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Snapshot-bkup-06142017" sheetId="1" r:id="rId3"/>
    <sheet state="visible" name="Comprehensive apps info" sheetId="2" r:id="rId4"/>
    <sheet state="visible" name="Snapshot" sheetId="3" r:id="rId5"/>
    <sheet state="visible" name="Charts" sheetId="4" r:id="rId6"/>
    <sheet state="visible" name="Personnel Info" sheetId="5" r:id="rId7"/>
    <sheet state="visible" name="Email Matrix Info" sheetId="6" r:id="rId8"/>
    <sheet state="visible" name="Technical Info" sheetId="7" r:id="rId9"/>
    <sheet state="visible" name="2nd copy" sheetId="8" r:id="rId10"/>
    <sheet state="hidden" name="Sheet4" sheetId="9" r:id="rId11"/>
  </sheets>
  <definedNames>
    <definedName hidden="1" localSheetId="1" name="_xlnm._FilterDatabase">'Comprehensive apps info'!$B$2:$AK$223</definedName>
    <definedName hidden="1" localSheetId="4" name="_xlnm._FilterDatabase">'Personnel Info'!$B$2:$AJ$189</definedName>
    <definedName hidden="1" localSheetId="5" name="_xlnm._FilterDatabase">'Email Matrix Info'!$B$2:$AD$222</definedName>
    <definedName hidden="1" localSheetId="6" name="_xlnm._FilterDatabase">'Technical Info'!$B$2:$AJ$149</definedName>
    <definedName hidden="1" localSheetId="7" name="_xlnm._FilterDatabase">'2nd copy'!$B$2:$AK$223</definedName>
  </definedNames>
  <calcPr/>
</workbook>
</file>

<file path=xl/sharedStrings.xml><?xml version="1.0" encoding="utf-8"?>
<sst xmlns="http://schemas.openxmlformats.org/spreadsheetml/2006/main" count="3946" uniqueCount="1248">
  <si>
    <t>Team Member</t>
  </si>
  <si>
    <t>Phase 1</t>
  </si>
  <si>
    <t>Phase 2</t>
  </si>
  <si>
    <t>Phase 3</t>
  </si>
  <si>
    <t>Phase 4</t>
  </si>
  <si>
    <t>Phase 5</t>
  </si>
  <si>
    <t>Phase 6</t>
  </si>
  <si>
    <t>Phase 7</t>
  </si>
  <si>
    <t>Phase T1</t>
  </si>
  <si>
    <t>Phase 8</t>
  </si>
  <si>
    <t>Phase 9</t>
  </si>
  <si>
    <t>Total</t>
  </si>
  <si>
    <t>Phase</t>
  </si>
  <si>
    <t>Total Apps</t>
  </si>
  <si>
    <t>Takeover Complete</t>
  </si>
  <si>
    <t>Tookover Then De-scoped</t>
  </si>
  <si>
    <t>Being Transitioned</t>
  </si>
  <si>
    <t>De-scoped</t>
  </si>
  <si>
    <t>Apps on Hold</t>
  </si>
  <si>
    <t>Supported by RRD</t>
  </si>
  <si>
    <t>Proposed for Future Phase</t>
  </si>
  <si>
    <t>Notes</t>
  </si>
  <si>
    <t>Checker</t>
  </si>
  <si>
    <t>Primary</t>
  </si>
  <si>
    <t>Secondary</t>
  </si>
  <si>
    <t>Aggregate</t>
  </si>
  <si>
    <t>VA Commonwealth takeover complete. June 05</t>
  </si>
  <si>
    <t>Naidu</t>
  </si>
  <si>
    <t>Client #</t>
  </si>
  <si>
    <t>Client</t>
  </si>
  <si>
    <t>Application Name</t>
  </si>
  <si>
    <t>Job Code</t>
  </si>
  <si>
    <t>Job Frequency</t>
  </si>
  <si>
    <t>Type of Job</t>
  </si>
  <si>
    <t>Input Type</t>
  </si>
  <si>
    <t>Bangalore TEK Primary</t>
  </si>
  <si>
    <t>Bangalore TEK Secondary</t>
  </si>
  <si>
    <t>RRD Programmer</t>
  </si>
  <si>
    <t>Project Manager(s)</t>
  </si>
  <si>
    <t>RRD Application Dev. Mgr</t>
  </si>
  <si>
    <t>Project Status</t>
  </si>
  <si>
    <t>Sev 1 Qualified</t>
  </si>
  <si>
    <t>Sev 2 Qualified</t>
  </si>
  <si>
    <t>Sev 3 Qualified</t>
  </si>
  <si>
    <t>Logan Primary Support Person</t>
  </si>
  <si>
    <t>Logan Secondary Support Person</t>
  </si>
  <si>
    <t>PROD Facility</t>
  </si>
  <si>
    <t>TEST Facility</t>
  </si>
  <si>
    <t>PROD Directory</t>
  </si>
  <si>
    <t>TEST Directory</t>
  </si>
  <si>
    <t>Google Site</t>
  </si>
  <si>
    <t>Control-M Info</t>
  </si>
  <si>
    <t>Internal Email Group</t>
  </si>
  <si>
    <t>External Email Group</t>
  </si>
  <si>
    <t>Emails Standardization</t>
  </si>
  <si>
    <t>PowerStream Version</t>
  </si>
  <si>
    <t>SVN (Revision #)</t>
  </si>
  <si>
    <t>Client Access to TEST Region</t>
  </si>
  <si>
    <t>PIVOT</t>
  </si>
  <si>
    <t>Job Trigger</t>
  </si>
  <si>
    <t>PM Contact (Work)</t>
  </si>
  <si>
    <t>PM Contact (Cell)</t>
  </si>
  <si>
    <t>Wave</t>
  </si>
  <si>
    <t>Empyrean</t>
  </si>
  <si>
    <t>Benefit Statements</t>
  </si>
  <si>
    <t>empstmt</t>
  </si>
  <si>
    <t>MWF</t>
  </si>
  <si>
    <t>Statement</t>
  </si>
  <si>
    <t>Pre-composed</t>
  </si>
  <si>
    <t>Sushil</t>
  </si>
  <si>
    <t>Craig Schvaneveldt</t>
  </si>
  <si>
    <t>Sierra Stonecipher</t>
  </si>
  <si>
    <t>Casey McCammon</t>
  </si>
  <si>
    <t>Supported by TEKsystems</t>
  </si>
  <si>
    <t>N</t>
  </si>
  <si>
    <t>Y</t>
  </si>
  <si>
    <t>Ritesh</t>
  </si>
  <si>
    <t>Maverick</t>
  </si>
  <si>
    <t>/prod/bcs/lgnp/clientapp/empstmt/</t>
  </si>
  <si>
    <t>/bcs/lgnt/clientapp/empstmt/</t>
  </si>
  <si>
    <t>https://sites.google.com/a/rrd.com/empyrean-benefits/</t>
  </si>
  <si>
    <t>https://docs.google.com/document/d/1B-5swIwP07tbaF1anmwgpeSu-3T7YE_HHi5f-6ekp8o/edit</t>
  </si>
  <si>
    <t>Yes</t>
  </si>
  <si>
    <t>No</t>
  </si>
  <si>
    <t>Time-based</t>
  </si>
  <si>
    <t>Cigna PDP tookover then descoped</t>
  </si>
  <si>
    <t>Udhaya</t>
  </si>
  <si>
    <t>T Rowe Price</t>
  </si>
  <si>
    <t>RPS Plan</t>
  </si>
  <si>
    <t>trprpsp</t>
  </si>
  <si>
    <t>Daily</t>
  </si>
  <si>
    <t>Letter</t>
  </si>
  <si>
    <t>Nethra</t>
  </si>
  <si>
    <t>Dawn Robison</t>
  </si>
  <si>
    <t>Lisa Migliore &amp; Kathy Terlino</t>
  </si>
  <si>
    <t>/prod/bcs/hdpp/clientapp/trprpsp/</t>
  </si>
  <si>
    <t>/bcs/hdpt/clientapp/trprpsp/</t>
  </si>
  <si>
    <t>https://sites.google.com/a/rrd.com/t-rowe-price-rps-plan-letters/</t>
  </si>
  <si>
    <t>Non-Qual</t>
  </si>
  <si>
    <t>trpnonq</t>
  </si>
  <si>
    <t>Michael Harper</t>
  </si>
  <si>
    <t>/prod/bcs/hdpp/clientapp/trpnonq/</t>
  </si>
  <si>
    <t>/bcs/hdpt/clientapp/trpnonq/</t>
  </si>
  <si>
    <t>https://sites.google.com/a/rrd.com/t-rowe-price-nonq/</t>
  </si>
  <si>
    <t>Kemper</t>
  </si>
  <si>
    <t>Fire and Dwelling Notices</t>
  </si>
  <si>
    <t>kmpndwl</t>
  </si>
  <si>
    <t>MTWThF</t>
  </si>
  <si>
    <t>Notice Ltrs</t>
  </si>
  <si>
    <t>Pravallika</t>
  </si>
  <si>
    <t>Ryan Dunoskovic</t>
  </si>
  <si>
    <t>Brent Jeppesen</t>
  </si>
  <si>
    <t>Brandon Ballard</t>
  </si>
  <si>
    <t>/prod/bcs/lgnp/clientapp/kmpndwl/</t>
  </si>
  <si>
    <t>/bcs/lgnt/clientapp/kmpndwl/</t>
  </si>
  <si>
    <t>https://sites.google.com/a/rrd.com/kemper-fire-and-dwelling/</t>
  </si>
  <si>
    <t>Fire and Dwelling Policies</t>
  </si>
  <si>
    <t>kmppdwl</t>
  </si>
  <si>
    <t>Policy Ltrs</t>
  </si>
  <si>
    <t>/prod/bcs/lgnp/clientapp/kmppdwl/</t>
  </si>
  <si>
    <t>/bcs/lgnt/clientapp/kmppdwl/</t>
  </si>
  <si>
    <t>Consolidated Confirms</t>
  </si>
  <si>
    <t>trpcltr</t>
  </si>
  <si>
    <t>Anil</t>
  </si>
  <si>
    <t>/prod/bcs/hdpp/clientapp/trpcltr/</t>
  </si>
  <si>
    <t>/bcs/hdpt/clientapp/trpcltr/</t>
  </si>
  <si>
    <t>https://sites.google.com/a/rrd.com/t-rowe-price--confirm-letters/</t>
  </si>
  <si>
    <t>John Hancock</t>
  </si>
  <si>
    <t>Dividend Statements</t>
  </si>
  <si>
    <t>jhidivn</t>
  </si>
  <si>
    <t>Monthly</t>
  </si>
  <si>
    <t>Venkat</t>
  </si>
  <si>
    <t>Wade Wilkey</t>
  </si>
  <si>
    <t>Tyson Bird</t>
  </si>
  <si>
    <t>David Jarrett</t>
  </si>
  <si>
    <t>/prod/bcs/lgnp/clientapp/jhidivn/</t>
  </si>
  <si>
    <t>/bcs/lgnt/clientapp/jhidivn/</t>
  </si>
  <si>
    <t>https://sites.google.com/a/rrd.com/john-hancock-monthly-jhidivn/</t>
  </si>
  <si>
    <t>401K Statements</t>
  </si>
  <si>
    <t>trp401k</t>
  </si>
  <si>
    <t>Morgan McRory</t>
  </si>
  <si>
    <t>Hrishi Rao</t>
  </si>
  <si>
    <t>/prod/bcs/hdpp/clientapp/trp401k/</t>
  </si>
  <si>
    <t>/bcs/hdpt/clientapp/trp401k/</t>
  </si>
  <si>
    <t>https://sites.google.com/a/rrd.com/trp-401k-statements/</t>
  </si>
  <si>
    <t>3 Omnisys; PHH in progress; 8 descoped</t>
  </si>
  <si>
    <t>RPIN Letters</t>
  </si>
  <si>
    <t>trprpin</t>
  </si>
  <si>
    <t>Letters</t>
  </si>
  <si>
    <t>Susan Willard</t>
  </si>
  <si>
    <t>/prod/bcs/thup/clientapp/trprpin/</t>
  </si>
  <si>
    <t>/bcs/thut/clientapp/trprpin/</t>
  </si>
  <si>
    <t>https://sites.google.com/a/rrd.com/trp-rps-pin-letters/</t>
  </si>
  <si>
    <t>Payveris</t>
  </si>
  <si>
    <t>Checks</t>
  </si>
  <si>
    <t>pvschks</t>
  </si>
  <si>
    <t>Raw Data</t>
  </si>
  <si>
    <t>Lakshmi</t>
  </si>
  <si>
    <t>Lynsey Falkenberg</t>
  </si>
  <si>
    <t>/prod/bcs/lgnp/clientapp/pvschks/</t>
  </si>
  <si>
    <t>/bcs/lgnt/clientapp/pvschks/</t>
  </si>
  <si>
    <t>https://sites.google.com/a/rrd.com/payveris/</t>
  </si>
  <si>
    <t>Verizon</t>
  </si>
  <si>
    <t>Rebate Checks</t>
  </si>
  <si>
    <t>vrzcwks</t>
  </si>
  <si>
    <t>Rao</t>
  </si>
  <si>
    <t>John Wyllie</t>
  </si>
  <si>
    <t>Heidi Stockton</t>
  </si>
  <si>
    <t>Mike Benson</t>
  </si>
  <si>
    <t>/prod/bcs/lgnp/clientapp/vrzcwks/</t>
  </si>
  <si>
    <t>/bcs/lgnt/clientapp/vrzcwks/</t>
  </si>
  <si>
    <t>https://sites.google.com/a/rrd.com/verizon-rebate-checks/</t>
  </si>
  <si>
    <t>Cigna</t>
  </si>
  <si>
    <t>Coupon Book</t>
  </si>
  <si>
    <t>cgncpnb</t>
  </si>
  <si>
    <t>Invoice</t>
  </si>
  <si>
    <t>Austin Stewart</t>
  </si>
  <si>
    <t>Kayla Hartigan</t>
  </si>
  <si>
    <t>/prod/bcs/dalp/clientapp/cgncpnb/</t>
  </si>
  <si>
    <t>/bcs/dalt/clientapp/cgncpnb/</t>
  </si>
  <si>
    <t>https://sites.google.com/a/rrd.com/cigna-coupon-book/</t>
  </si>
  <si>
    <t>Rena Ware</t>
  </si>
  <si>
    <t>Dunning Letter Statements</t>
  </si>
  <si>
    <t>rwddunn</t>
  </si>
  <si>
    <t>Bob Durtschi</t>
  </si>
  <si>
    <t>Linden Olson</t>
  </si>
  <si>
    <t>/prod/bcs/lgnp/clientapp/rwddunn/</t>
  </si>
  <si>
    <t>/bcs/lgnt/clientapp/rwddunn/</t>
  </si>
  <si>
    <t>https://sites.google.com/a/rrd.com/rena-ware/</t>
  </si>
  <si>
    <t>Billing Statements</t>
  </si>
  <si>
    <t>rwdstmt</t>
  </si>
  <si>
    <t>/prod/bcs/lgnp/clientapp/rwdstmt/</t>
  </si>
  <si>
    <t>/bcs/lgnt/clientapp/rwdstmt/</t>
  </si>
  <si>
    <t>Virginia Commonwealth</t>
  </si>
  <si>
    <t>Employment Commission Quarterly Statements</t>
  </si>
  <si>
    <t>vcwecqs</t>
  </si>
  <si>
    <t>Quarterly</t>
  </si>
  <si>
    <t>Coupons</t>
  </si>
  <si>
    <t>Mancine Dahle</t>
  </si>
  <si>
    <t>1 Omnisys; 3 INGs in progress; 8 descoped</t>
  </si>
  <si>
    <t>/prod/bcs/dalp/clientapp/vcwecqs/</t>
  </si>
  <si>
    <t>/bcs/dalt/clientapp/vcwecqs/</t>
  </si>
  <si>
    <t>https://sites.google.com/a/rrd.com/virginia-commonwealth/</t>
  </si>
  <si>
    <t>Ad-hoc</t>
  </si>
  <si>
    <t>McKesson</t>
  </si>
  <si>
    <t>Credit Rebill Invoice</t>
  </si>
  <si>
    <t>mkscrbl</t>
  </si>
  <si>
    <t>Weekly</t>
  </si>
  <si>
    <t>Unassigned</t>
  </si>
  <si>
    <t>Kimberly Miles</t>
  </si>
  <si>
    <t>Bonnie Heneks</t>
  </si>
  <si>
    <t>/prod/bcs/chgp/clientapp/mkscrbl/</t>
  </si>
  <si>
    <t>2 Kempers in systems test; 4 descoped</t>
  </si>
  <si>
    <t>Sudheer</t>
  </si>
  <si>
    <t>/bcs/chgt/clientapp/mkscrbl/</t>
  </si>
  <si>
    <t>There is no Google Site for this app.</t>
  </si>
  <si>
    <t>File-based</t>
  </si>
  <si>
    <t>Add Bill Invoice</t>
  </si>
  <si>
    <t>mksadbl</t>
  </si>
  <si>
    <t>/prod/bcs/chgp/clientapp/mksadbl/</t>
  </si>
  <si>
    <t>/bcs/chgt/clientapp/mksadbl/</t>
  </si>
  <si>
    <t>Berlex Statement</t>
  </si>
  <si>
    <t>mksbrxs</t>
  </si>
  <si>
    <t>/prod/bcs/chgp/clientapp/mksbrxs/</t>
  </si>
  <si>
    <t>/bcs/chgt/clientapp/mksbrxs/</t>
  </si>
  <si>
    <t>https://sites.google.com/a/rrd.com/mckesson-berlex-statement/</t>
  </si>
  <si>
    <t>MHS Statement</t>
  </si>
  <si>
    <t>mksmhss</t>
  </si>
  <si>
    <t>/prod/bcs/chgp/clientapp/mksmhss/</t>
  </si>
  <si>
    <t>/bcs/chgt/clientapp/mksmhss/</t>
  </si>
  <si>
    <t>27 are proposed for phase 6. -April20</t>
  </si>
  <si>
    <t>Drugs Statement</t>
  </si>
  <si>
    <t>mksdrgs</t>
  </si>
  <si>
    <t>/prod/bcs/chgp/clientapp/mksdrgs/</t>
  </si>
  <si>
    <t>/bcs/chgt/clientapp/mksdrgs/</t>
  </si>
  <si>
    <t>Medpath Statement</t>
  </si>
  <si>
    <t>mksmdps</t>
  </si>
  <si>
    <t>/prod/bcs/chgp/clientapp/mksmdps/</t>
  </si>
  <si>
    <t>/bcs/chgt/clientapp/mksmdps/</t>
  </si>
  <si>
    <t>MHS Invoice</t>
  </si>
  <si>
    <t>mksmhsi</t>
  </si>
  <si>
    <t>/prod/bcs/chgp/clientapp/mksmhsi/</t>
  </si>
  <si>
    <t>/bcs/chgt/clientapp/mksmhsi/</t>
  </si>
  <si>
    <t>IFP Welcome Kits</t>
  </si>
  <si>
    <t>cgaifpb</t>
  </si>
  <si>
    <t>Booklet</t>
  </si>
  <si>
    <t>PDF</t>
  </si>
  <si>
    <t>Michael Perry</t>
  </si>
  <si>
    <t>Lynne Gurney</t>
  </si>
  <si>
    <t>/prod/bcs/hdpp/clientapp/cgaifpb/</t>
  </si>
  <si>
    <t>/bcs/hdpt/clientapp/cgaifpb/</t>
  </si>
  <si>
    <t>https://sites.google.com/a/rrd.com/cigna/</t>
  </si>
  <si>
    <t>Direct Energy</t>
  </si>
  <si>
    <t>Kits</t>
  </si>
  <si>
    <t>deckits</t>
  </si>
  <si>
    <t>Trenton Mumford</t>
  </si>
  <si>
    <t>Richard Sprague</t>
  </si>
  <si>
    <t>/prod/bcs/lgnp/clientapp/deckits/</t>
  </si>
  <si>
    <t>/bcs/lgnt/clientapp/deckits/</t>
  </si>
  <si>
    <t>https://sites.google.com/a/rrd.com/direct-energy-kits/</t>
  </si>
  <si>
    <t>rrd-dec-kits-igroup@rrd.com</t>
  </si>
  <si>
    <t>rrd-dec-kits-egroup@rrd.com</t>
  </si>
  <si>
    <t>CIGNA PDP</t>
  </si>
  <si>
    <t>Letters and ID cards</t>
  </si>
  <si>
    <t>cigltrs</t>
  </si>
  <si>
    <t>Tammy Hellberg</t>
  </si>
  <si>
    <t>Kibreab Habteselassie</t>
  </si>
  <si>
    <t>/prod/bcs/dalp/clientapp/cigltrs/</t>
  </si>
  <si>
    <t>/bcs/dalt/clientapp/cigltrs/</t>
  </si>
  <si>
    <t>https://sites.google.com/a/rrd.com/cigna-pdp2/</t>
  </si>
  <si>
    <t>Golden 1 Credit Union</t>
  </si>
  <si>
    <t>gldltrs</t>
  </si>
  <si>
    <t>Ismaila Meite</t>
  </si>
  <si>
    <t>Melissa Mays</t>
  </si>
  <si>
    <t>/prod/bcs/lgnp/clientapp/gldltrs/</t>
  </si>
  <si>
    <t>/bcs/lgnt/clientapp/gldltrs/</t>
  </si>
  <si>
    <t>https://sites.google.com/a/rrd.com/golden1/</t>
  </si>
  <si>
    <t>golden-one-reports@rrd.com</t>
  </si>
  <si>
    <t>goldenone-internalreports@rrd.com</t>
  </si>
  <si>
    <t>Post Cards</t>
  </si>
  <si>
    <t>gldptcd</t>
  </si>
  <si>
    <t>Post Card</t>
  </si>
  <si>
    <t>/prod/bcs/lgnp/clientapp/gldptcd/</t>
  </si>
  <si>
    <t>/bcs/lgnt/clientapp/gldptcd/</t>
  </si>
  <si>
    <t>Pressure Seal</t>
  </si>
  <si>
    <t>gldprsl</t>
  </si>
  <si>
    <t>/prod/bcs/lgnp/clientapp/gldprsl/</t>
  </si>
  <si>
    <t>/bcs/lgnt/clientapp/gldprsl/</t>
  </si>
  <si>
    <t>Loan Notice</t>
  </si>
  <si>
    <t>gldloan</t>
  </si>
  <si>
    <t>/prod/bcs/lgnp/clientapp/gldloan/</t>
  </si>
  <si>
    <t>/bcs/lgnt/clientapp/gldloan/</t>
  </si>
  <si>
    <t>HRSI</t>
  </si>
  <si>
    <t>hriltrs</t>
  </si>
  <si>
    <t>Ravi</t>
  </si>
  <si>
    <t>Elizabeth Rathvon</t>
  </si>
  <si>
    <t>/prod/bcs/thup/clientapp/hriltrs/</t>
  </si>
  <si>
    <t>/bcs/thut/clientapp/hriltrs/</t>
  </si>
  <si>
    <t>https://sites.google.com/a/rrd.com/hrsi-letters/</t>
  </si>
  <si>
    <t>SEI</t>
  </si>
  <si>
    <t>Address Change Letters</t>
  </si>
  <si>
    <t>seiaddr</t>
  </si>
  <si>
    <t>Lisa Migliore &amp; Patrick Pope</t>
  </si>
  <si>
    <t>/prod/bcs/hdpp/clientapp/seiaddr/</t>
  </si>
  <si>
    <t>/bcs/hdpt/clientapp/seiaddr/</t>
  </si>
  <si>
    <t>https://sites.google.com/a/rrd.com/sei--address-change-hyde-park/</t>
  </si>
  <si>
    <t>HR Bank</t>
  </si>
  <si>
    <t>RAC Check</t>
  </si>
  <si>
    <t>hrbracc</t>
  </si>
  <si>
    <t>Check</t>
  </si>
  <si>
    <t>Michael Smith</t>
  </si>
  <si>
    <t>/prod/bcs/dalp/clientapp/hrbracc/</t>
  </si>
  <si>
    <t>/bcs/dalt/clientapp/hrbracc/</t>
  </si>
  <si>
    <t>https://sites.google.com/a/rrd.com/hr-bank-rac-check/</t>
  </si>
  <si>
    <t>mbodfs.pcc@rrd.com</t>
  </si>
  <si>
    <t>hrb-external@rrd.com</t>
  </si>
  <si>
    <t>Genpact</t>
  </si>
  <si>
    <t>genmhic</t>
  </si>
  <si>
    <t>N/A</t>
  </si>
  <si>
    <t>/prod/bcs/dalp/clientapp/genmhic/</t>
  </si>
  <si>
    <t>/bcs/dalt/clientapp/genmhic/</t>
  </si>
  <si>
    <t>https://sites.google.com/a/rrd.com/genpact_mhi-ap-checks/</t>
  </si>
  <si>
    <t>Standard Insurance</t>
  </si>
  <si>
    <t>NY Checks</t>
  </si>
  <si>
    <t>sicchck</t>
  </si>
  <si>
    <t>Bi-monthly</t>
  </si>
  <si>
    <t>Jared Sterzer</t>
  </si>
  <si>
    <t>/prod/bcs/lgnp/clientapp/sicchck/</t>
  </si>
  <si>
    <t>/bcs/lgnt/clientapp/sicchck/</t>
  </si>
  <si>
    <t>https://sites.google.com/a/rrd.com/standard-insurance/</t>
  </si>
  <si>
    <t>Portland Checks</t>
  </si>
  <si>
    <t>Bikash</t>
  </si>
  <si>
    <t>Global Exchange Services</t>
  </si>
  <si>
    <t>Dunning</t>
  </si>
  <si>
    <t>gxsduns</t>
  </si>
  <si>
    <t>Joe Ames</t>
  </si>
  <si>
    <t>Kathleen Bloomquist</t>
  </si>
  <si>
    <t>Carrie Gereau</t>
  </si>
  <si>
    <t>/prod/bcs/chgp/clientapp/gxsduns/</t>
  </si>
  <si>
    <t>/bcs/chgt/clientapp/gxsduns/</t>
  </si>
  <si>
    <t>https://sites.google.com/a/rrd.com/gxs-duns---global-exchange-services-dunning-letters-us-canada/</t>
  </si>
  <si>
    <t>Galaxy</t>
  </si>
  <si>
    <t>gxsglxy</t>
  </si>
  <si>
    <t>/prod/bcs/chgp/clientapp/gxsglxy/</t>
  </si>
  <si>
    <t>/bcs/chgt/clientapp/gxsglxy/</t>
  </si>
  <si>
    <t>https://sites.google.com/a/rrd.com/gxs-glxy---global-exchange-services-galaxy-canada/</t>
  </si>
  <si>
    <t>ING Voya</t>
  </si>
  <si>
    <t>Agent CDs</t>
  </si>
  <si>
    <t>ingsumr</t>
  </si>
  <si>
    <t>CD's</t>
  </si>
  <si>
    <t>Julie Dunbar</t>
  </si>
  <si>
    <t>/prod/bcs/lgnp/clientapp/ingsumr/</t>
  </si>
  <si>
    <t>/bcs/lgnt/clientapp/ingsumr/</t>
  </si>
  <si>
    <t>https://sites.google.com/a/rrd.com/ing-sumr/</t>
  </si>
  <si>
    <t>ECR</t>
  </si>
  <si>
    <t>seiecrp</t>
  </si>
  <si>
    <t>/prod/bcs/chgp/clientapp/seiecrp/</t>
  </si>
  <si>
    <t>/bcs/chgt/clientapp/seiecrp/</t>
  </si>
  <si>
    <t>https://sites.google.com/a/rrd.com/sei-investments-ecrp/</t>
  </si>
  <si>
    <t>American College of Cardiology</t>
  </si>
  <si>
    <t>accthlt</t>
  </si>
  <si>
    <t>Letter/Stmt</t>
  </si>
  <si>
    <t>Kate Kennedy</t>
  </si>
  <si>
    <t>/prod/bcs/thup/clientapp/accthlt/</t>
  </si>
  <si>
    <t>/bcs/thut/clientapp/accthlt/</t>
  </si>
  <si>
    <t>https://sites.google.com/a/rrd.com/acc-thlt/</t>
  </si>
  <si>
    <t>rrd-acc-thlt-igroup@rrd.com</t>
  </si>
  <si>
    <t>rrd-acc-thlt-egroup@rrd.com</t>
  </si>
  <si>
    <t>Delinquent Loan Letters</t>
  </si>
  <si>
    <t>trpdllt</t>
  </si>
  <si>
    <t>????</t>
  </si>
  <si>
    <t>Spencer Jones</t>
  </si>
  <si>
    <t>/prod/bcs/hdpp/clientapp/trpdllt/</t>
  </si>
  <si>
    <t>/bcs/hdpt/clientapp/trpdllt/</t>
  </si>
  <si>
    <t>https://sites.google.com/a/rrd.com/t-rowe-price-delinquent-loan-letters-trpdllt/</t>
  </si>
  <si>
    <t>Gas Bill</t>
  </si>
  <si>
    <t>decgasi</t>
  </si>
  <si>
    <t>Stmt</t>
  </si>
  <si>
    <t>Mario Butter</t>
  </si>
  <si>
    <t>Joanne Torricelli &amp; Lisa Borges-Facioni</t>
  </si>
  <si>
    <t>/prod/bcs/hdpp/clientapp/decgasi/</t>
  </si>
  <si>
    <t>/bcs/hdpt/clientapp/decgasi/</t>
  </si>
  <si>
    <t>https://sites.google.com/a/rrd.com/directenergy-bills/</t>
  </si>
  <si>
    <t>Parth</t>
  </si>
  <si>
    <t>Electric Bill</t>
  </si>
  <si>
    <t>decelec</t>
  </si>
  <si>
    <t>/prod/bcs/hdpp/clientapp/decelec</t>
  </si>
  <si>
    <t>/bcs/hdpt/clientapp/decelec/</t>
  </si>
  <si>
    <t>decltrs</t>
  </si>
  <si>
    <t>Cammy Telford</t>
  </si>
  <si>
    <t>/prod/bcs/lgnp/clientapp/decltrs/</t>
  </si>
  <si>
    <t>/bcs/lgnt/clientapp/decltrs/</t>
  </si>
  <si>
    <t>https://sites.google.com/a/rrd.com/direct-energy-letters/</t>
  </si>
  <si>
    <t>Reprints</t>
  </si>
  <si>
    <t>decrprt</t>
  </si>
  <si>
    <t>/prod/bcs/lgnp/clientapp/decrprt/</t>
  </si>
  <si>
    <t>/bcs/lgnt/clientapp/decrprt/</t>
  </si>
  <si>
    <t>https://sites.google.com/a/rrd.com/direct-energy-reprints-decrprt/</t>
  </si>
  <si>
    <t>Mercer</t>
  </si>
  <si>
    <t>IMF2</t>
  </si>
  <si>
    <t>mshimf2</t>
  </si>
  <si>
    <t>Rose Ann Rockwell</t>
  </si>
  <si>
    <t>/prod/bcs/lgnp/clientapp/mshimf2/</t>
  </si>
  <si>
    <t>/bcs/lgnt/clientapp/mshimf2/</t>
  </si>
  <si>
    <t>https://sites.google.com/a/rrd.com/marsh-imf/</t>
  </si>
  <si>
    <t>IMF1</t>
  </si>
  <si>
    <t>mshimf1</t>
  </si>
  <si>
    <t>/prod/bcs/lgnp/clientapp/mshimf1/</t>
  </si>
  <si>
    <t>/bcs/lgnt/clientapp/mshimf1/</t>
  </si>
  <si>
    <t>Omnisys</t>
  </si>
  <si>
    <t>LINK</t>
  </si>
  <si>
    <t>omnlink</t>
  </si>
  <si>
    <t>Gerald Lockie</t>
  </si>
  <si>
    <t>/prod/bcs/chgp/clientapp/omnlink/</t>
  </si>
  <si>
    <t>/bcs/chgt/clientapp/omnlink/</t>
  </si>
  <si>
    <t>https://sites.google.com/a/rrd.com/omnilink/</t>
  </si>
  <si>
    <t>Veera</t>
  </si>
  <si>
    <t>DTLS</t>
  </si>
  <si>
    <t>omndtls</t>
  </si>
  <si>
    <t>/prod/bcs/chgp/clientapp/omndtls/</t>
  </si>
  <si>
    <t>/bcs/chgt/clientapp/omndtls/</t>
  </si>
  <si>
    <t>https://sites.google.com/a/rrd.com/omndtls/</t>
  </si>
  <si>
    <t>CMG Mortgage</t>
  </si>
  <si>
    <t>Statements</t>
  </si>
  <si>
    <t>cmgmort</t>
  </si>
  <si>
    <t>Joyce Parker</t>
  </si>
  <si>
    <t>Healthsprings (also referred to as Cigna)</t>
  </si>
  <si>
    <t>SURV</t>
  </si>
  <si>
    <t>hspsurv</t>
  </si>
  <si>
    <t>Logan App Dev Maintenance Team</t>
  </si>
  <si>
    <t>Bridget Brown</t>
  </si>
  <si>
    <t>/prod/bcs/dalp/clientapp/hspsurv/</t>
  </si>
  <si>
    <t>/bcs/dalt/clientapp/hspsurv/</t>
  </si>
  <si>
    <t>https://sites.google.com/a/rrd.com/hspsurv/</t>
  </si>
  <si>
    <t>PINV</t>
  </si>
  <si>
    <t>omnpinv</t>
  </si>
  <si>
    <t>/prod/bcs/chgp/clientapp/omnpinv/</t>
  </si>
  <si>
    <t>/bcs/chgt/clientapp/omnpinv/</t>
  </si>
  <si>
    <t>https://sites.google.com/a/rrd.com/omnipinv/</t>
  </si>
  <si>
    <t>PMI Mortgage</t>
  </si>
  <si>
    <t>pmimort</t>
  </si>
  <si>
    <t>/prod/bcs/chgp/clientapp/pmimort/</t>
  </si>
  <si>
    <t>/bcs/chgt/clientapp/pmimort/</t>
  </si>
  <si>
    <t>https://sites.google.com/a/rrd.com/pmi1/</t>
  </si>
  <si>
    <t>Profit Sharing</t>
  </si>
  <si>
    <t>kmpprof</t>
  </si>
  <si>
    <t>Annual</t>
  </si>
  <si>
    <t>Michael Leany</t>
  </si>
  <si>
    <t>NewGuy5</t>
  </si>
  <si>
    <t>PHH Mortgage</t>
  </si>
  <si>
    <t>Fees</t>
  </si>
  <si>
    <t>phhfees</t>
  </si>
  <si>
    <t>Scott Loosle</t>
  </si>
  <si>
    <t>Kathy Zecchino</t>
  </si>
  <si>
    <t>/prod/bcs/wcwp/clientapp/phhfees/</t>
  </si>
  <si>
    <t>/bcs/wcwt/clientapp/phhfees/</t>
  </si>
  <si>
    <t>https://sites.google.com/a/rrd.com/phh---fees-project/</t>
  </si>
  <si>
    <t>Genpact Federal Mogul</t>
  </si>
  <si>
    <t>Motorparts</t>
  </si>
  <si>
    <t>fdmchks</t>
  </si>
  <si>
    <t>Joe Bowman</t>
  </si>
  <si>
    <t>Blake Harris</t>
  </si>
  <si>
    <t>/prod/bcs/dalp/clientapp/fdmchks/</t>
  </si>
  <si>
    <t>/bcs/dalt/clientapp/fdmchks/</t>
  </si>
  <si>
    <t>https://sites.google.com/a/rrd.com/fdmchks---federal-mogul-checks/</t>
  </si>
  <si>
    <t>GlaxoSmithKline</t>
  </si>
  <si>
    <t>GSKCHKS</t>
  </si>
  <si>
    <t>gskchks</t>
  </si>
  <si>
    <t>Eric Rydberg</t>
  </si>
  <si>
    <t>/prod/bcs/dalp/clientapp/gskchks/</t>
  </si>
  <si>
    <t>/bcs/dalt/clientapp/gskchks/</t>
  </si>
  <si>
    <t>https://sites.google.com/a/rrd.com/gsk-chks-glaxosmithkline-checks/</t>
  </si>
  <si>
    <t>H&amp;R Block</t>
  </si>
  <si>
    <t>hrbcltr</t>
  </si>
  <si>
    <t>Frederick Reisch</t>
  </si>
  <si>
    <t>Archive</t>
  </si>
  <si>
    <t>decarch</t>
  </si>
  <si>
    <t>Epsilon 1</t>
  </si>
  <si>
    <t>msheps1</t>
  </si>
  <si>
    <t>/prod/bcs/lgnp/clientapp/msheps1/</t>
  </si>
  <si>
    <t>/bcs/lgnt/clientapp/msheps1/</t>
  </si>
  <si>
    <t>https://sites.google.com/a/rrd.com/mercer-e-notify/</t>
  </si>
  <si>
    <t>Ameriprise Checks</t>
  </si>
  <si>
    <t>ampchck</t>
  </si>
  <si>
    <t>Jordan Rampersad</t>
  </si>
  <si>
    <t>Tom Gust</t>
  </si>
  <si>
    <t>/prod/bcs/chgp/clientapp/ampchck/</t>
  </si>
  <si>
    <t>/bcs/chgt/clientapp/ampchck/</t>
  </si>
  <si>
    <t>https://sites.google.com/a/rrd.com/ameriprise-checks/</t>
  </si>
  <si>
    <t>rrd-amp-chck-igroup@rrd.com</t>
  </si>
  <si>
    <t>rrd-amp-chck-egroup@rrd.com</t>
  </si>
  <si>
    <t>hrbchck</t>
  </si>
  <si>
    <t>/prod/bcs/chgp/clientapp/hrbchck/</t>
  </si>
  <si>
    <t>/bcs/chgt/clientapp/hrbchck/</t>
  </si>
  <si>
    <t>https://sites.google.com/a/rrd.com/hr-block-bank/</t>
  </si>
  <si>
    <t>rrd-hrb-chck-igroup@rrd.com</t>
  </si>
  <si>
    <t>rrd-hrb-chck-egroup@rrd.com</t>
  </si>
  <si>
    <t>Manulife RPS Non-Confirms</t>
  </si>
  <si>
    <t>jhmrpsn</t>
  </si>
  <si>
    <t>AFP</t>
  </si>
  <si>
    <t>Bpim (teft, tchk, schk, seft)</t>
  </si>
  <si>
    <t>jhctchk</t>
  </si>
  <si>
    <t>Janet Pollock</t>
  </si>
  <si>
    <t>jhaltrs</t>
  </si>
  <si>
    <t>Total apps</t>
  </si>
  <si>
    <t>EFT - Daily / Monthly / Annual</t>
  </si>
  <si>
    <t>jhaeftm</t>
  </si>
  <si>
    <t>Apps supported as primary developer</t>
  </si>
  <si>
    <t>&lt; 7 a week</t>
  </si>
  <si>
    <t>/prod/bcs/hdpp/clientapp/jhaeftd/
/prod/bcs/hdpp/clientapp/jhaeftm/
/prod/bcs/hdpp/clientapp/jhaefta/</t>
  </si>
  <si>
    <t>/bcs/hdpt/clientapp/jhaeftd/
/bcs/hdpt/clientapp/jhaeftm/
/bcs/hdpt/clientapp/jhaefta/</t>
  </si>
  <si>
    <t>Semi-annual</t>
  </si>
  <si>
    <t>https://sites.google.com/a/rrd.com/john-hancock-eft-statements/</t>
  </si>
  <si>
    <t>Gross Total</t>
  </si>
  <si>
    <t>Apps De-scoped</t>
  </si>
  <si>
    <t>Fixed Product Withholding Confirmations</t>
  </si>
  <si>
    <t>jhafpwc</t>
  </si>
  <si>
    <t>/prod/bcs/hdpp/clientapp/jhafpwc/</t>
  </si>
  <si>
    <t>/bcs/hdpt/clientapp/jhafpwc/</t>
  </si>
  <si>
    <t>https://sites.google.com/a/rrd.com/john-hancock-fpwc/</t>
  </si>
  <si>
    <t>QPRS</t>
  </si>
  <si>
    <t>jhsqprs</t>
  </si>
  <si>
    <t>Color Bills</t>
  </si>
  <si>
    <t>kmpbill</t>
  </si>
  <si>
    <t>/prod/bcs/lgnp/clientapp/kmpbill/</t>
  </si>
  <si>
    <t>/bcs/lgnt/clientapp/kmpbill/</t>
  </si>
  <si>
    <t>AOB ISYS</t>
  </si>
  <si>
    <t>omnisys</t>
  </si>
  <si>
    <t>Glen Kartchner</t>
  </si>
  <si>
    <t>/prod/bcs/chgp/clientapp/omnisys/</t>
  </si>
  <si>
    <t>/bcs/chgt/clientapp/omnisys/</t>
  </si>
  <si>
    <t>https://sites.google.com/a/rrd.com/omnisys/</t>
  </si>
  <si>
    <t>Continental Airlines</t>
  </si>
  <si>
    <t>OnePass</t>
  </si>
  <si>
    <t>cononep</t>
  </si>
  <si>
    <t>Brittany Olech</t>
  </si>
  <si>
    <t>/prod/bcs/chgp/clientapp/cononep/</t>
  </si>
  <si>
    <t>/bcs/chgt/clientapp/cononep/</t>
  </si>
  <si>
    <t>https://sites.google.com/a/rrd.com/con-onep---continental-one-pass/</t>
  </si>
  <si>
    <t>Revenue</t>
  </si>
  <si>
    <t>conrevn</t>
  </si>
  <si>
    <t>/prod/bcs/chgp/clientapp/conrevn/</t>
  </si>
  <si>
    <t>/bcs/chgt/clientapp/conrevn/</t>
  </si>
  <si>
    <t>https://sites.google.com/a/rrd.com/con-revn/</t>
  </si>
  <si>
    <t>Mission Linen</t>
  </si>
  <si>
    <t>Dunning Letters</t>
  </si>
  <si>
    <t>mllltrs</t>
  </si>
  <si>
    <t>Bruce Simmons</t>
  </si>
  <si>
    <t>Jason Hickox</t>
  </si>
  <si>
    <t>/prod/bcs/lgnp/clientapp/mllltrs/</t>
  </si>
  <si>
    <t>/bcs/lgnt/clientapp/mllltrs/</t>
  </si>
  <si>
    <t>mlcstmt</t>
  </si>
  <si>
    <t>Net Total</t>
  </si>
  <si>
    <t>/prod/bcs/lgnp/clientapp/mlcstmt/</t>
  </si>
  <si>
    <t>/bcs/lgnt/clientapp/mlcstmt/</t>
  </si>
  <si>
    <t>Sunrise Senior Living</t>
  </si>
  <si>
    <t>Check Advises</t>
  </si>
  <si>
    <t>srschks</t>
  </si>
  <si>
    <t>Bi-weekly</t>
  </si>
  <si>
    <t>Steve Samaniego</t>
  </si>
  <si>
    <t>/prod/bcs/hdpp/clientapp/srschks/</t>
  </si>
  <si>
    <t>/bcs/hdpt/clientapp/srschks/</t>
  </si>
  <si>
    <t>https://sites.google.com/a/rrd.com/srschks---sunrise-senior-living/</t>
  </si>
  <si>
    <t>Eligibility Guides</t>
  </si>
  <si>
    <t>ingelgb</t>
  </si>
  <si>
    <t>Andrew Berato &amp; Steven Cicchetto</t>
  </si>
  <si>
    <t>/prod/bcs/wcwp/clientapp/ingelgb/</t>
  </si>
  <si>
    <t>/bcs/wcwt/clientapp/ingelgb/</t>
  </si>
  <si>
    <t>powerstream_donotreply@rrd.com</t>
  </si>
  <si>
    <t>voyaadpsupportteam@rrd.com,
pasupport1\\\@rrd.com</t>
  </si>
  <si>
    <t>Annual Mailing</t>
  </si>
  <si>
    <t>inganlm</t>
  </si>
  <si>
    <t>/prod/bcs/wcwp/clientapp/inganlm/</t>
  </si>
  <si>
    <t>/bcs/wcwt/clientapp/inganlm/</t>
  </si>
  <si>
    <t>Plan Amendment Letters</t>
  </si>
  <si>
    <t>ingltrs</t>
  </si>
  <si>
    <t>/prod/bcs/wcwp/clientapp/ingltrs/</t>
  </si>
  <si>
    <t>/bcs/wcwt/clientapp/ingltrs/</t>
  </si>
  <si>
    <t>Safe Harbor Letters</t>
  </si>
  <si>
    <t>ingsafe</t>
  </si>
  <si>
    <t>/prod/bcs/wcwp/clientapp/ingsafe/</t>
  </si>
  <si>
    <t>/bcs/wcwt/clientapp/ingsafe/</t>
  </si>
  <si>
    <t>Ongoing Communication Postcards</t>
  </si>
  <si>
    <t>ingpost</t>
  </si>
  <si>
    <t>/prod/bcs/wcwp/clientapp/ingpost/</t>
  </si>
  <si>
    <t>/bcs/wcwt/clientapp/ingpost/</t>
  </si>
  <si>
    <t>Trade Advises</t>
  </si>
  <si>
    <t>seiadvs</t>
  </si>
  <si>
    <t>Leigh Hopkins</t>
  </si>
  <si>
    <t>Epsilon 2</t>
  </si>
  <si>
    <t>msheps2</t>
  </si>
  <si>
    <t>/prod/bcs/lgnp/clientapp/msheps2/</t>
  </si>
  <si>
    <t>/bcs/lgnt/clientapp/msheps2/</t>
  </si>
  <si>
    <t>Invoice Processing</t>
  </si>
  <si>
    <t>mkspdfi</t>
  </si>
  <si>
    <t>Sierra Stonecipher &amp; Randy Bunce</t>
  </si>
  <si>
    <t>/prod/bcs/lgnp/clientapp/mkspdfi/</t>
  </si>
  <si>
    <t>/bcs/lgnt/clientapp/mkspdfi/</t>
  </si>
  <si>
    <t>https://sites.google.com/a/rrd.com/mks-pdfi/</t>
  </si>
  <si>
    <t>KBILLS</t>
  </si>
  <si>
    <t>kmpkbil</t>
  </si>
  <si>
    <t>Bills</t>
  </si>
  <si>
    <t xml:space="preserve">PDF </t>
  </si>
  <si>
    <t>Handley Westover</t>
  </si>
  <si>
    <t>/prod/bcs/lgnp/clientapp/kmpkbil/</t>
  </si>
  <si>
    <t>/bcs/lgnt/clientapp/kmpkbil/</t>
  </si>
  <si>
    <t>https://sites.google.com/a/rrd.com/kemper-print-ready-policies/kbills</t>
  </si>
  <si>
    <t>Auto &amp; Home Notices</t>
  </si>
  <si>
    <t>kmppnot</t>
  </si>
  <si>
    <t>/prod/bcs/lgnp/clientapp/kmppnot/</t>
  </si>
  <si>
    <t>/bcs/lgnt/clientapp/kmppnot/</t>
  </si>
  <si>
    <t>https://sites.google.com/a/rrd.com/kemper-print-ready-policies/policy-notices</t>
  </si>
  <si>
    <t>Auto &amp; Home Dec Packet</t>
  </si>
  <si>
    <t>kmppdec</t>
  </si>
  <si>
    <t xml:space="preserve">Policy </t>
  </si>
  <si>
    <t>/prod/bcs/lgnp/clientapp/kmpdec/</t>
  </si>
  <si>
    <t>/bcs/lgnt/clientapp/kmppdec/</t>
  </si>
  <si>
    <t>https://sites.google.com/a/rrd.com/kemper-print-ready-policies/policy-decs</t>
  </si>
  <si>
    <t>Claims</t>
  </si>
  <si>
    <t>kmpclai</t>
  </si>
  <si>
    <t xml:space="preserve">Daily </t>
  </si>
  <si>
    <t>Brent Jeppesen &amp; Gerald Lockie</t>
  </si>
  <si>
    <t>/prod/bcs/lgnp/clientapp/kmpclai/</t>
  </si>
  <si>
    <t>/bcs/lgnt/clientapp/kmpclai/</t>
  </si>
  <si>
    <t>https://sites.google.com/a/rrd.com/kmp-clai----eds-kemper-claims/</t>
  </si>
  <si>
    <t>rrd-kmp-clai-igroup@rrd.com
chg-kmp-clai-igroup@rrd.com</t>
  </si>
  <si>
    <t>rrd-kmp-clai-egroup@rrd.com
stc_kemper_printreadyclaims@rrd.com</t>
  </si>
  <si>
    <t>Six States</t>
  </si>
  <si>
    <t>kmppoli</t>
  </si>
  <si>
    <t>/prod/bcs/lgnp/clientapp/kmppoli/</t>
  </si>
  <si>
    <t>/bcs/lgnt/clientapp/kmppoli/</t>
  </si>
  <si>
    <t>https://sites.google.com/a/rrd.com/kemper-print-ready-policies/polilies</t>
  </si>
  <si>
    <t>rrd-kmp-poli-igroup@rrd.com</t>
  </si>
  <si>
    <t>rrd-kmp-poli-egroup@rrd.com</t>
  </si>
  <si>
    <t>Annual Tax CDs</t>
  </si>
  <si>
    <t>mkstxcd</t>
  </si>
  <si>
    <t xml:space="preserve">CD's </t>
  </si>
  <si>
    <t xml:space="preserve">Glen Kartchner </t>
  </si>
  <si>
    <t>Brian Munk</t>
  </si>
  <si>
    <t>Mercury</t>
  </si>
  <si>
    <t>gxsmerc</t>
  </si>
  <si>
    <t xml:space="preserve">Weekly </t>
  </si>
  <si>
    <t>STMT, INV &amp; DUN Letters</t>
  </si>
  <si>
    <t xml:space="preserve">Mike Benson </t>
  </si>
  <si>
    <t>OpenText-InternalReports@rrd.com</t>
  </si>
  <si>
    <t>OpenText-ExternalMERCReports@rrd.com</t>
  </si>
  <si>
    <t>Caremore</t>
  </si>
  <si>
    <t>cmrltrs</t>
  </si>
  <si>
    <t>Monica Campitelli</t>
  </si>
  <si>
    <t>https://sites.google.com/a/rrd.com/caremore-letters/</t>
  </si>
  <si>
    <t>Association for Computing Machinery</t>
  </si>
  <si>
    <t>First Renewal SIG</t>
  </si>
  <si>
    <t>acmrenw</t>
  </si>
  <si>
    <t xml:space="preserve">Monthly </t>
  </si>
  <si>
    <t xml:space="preserve">Raw Data </t>
  </si>
  <si>
    <t>Joe Green</t>
  </si>
  <si>
    <t xml:space="preserve">Casey McCammon </t>
  </si>
  <si>
    <t xml:space="preserve">McKesson </t>
  </si>
  <si>
    <t xml:space="preserve">Invoice Processing </t>
  </si>
  <si>
    <t xml:space="preserve">Invoice </t>
  </si>
  <si>
    <t xml:space="preserve">Logan App Dev Maintenance Team </t>
  </si>
  <si>
    <t>Randy Bunce</t>
  </si>
  <si>
    <t>Virginia College</t>
  </si>
  <si>
    <t>vacstmt</t>
  </si>
  <si>
    <t xml:space="preserve">Quarterly </t>
  </si>
  <si>
    <t>AT&amp;T</t>
  </si>
  <si>
    <t>atkarpc</t>
  </si>
  <si>
    <t>Ashley Geary</t>
  </si>
  <si>
    <t>/prod/bcs/chgp/clientapp/atkarpc/</t>
  </si>
  <si>
    <t>/bcs/chgt/clientapp/atkarpc/</t>
  </si>
  <si>
    <t>rrd-atkarpc-igroup@rrd.com</t>
  </si>
  <si>
    <t>rrd-atkarpc-egroup@rrd.com</t>
  </si>
  <si>
    <t>Bill.com</t>
  </si>
  <si>
    <t>T1</t>
  </si>
  <si>
    <t>billcom</t>
  </si>
  <si>
    <t>Daniel Everton</t>
  </si>
  <si>
    <t>/prod/bcs/lgnp/clientapp/billcom/</t>
  </si>
  <si>
    <t>/bcs/lgnt/clientapp/billcom/</t>
  </si>
  <si>
    <t>https://sites.google.com/a/rrd.com/bill-com/</t>
  </si>
  <si>
    <t>bdc-rrdinternal@rrd.com</t>
  </si>
  <si>
    <t>bdc-rrdgroupemail@rrd.com</t>
  </si>
  <si>
    <t>Invoices</t>
  </si>
  <si>
    <t>bilinvo</t>
  </si>
  <si>
    <t>/prod/bcs/lgnp/clientapp/bilinvo/</t>
  </si>
  <si>
    <t>/bcs/lgnt/clientapp/bilinvo/</t>
  </si>
  <si>
    <t>ADFR Process</t>
  </si>
  <si>
    <t>bgeubil is the new app to be descoped.</t>
  </si>
  <si>
    <t>CULS</t>
  </si>
  <si>
    <t>Auto Statement</t>
  </si>
  <si>
    <t>culstmt</t>
  </si>
  <si>
    <t>Kim Bell</t>
  </si>
  <si>
    <t>Lisa Migliore</t>
  </si>
  <si>
    <t>/prod/bcs/hdpp/clientapp/culstmt/</t>
  </si>
  <si>
    <t>/bcs/hdpt/clientapp/culstmt/</t>
  </si>
  <si>
    <t>Fastenal</t>
  </si>
  <si>
    <t>fstinvs</t>
  </si>
  <si>
    <t>Beverly Riebe</t>
  </si>
  <si>
    <t>/prod/bcs/chgp/clientapp/fstinvs/</t>
  </si>
  <si>
    <t>/bcs/chgt/clientapp/fstinvs/</t>
  </si>
  <si>
    <t>https://sites.google.com/a/rrd.com/fastenal/</t>
  </si>
  <si>
    <t>rrd-fstinvs-igroup@rrd.com</t>
  </si>
  <si>
    <t>rrd-fstinvs-egroup@rrd.com</t>
  </si>
  <si>
    <t>fststmt</t>
  </si>
  <si>
    <t>/prod/bcs/chgp/clientapp/fststmt/</t>
  </si>
  <si>
    <t>/bcs/chgt/clientapp/fststmt/</t>
  </si>
  <si>
    <t>rrd-fststmt-igroup@rrd.com</t>
  </si>
  <si>
    <t>rrd-fststmt-egroup@rrd.com</t>
  </si>
  <si>
    <t>Genworth AssetMark</t>
  </si>
  <si>
    <t>Advisor QPR</t>
  </si>
  <si>
    <t>gnwaqpr</t>
  </si>
  <si>
    <t>Richard Sprague &amp; Melissa Mays</t>
  </si>
  <si>
    <t>/prod/bcs/lgnp/clientapp/gnwaqpr/</t>
  </si>
  <si>
    <t>/bcs/lgnt/clientapp/gnwaqpr/</t>
  </si>
  <si>
    <t>https://sites.google.com/a/rrd.com/genworth-financial/</t>
  </si>
  <si>
    <t>rrd-gnwqpr-igroup@rrd.com</t>
  </si>
  <si>
    <t>rrd-gnwqpr-egroup@rrd.com</t>
  </si>
  <si>
    <t>Client QPR</t>
  </si>
  <si>
    <t>gnwcqpr</t>
  </si>
  <si>
    <t>/prod/bcs/lgnp/clientapp/gnwcqpr/</t>
  </si>
  <si>
    <t>/bcs/lgnt/clientapp/gnwcqpr/</t>
  </si>
  <si>
    <t>1099-R</t>
  </si>
  <si>
    <t>gnwrtmt</t>
  </si>
  <si>
    <t>/prod/bcs/lgnp/clientapp/gnwrtmt/</t>
  </si>
  <si>
    <t>/bcs/lgnt/clientapp/gnwrtmt/</t>
  </si>
  <si>
    <t>https://sites.google.com/a/rrd.com/assetmark-1099c-1099r-5498/</t>
  </si>
  <si>
    <t>rrd_gnwcomp_egroup@rrd.com</t>
  </si>
  <si>
    <t>New Mexico Livestock</t>
  </si>
  <si>
    <t>Brand Postcards</t>
  </si>
  <si>
    <t>Postcard</t>
  </si>
  <si>
    <t>Mark Andreasen</t>
  </si>
  <si>
    <t>New Mexico Taxation</t>
  </si>
  <si>
    <t>CRS Filer</t>
  </si>
  <si>
    <t>nmtbook</t>
  </si>
  <si>
    <t>/prod/bcs/lgnp/clientapp/nmtbook/</t>
  </si>
  <si>
    <t>/bcs/lgnt/clientapp/nmtbook/</t>
  </si>
  <si>
    <t>https://sites.google.com/a/rrd.com/nmt/</t>
  </si>
  <si>
    <t>rrd-nmtbook-igroup@rrd.com</t>
  </si>
  <si>
    <t>rrd-nmtbook-egroup@rrd.com</t>
  </si>
  <si>
    <t>Paychex</t>
  </si>
  <si>
    <t>401K Report</t>
  </si>
  <si>
    <t>pcxsrpt</t>
  </si>
  <si>
    <t>PCL</t>
  </si>
  <si>
    <t>Bradley Seamons</t>
  </si>
  <si>
    <t>/prod/bcs/lgnp/clientapp/pcxsrpt/</t>
  </si>
  <si>
    <t>/bcs/lgnt/clientapp/pcxsrpt/</t>
  </si>
  <si>
    <t>https://sites.google.com/a/rrd.com/pcxstmt-srpt/</t>
  </si>
  <si>
    <t>rrd_pcx_reports_internal@rrd.com</t>
  </si>
  <si>
    <t>rrd_pcx_reports@rrd.com</t>
  </si>
  <si>
    <t>401K Statement</t>
  </si>
  <si>
    <t>pcxstmt</t>
  </si>
  <si>
    <t>/prod/bcs/lgnp/clientapp/pcxstmt/</t>
  </si>
  <si>
    <t>/bcs/lgnt/clientapp/pcxstmt/</t>
  </si>
  <si>
    <t>QTAR</t>
  </si>
  <si>
    <t>pcxqtar</t>
  </si>
  <si>
    <t>/prod/bcs/lgnp/clientapp/pcxqtar/</t>
  </si>
  <si>
    <t>/bcs/lgnt/clientapp/pcxqtar/</t>
  </si>
  <si>
    <t>https://sites.google.com/a/rrd.com/pcxqtar/</t>
  </si>
  <si>
    <t>State of Arkansas</t>
  </si>
  <si>
    <t>Excise Fill-In</t>
  </si>
  <si>
    <t>sakstmt</t>
  </si>
  <si>
    <t>/prod/bcs/lgnp/clientapp/sakstmt/</t>
  </si>
  <si>
    <t>/bcs/lgnt/clientapp/sakstmt/</t>
  </si>
  <si>
    <t>rrd_sak_internal@rrd.com</t>
  </si>
  <si>
    <t>rrd_sak_recon@rrd.com</t>
  </si>
  <si>
    <t>Withholdings</t>
  </si>
  <si>
    <t>sakwthh</t>
  </si>
  <si>
    <t>/prod/bcs/lgnp/clientapp/sakwthh/</t>
  </si>
  <si>
    <t>/bcs/lgnt/clientapp/sakwthh/</t>
  </si>
  <si>
    <t>rrd-sakwthh-igroup@rrd.com</t>
  </si>
  <si>
    <t>rrd-sakwthh-egroup@rrd.com</t>
  </si>
  <si>
    <t>Wells Fargo</t>
  </si>
  <si>
    <t>Reverse Mortgage</t>
  </si>
  <si>
    <t>American Honda</t>
  </si>
  <si>
    <t>Recall Notices</t>
  </si>
  <si>
    <t>amhcard</t>
  </si>
  <si>
    <t>Notice</t>
  </si>
  <si>
    <t>Anthony Goodwin</t>
  </si>
  <si>
    <t>Lisa Hinkle</t>
  </si>
  <si>
    <t>/prod/bcs/lgnp/clientapp/amhcard/</t>
  </si>
  <si>
    <t>/bcs/lgnt/clientapp/amhcard/</t>
  </si>
  <si>
    <t>https://sites.google.com/a/rrd.com/american-honda/</t>
  </si>
  <si>
    <t>rrd-amhcard-igroup@rrd.com</t>
  </si>
  <si>
    <t>rrd-amhcard-egroup@rrd.com</t>
  </si>
  <si>
    <t>Ascensus</t>
  </si>
  <si>
    <t>Fee Disclosure</t>
  </si>
  <si>
    <t>asnfeed</t>
  </si>
  <si>
    <t>Karla Ann Shakes</t>
  </si>
  <si>
    <t>/prod/bcs/hdpp/clientapp/asnfeed/</t>
  </si>
  <si>
    <t>/bcs/hdpt/clientapp/asnfeed/</t>
  </si>
  <si>
    <t>https://sites.google.com/a/rrd.com/ascensus-fee-disclosure/</t>
  </si>
  <si>
    <t>rrd-asnfeed-igroup@rrd.com</t>
  </si>
  <si>
    <t>rrd-asnfeed-egroup@rrd.com</t>
  </si>
  <si>
    <t>Bank of Utah</t>
  </si>
  <si>
    <t>butstmt</t>
  </si>
  <si>
    <t>/prod/bcs/lgnp/clientapp/butstmt/</t>
  </si>
  <si>
    <t>/bcs/lgnt/clientapp/butstmt/</t>
  </si>
  <si>
    <t>American Academy of Ophthalmology</t>
  </si>
  <si>
    <t>AAO</t>
  </si>
  <si>
    <t>aaobill</t>
  </si>
  <si>
    <t>Kit</t>
  </si>
  <si>
    <t>Alan Gebert</t>
  </si>
  <si>
    <t>All John Hancock on hold. -Nov 07
DirectTV apps might be descoped. -Nov 08</t>
  </si>
  <si>
    <t>/prod/bcs/lgnp/clientapp/aaobill/</t>
  </si>
  <si>
    <t>/bcs/lgnt/clientapp/aaobill/</t>
  </si>
  <si>
    <t>https://sites.google.com/a/rrd.com/aao/</t>
  </si>
  <si>
    <t>rrd_aaobill_igroup@rrd.com</t>
  </si>
  <si>
    <t>rrd_aaobill_egroup@rrd.com</t>
  </si>
  <si>
    <t>Clark County</t>
  </si>
  <si>
    <t>Certified</t>
  </si>
  <si>
    <t>clccert</t>
  </si>
  <si>
    <t>LuAnn Rickson</t>
  </si>
  <si>
    <t>/prod/bcs/lgnp/clientapp/clccert/</t>
  </si>
  <si>
    <t>/bcs/lgnt/clientapp/clccert/</t>
  </si>
  <si>
    <t>https://sites.google.com/a/rrd.com/clark-county-certified2/</t>
  </si>
  <si>
    <t>rrd-clccert-igroup@rrd.com</t>
  </si>
  <si>
    <t>rrd-clccert-egroup@rrd.com</t>
  </si>
  <si>
    <t>Distribution Notices</t>
  </si>
  <si>
    <t>clcdnot</t>
  </si>
  <si>
    <t>Michelle Tubbs</t>
  </si>
  <si>
    <t>/prod/bcs/lgnp/clientapp/clcdnot/</t>
  </si>
  <si>
    <t>/bcs/lgnt/clientapp/clcdnot/</t>
  </si>
  <si>
    <t>https://sites.google.com/a/rrd.com/clark-county-distribution-notices/</t>
  </si>
  <si>
    <t>rrd-clcdnot-igroup@rrd.com</t>
  </si>
  <si>
    <t>rrd-clcdnot-egroup@rrd.com</t>
  </si>
  <si>
    <t>Multi Run Property Tax Notices</t>
  </si>
  <si>
    <t>clctbil</t>
  </si>
  <si>
    <t>/prod/bcs/lgnp/clientapp/clctbil/</t>
  </si>
  <si>
    <t>/bcs/lgnt/clientapp/clctbil/</t>
  </si>
  <si>
    <t>https://sites.google.com/a/rrd.com/clark-county-multiple-run-tax-bills/</t>
  </si>
  <si>
    <t>rrd-clctbil-igroup@rrd.com</t>
  </si>
  <si>
    <t>rrd-clctbil-egroup@rrd.com</t>
  </si>
  <si>
    <t>Past Due Notices</t>
  </si>
  <si>
    <t>clcdlnt</t>
  </si>
  <si>
    <t>/prod/bcs/lgnp/clientapp/clcdlnt/</t>
  </si>
  <si>
    <t>/bcs/lgnt/clientapp/clcdlnt/</t>
  </si>
  <si>
    <t>https://sites.google.com/a/rrd.com/clark-county-past-due-notices/</t>
  </si>
  <si>
    <t>rrd-clcdlnt-igroup@rrd.com</t>
  </si>
  <si>
    <t>rrd-clcdlnt-egroup@rrd.com</t>
  </si>
  <si>
    <t>Property Tax Notices</t>
  </si>
  <si>
    <t>https://sites.google.com/a/rrd.com/clark-county-annual/</t>
  </si>
  <si>
    <t>Compassion</t>
  </si>
  <si>
    <t>Contribution Statements</t>
  </si>
  <si>
    <t>cmpstmt</t>
  </si>
  <si>
    <t>/prod/bcs/lgnp/clientapp/cmpstmt/</t>
  </si>
  <si>
    <t>/bcs/lgnt/clientapp/cmpstmt/</t>
  </si>
  <si>
    <t>rrd-cmpstmt-igroup@rrd.com</t>
  </si>
  <si>
    <t>rrd-cmpstmt-egroup@rrd.com</t>
  </si>
  <si>
    <t>Davis County</t>
  </si>
  <si>
    <t>Property Tax Notice</t>
  </si>
  <si>
    <t>davvaln</t>
  </si>
  <si>
    <t>/prod/bcs/lgnp/clientapp/davvaln/</t>
  </si>
  <si>
    <t>/bcs/lgnt/clientapp/davvaln/</t>
  </si>
  <si>
    <t>Delaware DOL</t>
  </si>
  <si>
    <t>UC8</t>
  </si>
  <si>
    <t>dlldolq</t>
  </si>
  <si>
    <t>/prod/bcs/lgnp/clientapp/dlldolq/</t>
  </si>
  <si>
    <t>/bcs/lgnt/clientapp/dlldolq/</t>
  </si>
  <si>
    <t>rrd-dlldolq-igroup@rrd.com</t>
  </si>
  <si>
    <t>rrd-dlldolq-egroup@rrd.com</t>
  </si>
  <si>
    <t>Farmers Insurance</t>
  </si>
  <si>
    <t>GLBA</t>
  </si>
  <si>
    <t>figfglb</t>
  </si>
  <si>
    <t>/prod/bcs/lgnp/clientapp/figfglb/</t>
  </si>
  <si>
    <t>/bcs/lgnt/clientapp/figfglb/</t>
  </si>
  <si>
    <t>https://sites.google.com/a/rrd.com/farmers/</t>
  </si>
  <si>
    <t>rrd-figfglb-igroup@rrd.com</t>
  </si>
  <si>
    <t>Mellon ACS</t>
  </si>
  <si>
    <t>Care First Letters</t>
  </si>
  <si>
    <t>mipletr</t>
  </si>
  <si>
    <t>/prod/bcs/lgnp/clientapp/mipletr/</t>
  </si>
  <si>
    <t>/bcs/lgnt/clientapp/mipletr/</t>
  </si>
  <si>
    <t>https://sites.google.com/a/rrd.com/mellon-carefirst-letters/</t>
  </si>
  <si>
    <t>rrd-mipletr-igroup@rrd.com</t>
  </si>
  <si>
    <t>rrd-mipletr-egroup@rrd.com</t>
  </si>
  <si>
    <t>Welcome Kit</t>
  </si>
  <si>
    <t>mipkits</t>
  </si>
  <si>
    <t>/prod/bcs/lgnp/clientapp/mipkits/</t>
  </si>
  <si>
    <t>/bcs/lgnt/clientapp/mipkits/</t>
  </si>
  <si>
    <t>https://sites.google.com/a/rrd.com/mipkits/</t>
  </si>
  <si>
    <t>mip-internal-reports@rrd.com</t>
  </si>
  <si>
    <t>mip-external-reports@rrd.com</t>
  </si>
  <si>
    <t>New Mexico</t>
  </si>
  <si>
    <t>Motor Vehicle Registration</t>
  </si>
  <si>
    <t>nm1post</t>
  </si>
  <si>
    <t>Renewal</t>
  </si>
  <si>
    <t>/prod/bcs/lgnp/clientapp/nm1post/</t>
  </si>
  <si>
    <t>/bcs/lgnt/clientapp/nm1post/</t>
  </si>
  <si>
    <t>https://sites.google.com/a/rrd.com/new-mexico-motor-vehicle-renewals/</t>
  </si>
  <si>
    <t>rrd-nm1post-igroup@rrd.com</t>
  </si>
  <si>
    <t>rrd-nm1post-egroup@rrd.com</t>
  </si>
  <si>
    <t>Prudential</t>
  </si>
  <si>
    <t>pruwelc</t>
  </si>
  <si>
    <t>Jay Thatcher</t>
  </si>
  <si>
    <t>Andrew Berato</t>
  </si>
  <si>
    <t>/prod/bcs/wcwp/clientapp/pruwelc/</t>
  </si>
  <si>
    <t>/bcs/wcwt/clientapp/pruwelc/</t>
  </si>
  <si>
    <t>rrd-pruwelc-igroup@rrd.com</t>
  </si>
  <si>
    <t>State of New Mexico</t>
  </si>
  <si>
    <t>Monthly 729</t>
  </si>
  <si>
    <t>snmstmt</t>
  </si>
  <si>
    <t>/prod/bcs/lgnp/clientapp/snmstmt/</t>
  </si>
  <si>
    <t>/bcs/lgnt/clientapp/snmstmt/</t>
  </si>
  <si>
    <t>https://sites.google.com/a/rrd.com/state-of-new-mexico/</t>
  </si>
  <si>
    <t>rrd-snmstmt-igroup@rrd.com</t>
  </si>
  <si>
    <t>rrd-snmstmt-egroup@rrd.com</t>
  </si>
  <si>
    <t>Monthly 737</t>
  </si>
  <si>
    <t>Quarterly 569</t>
  </si>
  <si>
    <t>CSED Daily</t>
  </si>
  <si>
    <t>snmdail</t>
  </si>
  <si>
    <t>/prod/bcs/lgnp/clientapp/snmdail/</t>
  </si>
  <si>
    <t>/bcs/lgnt/clientapp/snmdail/</t>
  </si>
  <si>
    <t>Toyota</t>
  </si>
  <si>
    <t>Annual AFPV</t>
  </si>
  <si>
    <t>toyafpv</t>
  </si>
  <si>
    <t>/prod/bcs/lgnp/clientapp/toyafpv/</t>
  </si>
  <si>
    <t>/bcs/lgnt/clientapp/toyafpv/</t>
  </si>
  <si>
    <t>https://sites.google.com/a/rrd.com/toyota-notices/</t>
  </si>
  <si>
    <t>tfs_rrd_privacy@rrd.com</t>
  </si>
  <si>
    <t>tfs_ext_privacy@rrd.com</t>
  </si>
  <si>
    <t>Virginia Retirement Systems</t>
  </si>
  <si>
    <t>Earning Statement</t>
  </si>
  <si>
    <t>varstmt</t>
  </si>
  <si>
    <t>/prod/bcs/lgnp/clientapp/varstmt/</t>
  </si>
  <si>
    <t>/bcs/lgnt/clientapp/varstmt/</t>
  </si>
  <si>
    <t>https://sites.google.com/a/rrd.com/va-retirement-statements/</t>
  </si>
  <si>
    <t>rrd-var-igroup@rrd.com</t>
  </si>
  <si>
    <t>varcard</t>
  </si>
  <si>
    <t>/prod/bcs/lgnp/clientapp/varcard/</t>
  </si>
  <si>
    <t>/bcs/lgnt/clientapp/varcard/</t>
  </si>
  <si>
    <t>https://sites.google.com/a/rrd.com/va-retirement-postcards/</t>
  </si>
  <si>
    <t>Weber County</t>
  </si>
  <si>
    <t>Valuation Notice</t>
  </si>
  <si>
    <t>webvalu</t>
  </si>
  <si>
    <t>/prod/bcs/lgnp/clientapp/webvalu/</t>
  </si>
  <si>
    <t>/bcs/lgnt/clientapp/webvalu/</t>
  </si>
  <si>
    <t>https://sites.google.com/a/rrd.com/weber-county-valuation/</t>
  </si>
  <si>
    <t>webvalu-igroupreports@rrd.com</t>
  </si>
  <si>
    <t>webvalu-egroupreports@rrd.com</t>
  </si>
  <si>
    <t>Delinquency Notice</t>
  </si>
  <si>
    <t>webdelq</t>
  </si>
  <si>
    <t>/prod/bcs/lgnp/clientapp/webdelq/</t>
  </si>
  <si>
    <t>/bcs/lgnt/clientapp/webdelq/</t>
  </si>
  <si>
    <t>https://sites.google.com/a/rrd.com/weber-county-delinquent/</t>
  </si>
  <si>
    <t>webdelq-igroupreports@rrd.com</t>
  </si>
  <si>
    <t>webdelq-egroupreports@rrd.com</t>
  </si>
  <si>
    <t>Property Notice</t>
  </si>
  <si>
    <t>webstmt</t>
  </si>
  <si>
    <t>/prod/bcs/lgnp/clientapp/webstmt/</t>
  </si>
  <si>
    <t>/bcs/lgnt/clientapp/webstmt/</t>
  </si>
  <si>
    <t>https://sites.google.com/a/rrd.com/weber-county-tax-notices/</t>
  </si>
  <si>
    <t>webstmt-igroupreports@rrd.com</t>
  </si>
  <si>
    <t>webstmt-egroupreports@rrd.com</t>
  </si>
  <si>
    <t>Privacy Notices DFPV</t>
  </si>
  <si>
    <t>toydfpv</t>
  </si>
  <si>
    <t>/prod/bcs/lgnp/clientapp/toydfpv/</t>
  </si>
  <si>
    <t>/bcs/lgnt/clientapp/toydfpv/</t>
  </si>
  <si>
    <t>EOB Letters</t>
  </si>
  <si>
    <t>toyteob</t>
  </si>
  <si>
    <t>Amy Ross</t>
  </si>
  <si>
    <t>/prod/bcs/lgnp/clientapp/toyteob/</t>
  </si>
  <si>
    <t>/bcs/lgnt/clientapp/toyteob/</t>
  </si>
  <si>
    <t>https://sites.google.com/a/rrd.com/toyota-eob-letters/</t>
  </si>
  <si>
    <t>rrdtoyotaeobinternalreports@rrd.com</t>
  </si>
  <si>
    <t>Certified Roadside</t>
  </si>
  <si>
    <t>toycert</t>
  </si>
  <si>
    <t>Ronnie George</t>
  </si>
  <si>
    <t>/prod/bcs/lgnp/clientapp/toycert/</t>
  </si>
  <si>
    <t>/bcs/lgnt/clientapp/toycert/</t>
  </si>
  <si>
    <t>rrd-toycert-egroup@rrd.com</t>
  </si>
  <si>
    <t>rrd-toycert-igroup@rrd.com</t>
  </si>
  <si>
    <t>Boat Registration</t>
  </si>
  <si>
    <t>nm1boat</t>
  </si>
  <si>
    <t>BGE</t>
  </si>
  <si>
    <t>Home Contracts</t>
  </si>
  <si>
    <t>bgehctr</t>
  </si>
  <si>
    <t>Jesse Walton</t>
  </si>
  <si>
    <t>Janet Stine</t>
  </si>
  <si>
    <t>Tracie Welch</t>
  </si>
  <si>
    <t>/prod/bcs/thup/clientapp/bgehctr/</t>
  </si>
  <si>
    <t>/bcs/thut/clientapp/bgehctr/</t>
  </si>
  <si>
    <t>Home Invoices</t>
  </si>
  <si>
    <t>bgehinv</t>
  </si>
  <si>
    <t>/prod/bcs/thup/clientapp/bgehinv/</t>
  </si>
  <si>
    <t>/bcs/thut/clientapp/bgehinv/</t>
  </si>
  <si>
    <t>Home Letters</t>
  </si>
  <si>
    <t>bgehlet</t>
  </si>
  <si>
    <t>/prod/bcs/thup/clientapp/bgehlet/</t>
  </si>
  <si>
    <t>/bcs/thut/clientapp/bgehlet/</t>
  </si>
  <si>
    <t>Utilities Bills Redesign</t>
  </si>
  <si>
    <t>bgebill</t>
  </si>
  <si>
    <t>Ronnie Sims</t>
  </si>
  <si>
    <t>/prod/bcs/thup/clientapp/bgebill/</t>
  </si>
  <si>
    <t>/bcs/thut/clientapp/bgebill/</t>
  </si>
  <si>
    <t>Utilities Notices</t>
  </si>
  <si>
    <t>bgeunot</t>
  </si>
  <si>
    <t>Renee Fitzgerald</t>
  </si>
  <si>
    <t>/prod/bcs/thup/clientapp/bgeunot/</t>
  </si>
  <si>
    <t>/bcs/thut/clientapp/bgeunot/</t>
  </si>
  <si>
    <t>Utilities Summary Bills</t>
  </si>
  <si>
    <t>bgeubil</t>
  </si>
  <si>
    <t>/prod/bcs/thup/clientapp/bgeubil/</t>
  </si>
  <si>
    <t>/bcs/thut/clientapp/bgeubil/</t>
  </si>
  <si>
    <t>Utilities Letters Redesign</t>
  </si>
  <si>
    <t>bgeultr</t>
  </si>
  <si>
    <t>/prod/bcs/thup/clientapp/bgeultr/</t>
  </si>
  <si>
    <t>/bcs/thut/clientapp/bgeultr/</t>
  </si>
  <si>
    <t>Capital One</t>
  </si>
  <si>
    <t>Event Letters</t>
  </si>
  <si>
    <t>capevnt</t>
  </si>
  <si>
    <t>/prod/bcs/thup/clientapp/capevnt/</t>
  </si>
  <si>
    <t>/bcs/thut/clientapp/capevnt/</t>
  </si>
  <si>
    <t>HSBC Credit Card Statements</t>
  </si>
  <si>
    <t>capcrss</t>
  </si>
  <si>
    <t>/prod/bcs/thup/clientapp/capcrss/</t>
  </si>
  <si>
    <t>/bcs/thut/clientapp/capcrss/</t>
  </si>
  <si>
    <t>Exelon Constellation</t>
  </si>
  <si>
    <t>C&amp;I Gas Automated Test</t>
  </si>
  <si>
    <t>exlcigt</t>
  </si>
  <si>
    <t>XML</t>
  </si>
  <si>
    <t>Mervin Hael</t>
  </si>
  <si>
    <t>/prod/bcs/thup/clientapp/exlcigt/</t>
  </si>
  <si>
    <t>/bcs/thut/clientapp/exlcigt/</t>
  </si>
  <si>
    <t>C&amp;I Power and Gas Bills</t>
  </si>
  <si>
    <t>exlcgsr</t>
  </si>
  <si>
    <t>/prod/bcs/thup/clientapp/exlcgsr/</t>
  </si>
  <si>
    <t>/bcs/thut/clientapp/exlcgsr/</t>
  </si>
  <si>
    <t>C&amp;I Power Automated Test</t>
  </si>
  <si>
    <t>exlcipt</t>
  </si>
  <si>
    <t>Shannon Poehler</t>
  </si>
  <si>
    <t>/prod/bcs/thup/clientapp/exlcipt/</t>
  </si>
  <si>
    <t>/bcs/thut/clientapp/exlcipt/</t>
  </si>
  <si>
    <t>AGL Bills</t>
  </si>
  <si>
    <t>exlaglb</t>
  </si>
  <si>
    <t>/prod/bcs/thup/clientapp/exlaglb/</t>
  </si>
  <si>
    <t>/bcs/thut/clientapp/exlaglb/</t>
  </si>
  <si>
    <t>Ercot Bills</t>
  </si>
  <si>
    <t>exlerct</t>
  </si>
  <si>
    <t>Cassie Barrett</t>
  </si>
  <si>
    <t>/prod/bcs/thup/clientapp/exlerct/</t>
  </si>
  <si>
    <t>/bcs/thut/clientapp/exlerct/</t>
  </si>
  <si>
    <t>Ercot Bills Automated Test Process</t>
  </si>
  <si>
    <t>exlercq</t>
  </si>
  <si>
    <t>/prod/bcs/thup/clientapp/exlercq/</t>
  </si>
  <si>
    <t>/bcs/thut/clientapp/exlercq/</t>
  </si>
  <si>
    <t>529 Maryland Confirms Redesign</t>
  </si>
  <si>
    <t>trpcfmd</t>
  </si>
  <si>
    <t>Arun Krishnan</t>
  </si>
  <si>
    <t>Teresa Bryant</t>
  </si>
  <si>
    <t>/prod/bcs/thup/clientapp/trpcfmd/</t>
  </si>
  <si>
    <t>/bcs/thut/clientapp/trpcfmd/</t>
  </si>
  <si>
    <t>Monthly Statements</t>
  </si>
  <si>
    <t>trpdivs</t>
  </si>
  <si>
    <t>/prod/bcs/thup/clientapp/trpdivs/</t>
  </si>
  <si>
    <t>/bcs/thut/clientapp/trpdivs/</t>
  </si>
  <si>
    <t>529 Statements Redesign</t>
  </si>
  <si>
    <t>trpmdst</t>
  </si>
  <si>
    <t>/prod/bcs/thup/clientapp/trpmdst/</t>
  </si>
  <si>
    <t>NewGuy4</t>
  </si>
  <si>
    <t>/bcs/thut/clientapp/trpmdst/</t>
  </si>
  <si>
    <t>RPS Daily Checks</t>
  </si>
  <si>
    <t>trprpsc</t>
  </si>
  <si>
    <t>Line Data</t>
  </si>
  <si>
    <t>/prod/bcs/thup/clientapp/trprpsc/</t>
  </si>
  <si>
    <t>/bcs/thut/clientapp/trprpsc/</t>
  </si>
  <si>
    <t>C&amp;I Power Automated</t>
  </si>
  <si>
    <t>exlcipw</t>
  </si>
  <si>
    <t>/prod/bcs/thup/clientapp/exlcipw/</t>
  </si>
  <si>
    <t>/bcs/thut/clientapp/exlcipw/</t>
  </si>
  <si>
    <t>CBS</t>
  </si>
  <si>
    <t>Dunning Letter</t>
  </si>
  <si>
    <t>cbs5400</t>
  </si>
  <si>
    <t>Joseph Harwood</t>
  </si>
  <si>
    <t>Janet Sappington</t>
  </si>
  <si>
    <t>Amy Curry</t>
  </si>
  <si>
    <t>/prod/bcs/thup/clientapp/cbs5400/</t>
  </si>
  <si>
    <t>/bcs/thut/clientapp/cbs5400/</t>
  </si>
  <si>
    <t>https://sites.google.com/a/rrd.com/cbs-dunning-letters/</t>
  </si>
  <si>
    <t>Monthly Statement</t>
  </si>
  <si>
    <t>cbbstmt</t>
  </si>
  <si>
    <t>/prod/bcs/thup/clientapp/cbbstmt/</t>
  </si>
  <si>
    <t>/bcs/thut/clientapp/cbbstmt/</t>
  </si>
  <si>
    <t>https://sites.google.com/a/rrd.com/cbs-monthly-statement/</t>
  </si>
  <si>
    <t>Remit Letter</t>
  </si>
  <si>
    <t>cbblett</t>
  </si>
  <si>
    <t>/prod/bcs/thup/clientapp/cbblett/</t>
  </si>
  <si>
    <t>/bcs/thut/clientapp/cbblett/</t>
  </si>
  <si>
    <t>https://sites.google.com/a/rrd.com/cbs-remit-letter/</t>
  </si>
  <si>
    <t>Adecco</t>
  </si>
  <si>
    <t>Puerto Rico W-2</t>
  </si>
  <si>
    <t>adew2pr</t>
  </si>
  <si>
    <t>Manny Dahle</t>
  </si>
  <si>
    <t>rrd-adew2pr-igroup@rrd.com</t>
  </si>
  <si>
    <t>rrd-adew2pr-egroup@rrd.com</t>
  </si>
  <si>
    <t>Adecco Assoc, Coll, Aji FOL Coll</t>
  </si>
  <si>
    <t>adeacar</t>
  </si>
  <si>
    <t>Patrick Feehan</t>
  </si>
  <si>
    <t>rrd-adeacar-igroup@rrd.com</t>
  </si>
  <si>
    <t>rrd-adeacar-egroup@rrd.com</t>
  </si>
  <si>
    <t>Administrative System Inc.</t>
  </si>
  <si>
    <t>Tax 1099-R</t>
  </si>
  <si>
    <t>asitaxr</t>
  </si>
  <si>
    <t>Apple One</t>
  </si>
  <si>
    <t>1095-C Households with W2s</t>
  </si>
  <si>
    <t>apoacar</t>
  </si>
  <si>
    <t>David Tenney</t>
  </si>
  <si>
    <t>1099 R (OS)</t>
  </si>
  <si>
    <t>asny99r</t>
  </si>
  <si>
    <t>1099-C</t>
  </si>
  <si>
    <t>gnwcomp</t>
  </si>
  <si>
    <t>Cablevision</t>
  </si>
  <si>
    <t>1095-C</t>
  </si>
  <si>
    <t>cbvacar</t>
  </si>
  <si>
    <t>rrd_cbv_internal@rrd.com</t>
  </si>
  <si>
    <t>rrd_cbv_recon@rrd.com</t>
  </si>
  <si>
    <t>Denver</t>
  </si>
  <si>
    <t>Custom W-2 PDF</t>
  </si>
  <si>
    <t>denwtwo</t>
  </si>
  <si>
    <t>https://sites.google.com/a/rrd.com/denver-w2/</t>
  </si>
  <si>
    <t>rrd-denwtwo-internal@rrd.com</t>
  </si>
  <si>
    <t>rrd-denwtwo-external@rrd.com</t>
  </si>
  <si>
    <t>Equifax</t>
  </si>
  <si>
    <t>tlxw2pr</t>
  </si>
  <si>
    <t>Leigh Hopkins &amp; David Tenney</t>
  </si>
  <si>
    <t>talx.pr.reports@rrd.com</t>
  </si>
  <si>
    <t>FRTIB</t>
  </si>
  <si>
    <t>1099R Statements</t>
  </si>
  <si>
    <t>fdrqwrp</t>
  </si>
  <si>
    <t>Anthony Tokar</t>
  </si>
  <si>
    <t>Hodges and Mace LLC</t>
  </si>
  <si>
    <t>1095-C Standard</t>
  </si>
  <si>
    <t>hmlacar</t>
  </si>
  <si>
    <t>hodges-mace-internal@rrd.com</t>
  </si>
  <si>
    <t>hodges-mace-external@rrd.com</t>
  </si>
  <si>
    <t>Compliance 1099</t>
  </si>
  <si>
    <t>jhm9yyi</t>
  </si>
  <si>
    <t>Solium Captial</t>
  </si>
  <si>
    <t>Compliance - Y99I</t>
  </si>
  <si>
    <t>soly99i</t>
  </si>
  <si>
    <t>State of Maryland</t>
  </si>
  <si>
    <t>1095-B Standard</t>
  </si>
  <si>
    <t>smdacar</t>
  </si>
  <si>
    <t>rrd-smdacar-igroup@rrd.com</t>
  </si>
  <si>
    <t>rrd-smdacar-egroup@rrd.com</t>
  </si>
  <si>
    <t>State of Mississippi</t>
  </si>
  <si>
    <t>1095-B Medical Xerox</t>
  </si>
  <si>
    <t>xmmacar</t>
  </si>
  <si>
    <t>rrd-xmmacar-igroup@rrd.com</t>
  </si>
  <si>
    <t>rrd-xmmacar-egroup@rrd.com</t>
  </si>
  <si>
    <t>W9</t>
  </si>
  <si>
    <t>vrzcacz</t>
  </si>
  <si>
    <t>/prod/bcs/thup/clientapp/vrzcacs/</t>
  </si>
  <si>
    <t>/bcs/thut/clientapp/vrzcacs/</t>
  </si>
  <si>
    <t>cvaacar</t>
  </si>
  <si>
    <t>Sean Macklem</t>
  </si>
  <si>
    <t>1095-C Corrections</t>
  </si>
  <si>
    <t>Virginia Retirement System</t>
  </si>
  <si>
    <t>W-2 &amp; 1099</t>
  </si>
  <si>
    <t>vrsw299</t>
  </si>
  <si>
    <t>https://sites.google.com/a/rrd.com/virginia-retirement-systems/</t>
  </si>
  <si>
    <t>1099-Q</t>
  </si>
  <si>
    <t>vaccomp</t>
  </si>
  <si>
    <t>https://sites.google.com/a/rrd.com/virginia-college-1099-q/</t>
  </si>
  <si>
    <t>rrd-vaccomp-igroup@rrd.com</t>
  </si>
  <si>
    <t>rrd-vaccomp-egroup@rrd.com</t>
  </si>
  <si>
    <t>Xerox DMMIS</t>
  </si>
  <si>
    <t>axkacar</t>
  </si>
  <si>
    <t>Apps supported as secondary developer</t>
  </si>
  <si>
    <t>1095 Compliance Forms</t>
  </si>
  <si>
    <t>1095 Medical Corrected Run</t>
  </si>
  <si>
    <t>Hartford</t>
  </si>
  <si>
    <t>Financial Statements</t>
  </si>
  <si>
    <t>hfdfast</t>
  </si>
  <si>
    <t>https://sites.google.com/a/rrd.com/hartford/</t>
  </si>
  <si>
    <t>rrd-hfdfast-internal@rrd.com</t>
  </si>
  <si>
    <t>rrd-hfdfast-external@rrd.com</t>
  </si>
  <si>
    <t>Alexej Magura</t>
  </si>
  <si>
    <t>Todd Bedore</t>
  </si>
  <si>
    <t>https://sites.google.com/a/rrd.com/cmg-arch/</t>
  </si>
  <si>
    <t>Superior Court of California</t>
  </si>
  <si>
    <t>Jury Summons</t>
  </si>
  <si>
    <t>PCS</t>
  </si>
  <si>
    <t>pcsstmt</t>
  </si>
  <si>
    <t>https://sites.google.com/a/rrd.com/pcs-statements/</t>
  </si>
  <si>
    <t>pcsstmt.intgroup@rrd.com</t>
  </si>
  <si>
    <t>pcsstmt.extgroup@rrd.com</t>
  </si>
  <si>
    <t>DirecTV</t>
  </si>
  <si>
    <t>Adverse Action Letters</t>
  </si>
  <si>
    <t>dtvaalt</t>
  </si>
  <si>
    <t>Welcome Letters</t>
  </si>
  <si>
    <t>dtvltrs</t>
  </si>
  <si>
    <t>Las Vegas GL</t>
  </si>
  <si>
    <t>dtvlvgl</t>
  </si>
  <si>
    <t>Las Vegas GP</t>
  </si>
  <si>
    <t>dtvlvgp</t>
  </si>
  <si>
    <t>https://sites.google.com/a/rrd.com/directv-postcards/</t>
  </si>
  <si>
    <t>dtvlvpc</t>
  </si>
  <si>
    <t>Refer-A-Friend Letters</t>
  </si>
  <si>
    <t>dtvrafl</t>
  </si>
  <si>
    <t>https://sites.google.com/a/rrd.com/direct-tv---refer-a-friend/</t>
  </si>
  <si>
    <t>TD Ameritrade</t>
  </si>
  <si>
    <t>Suitability &amp; Options</t>
  </si>
  <si>
    <t>amtopst</t>
  </si>
  <si>
    <t>https://sites.google.com/a/rrd.com/td-ameritrade---opst/</t>
  </si>
  <si>
    <t>rrd-amtopst-igroup@rrd.com</t>
  </si>
  <si>
    <t>rrd-amtopst-egroup@rrd.com</t>
  </si>
  <si>
    <t>amtslet</t>
  </si>
  <si>
    <t>https://sites.google.com/a/rrd.com/td-ameritrade/</t>
  </si>
  <si>
    <t>rrd-amtslet-igroup@rrd.com</t>
  </si>
  <si>
    <t>rrd-amtslet-egroup@rrd.com</t>
  </si>
  <si>
    <t>Standard Examiner</t>
  </si>
  <si>
    <t>stxltrs</t>
  </si>
  <si>
    <t>Tyler Jacobson</t>
  </si>
  <si>
    <t>https://sites.google.com/a/rrd.com/standard-examiner/</t>
  </si>
  <si>
    <t>Waste Management</t>
  </si>
  <si>
    <t>Collection Letters</t>
  </si>
  <si>
    <t>wmiltrs</t>
  </si>
  <si>
    <t>Riverside Collection Letters</t>
  </si>
  <si>
    <t>wmirvsd</t>
  </si>
  <si>
    <t>IEMM</t>
  </si>
  <si>
    <t>wmiiemm</t>
  </si>
  <si>
    <t>El Cajon Collection Letters</t>
  </si>
  <si>
    <t>wmielca</t>
  </si>
  <si>
    <t>Special Letter for Rio Rancho</t>
  </si>
  <si>
    <t>wmispec</t>
  </si>
  <si>
    <t>Green Leaf</t>
  </si>
  <si>
    <t>wmigren</t>
  </si>
  <si>
    <t>Oakland Collection Letter</t>
  </si>
  <si>
    <t>wmioakl</t>
  </si>
  <si>
    <t>https://sites.google.com/a/rrd.com/wmioakl---waste-management-oakland/</t>
  </si>
  <si>
    <t>Yellow Pages</t>
  </si>
  <si>
    <t>ypgchks</t>
  </si>
  <si>
    <t>Richard Pruitt</t>
  </si>
  <si>
    <t>https://sites.google.com/a/rrd.com/ypgchks/</t>
  </si>
  <si>
    <t>QACA Notices</t>
  </si>
  <si>
    <t>ingqaca</t>
  </si>
  <si>
    <t>Steven Cicchetto</t>
  </si>
  <si>
    <t>https://sites.google.com/a/rrd.com/ing-voya-qaca/</t>
  </si>
  <si>
    <t>gnwirac</t>
  </si>
  <si>
    <t>Legends</t>
  </si>
  <si>
    <t>Descoped from TEK coverage</t>
  </si>
  <si>
    <t>App on hold</t>
  </si>
  <si>
    <t>Referenced from a different cell/spreadsheet</t>
  </si>
  <si>
    <t>Request sent to PM via email on</t>
  </si>
  <si>
    <t>March 15, 2017
and April 25, 2017</t>
  </si>
  <si>
    <t>Not needed</t>
  </si>
  <si>
    <t>Duplicate</t>
  </si>
  <si>
    <t>On-hold</t>
  </si>
  <si>
    <t>NewGuy3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</si>
</sst>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mmmm d"/>
  </numFmts>
  <fonts count="28">
    <font>
      <sz val="10.0"/>
      <color rgb="FF000000"/>
      <name val="Arial"/>
    </font>
    <font>
      <sz val="9.0"/>
      <color rgb="FF000000"/>
      <name val="Calibri"/>
    </font>
    <font>
      <b/>
      <sz val="9.0"/>
      <color rgb="FF000000"/>
      <name val="Calibri"/>
    </font>
    <font/>
    <font>
      <b/>
      <i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name val="Arial"/>
    </font>
    <font>
      <u/>
      <sz val="9.0"/>
      <color rgb="FF000000"/>
      <name val="Calibri"/>
    </font>
    <font>
      <b/>
      <i/>
      <sz val="9.0"/>
      <color rgb="FFFF0000"/>
      <name val="Calibri"/>
    </font>
    <font>
      <sz val="9.0"/>
      <name val="Calibri"/>
    </font>
    <font>
      <u/>
      <sz val="9.0"/>
      <color rgb="FF000000"/>
      <name val="Calibri"/>
    </font>
    <font>
      <b/>
      <i/>
      <sz val="9.0"/>
      <name val="Calibri"/>
    </font>
    <font>
      <u/>
      <sz val="9.0"/>
      <color rgb="FF000000"/>
      <name val="Calibri"/>
    </font>
    <font>
      <sz val="9.0"/>
      <name val="Arial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sz val="9.0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3" fontId="2" numFmtId="0" xfId="0" applyAlignment="1" applyBorder="1" applyFill="1" applyFont="1">
      <alignment horizontal="center" readingOrder="0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5" fillId="3" fontId="2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ill="1" applyFont="1">
      <alignment horizontal="right" shrinkToFit="0" vertical="center" wrapText="0"/>
    </xf>
    <xf borderId="5" fillId="5" fontId="1" numFmtId="0" xfId="0" applyAlignment="1" applyBorder="1" applyFill="1" applyFont="1">
      <alignment horizontal="right" shrinkToFit="0" vertical="center" wrapText="0"/>
    </xf>
    <xf borderId="5" fillId="6" fontId="1" numFmtId="0" xfId="0" applyAlignment="1" applyBorder="1" applyFill="1" applyFont="1">
      <alignment horizontal="right" shrinkToFit="0" vertical="center" wrapText="0"/>
    </xf>
    <xf borderId="5" fillId="7" fontId="1" numFmtId="0" xfId="0" applyAlignment="1" applyBorder="1" applyFill="1" applyFont="1">
      <alignment horizontal="right" shrinkToFit="0" vertical="center" wrapText="0"/>
    </xf>
    <xf borderId="5" fillId="8" fontId="1" numFmtId="0" xfId="0" applyAlignment="1" applyBorder="1" applyFill="1" applyFont="1">
      <alignment horizontal="right" shrinkToFit="0" vertical="center" wrapText="0"/>
    </xf>
    <xf borderId="5" fillId="4" fontId="1" numFmtId="0" xfId="0" applyAlignment="1" applyBorder="1" applyFont="1">
      <alignment horizontal="right" readingOrder="0" shrinkToFit="0" vertical="center" wrapText="0"/>
    </xf>
    <xf borderId="5" fillId="4" fontId="1" numFmtId="0" xfId="0" applyAlignment="1" applyBorder="1" applyFont="1">
      <alignment horizontal="left" readingOrder="0" shrinkToFit="0" vertical="center" wrapText="0"/>
    </xf>
    <xf borderId="5" fillId="9" fontId="2" numFmtId="0" xfId="0" applyAlignment="1" applyBorder="1" applyFill="1" applyFont="1">
      <alignment horizontal="left" shrinkToFit="0" vertical="center" wrapText="0"/>
    </xf>
    <xf borderId="5" fillId="4" fontId="1" numFmtId="0" xfId="0" applyAlignment="1" applyBorder="1" applyFont="1">
      <alignment horizontal="left" shrinkToFit="0" vertical="center" wrapText="0"/>
    </xf>
    <xf borderId="5" fillId="9" fontId="1" numFmtId="0" xfId="0" applyAlignment="1" applyBorder="1" applyFont="1">
      <alignment horizontal="right" readingOrder="0" shrinkToFit="0" vertical="center" wrapText="0"/>
    </xf>
    <xf borderId="0" fillId="0" fontId="1" numFmtId="3" xfId="0" applyAlignment="1" applyFont="1" applyNumberFormat="1">
      <alignment horizontal="right" shrinkToFit="0" vertical="center" wrapText="1"/>
    </xf>
    <xf borderId="5" fillId="9" fontId="2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5" fillId="2" fontId="2" numFmtId="3" xfId="0" applyAlignment="1" applyBorder="1" applyFont="1" applyNumberFormat="1">
      <alignment horizontal="right"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3" fontId="4" numFmtId="0" xfId="0" applyAlignment="1" applyBorder="1" applyFont="1">
      <alignment horizontal="right" readingOrder="0" shrinkToFit="0" vertical="center" wrapText="0"/>
    </xf>
    <xf borderId="5" fillId="4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left" shrinkToFit="0" vertical="center" wrapText="0"/>
    </xf>
    <xf borderId="5" fillId="4" fontId="6" numFmtId="0" xfId="0" applyAlignment="1" applyBorder="1" applyFont="1">
      <alignment horizontal="left" shrinkToFit="0" vertical="center" wrapText="0"/>
    </xf>
    <xf borderId="5" fillId="4" fontId="1" numFmtId="0" xfId="0" applyAlignment="1" applyBorder="1" applyFont="1">
      <alignment horizontal="left" shrinkToFit="0" vertical="center" wrapText="0"/>
    </xf>
    <xf borderId="5" fillId="4" fontId="1" numFmtId="0" xfId="0" applyAlignment="1" applyBorder="1" applyFont="1">
      <alignment horizontal="left" readingOrder="0" shrinkToFit="0" vertical="center" wrapText="0"/>
    </xf>
    <xf borderId="5" fillId="4" fontId="1" numFmtId="0" xfId="0" applyAlignment="1" applyBorder="1" applyFont="1">
      <alignment horizontal="right" readingOrder="0" shrinkToFit="0" vertical="center" wrapText="0"/>
    </xf>
    <xf borderId="5" fillId="8" fontId="1" numFmtId="0" xfId="0" applyAlignment="1" applyBorder="1" applyFont="1">
      <alignment readingOrder="0" shrinkToFit="0" vertical="center" wrapText="1"/>
    </xf>
    <xf borderId="5" fillId="8" fontId="1" numFmtId="164" xfId="0" applyAlignment="1" applyBorder="1" applyFont="1" applyNumberFormat="1">
      <alignment horizontal="left" readingOrder="0" shrinkToFit="0" vertical="center" wrapText="0"/>
    </xf>
    <xf borderId="5" fillId="8" fontId="1" numFmtId="0" xfId="0" applyAlignment="1" applyBorder="1" applyFont="1">
      <alignment horizontal="left" shrinkToFit="0" vertical="center" wrapText="0"/>
    </xf>
    <xf borderId="5" fillId="8" fontId="1" numFmtId="0" xfId="0" applyAlignment="1" applyBorder="1" applyFont="1">
      <alignment horizontal="left" readingOrder="0" shrinkToFit="0" vertical="center" wrapText="0"/>
    </xf>
    <xf borderId="5" fillId="8" fontId="1" numFmtId="0" xfId="0" applyAlignment="1" applyBorder="1" applyFont="1">
      <alignment horizontal="left" shrinkToFit="0" vertical="center" wrapText="0"/>
    </xf>
    <xf borderId="5" fillId="8" fontId="7" numFmtId="0" xfId="0" applyAlignment="1" applyBorder="1" applyFont="1">
      <alignment horizontal="left" shrinkToFit="0" vertical="center" wrapText="0"/>
    </xf>
    <xf borderId="5" fillId="8" fontId="1" numFmtId="0" xfId="0" applyAlignment="1" applyBorder="1" applyFont="1">
      <alignment horizontal="right" shrinkToFit="0" vertical="center" wrapText="0"/>
    </xf>
    <xf borderId="5" fillId="0" fontId="8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7" fillId="0" fontId="9" numFmtId="0" xfId="0" applyAlignment="1" applyBorder="1" applyFont="1">
      <alignment vertical="bottom"/>
    </xf>
    <xf borderId="4" fillId="8" fontId="1" numFmtId="0" xfId="0" applyAlignment="1" applyBorder="1" applyFont="1">
      <alignment horizontal="right"/>
    </xf>
    <xf borderId="4" fillId="8" fontId="1" numFmtId="0" xfId="0" applyAlignment="1" applyBorder="1" applyFont="1">
      <alignment shrinkToFit="0" wrapText="1"/>
    </xf>
    <xf borderId="4" fillId="8" fontId="1" numFmtId="164" xfId="0" applyAlignment="1" applyBorder="1" applyFont="1" applyNumberFormat="1">
      <alignment shrinkToFit="0" wrapText="0"/>
    </xf>
    <xf borderId="4" fillId="8" fontId="1" numFmtId="0" xfId="0" applyBorder="1" applyFont="1"/>
    <xf borderId="4" fillId="8" fontId="1" numFmtId="0" xfId="0" applyAlignment="1" applyBorder="1" applyFont="1">
      <alignment shrinkToFit="0" wrapText="0"/>
    </xf>
    <xf borderId="4" fillId="8" fontId="10" numFmtId="0" xfId="0" applyAlignment="1" applyBorder="1" applyFont="1">
      <alignment shrinkToFit="0" wrapText="0"/>
    </xf>
    <xf borderId="4" fillId="8" fontId="9" numFmtId="0" xfId="0" applyBorder="1" applyFont="1"/>
    <xf borderId="0" fillId="0" fontId="9" numFmtId="0" xfId="0" applyAlignment="1" applyFont="1">
      <alignment vertical="bottom"/>
    </xf>
    <xf borderId="5" fillId="3" fontId="11" numFmtId="0" xfId="0" applyAlignment="1" applyBorder="1" applyFont="1">
      <alignment horizontal="center" shrinkToFit="0" vertical="center" wrapText="0"/>
    </xf>
    <xf borderId="5" fillId="8" fontId="1" numFmtId="0" xfId="0" applyAlignment="1" applyBorder="1" applyFont="1">
      <alignment readingOrder="0" shrinkToFit="0" vertical="center" wrapText="0"/>
    </xf>
    <xf borderId="5" fillId="8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right" shrinkToFit="0" vertical="center" wrapText="0"/>
    </xf>
    <xf borderId="5" fillId="3" fontId="11" numFmtId="0" xfId="0" applyAlignment="1" applyBorder="1" applyFont="1">
      <alignment horizontal="right" readingOrder="0" shrinkToFit="0" vertical="center" wrapText="0"/>
    </xf>
    <xf borderId="5" fillId="3" fontId="11" numFmtId="0" xfId="0" applyAlignment="1" applyBorder="1" applyFont="1">
      <alignment horizontal="left" readingOrder="0" shrinkToFit="0" vertical="center" wrapText="0"/>
    </xf>
    <xf borderId="5" fillId="9" fontId="1" numFmtId="164" xfId="0" applyAlignment="1" applyBorder="1" applyFont="1" applyNumberFormat="1">
      <alignment horizontal="left"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8" fontId="12" numFmtId="0" xfId="0" applyAlignment="1" applyBorder="1" applyFont="1">
      <alignment horizontal="left" shrinkToFit="0" vertical="center" wrapText="0"/>
    </xf>
    <xf borderId="9" fillId="0" fontId="13" numFmtId="0" xfId="0" applyAlignment="1" applyBorder="1" applyFont="1">
      <alignment shrinkToFit="0" vertical="center" wrapText="0"/>
    </xf>
    <xf borderId="5" fillId="8" fontId="12" numFmtId="0" xfId="0" applyAlignment="1" applyBorder="1" applyFont="1">
      <alignment horizontal="righ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8" fontId="1" numFmtId="164" xfId="0" applyAlignment="1" applyBorder="1" applyFont="1" applyNumberFormat="1">
      <alignment readingOrder="0" shrinkToFit="0" vertical="center" wrapText="0"/>
    </xf>
    <xf borderId="8" fillId="8" fontId="1" numFmtId="0" xfId="0" applyAlignment="1" applyBorder="1" applyFont="1">
      <alignment readingOrder="0" shrinkToFit="0" vertical="center" wrapText="0"/>
    </xf>
    <xf borderId="9" fillId="8" fontId="1" numFmtId="0" xfId="0" applyAlignment="1" applyBorder="1" applyFont="1">
      <alignment readingOrder="0" shrinkToFit="0" vertical="center" wrapText="0"/>
    </xf>
    <xf borderId="5" fillId="8" fontId="14" numFmtId="0" xfId="0" applyAlignment="1" applyBorder="1" applyFont="1">
      <alignment horizontal="right" readingOrder="0" shrinkToFit="0" vertical="center" wrapText="0"/>
    </xf>
    <xf borderId="9" fillId="8" fontId="15" numFmtId="0" xfId="0" applyAlignment="1" applyBorder="1" applyFont="1">
      <alignment shrinkToFit="0" vertical="center" wrapText="0"/>
    </xf>
    <xf borderId="0" fillId="8" fontId="1" numFmtId="0" xfId="0" applyAlignment="1" applyFont="1">
      <alignment horizontal="left" readingOrder="0"/>
    </xf>
    <xf borderId="8" fillId="8" fontId="16" numFmtId="0" xfId="0" applyAlignment="1" applyBorder="1" applyFont="1">
      <alignment vertical="center"/>
    </xf>
    <xf borderId="9" fillId="8" fontId="16" numFmtId="0" xfId="0" applyAlignment="1" applyBorder="1" applyFont="1">
      <alignment vertical="center"/>
    </xf>
    <xf borderId="9" fillId="0" fontId="1" numFmtId="0" xfId="0" applyAlignment="1" applyBorder="1" applyFont="1">
      <alignment readingOrder="0" shrinkToFit="0" vertical="center" wrapText="0"/>
    </xf>
    <xf borderId="9" fillId="0" fontId="17" numFmtId="0" xfId="0" applyAlignment="1" applyBorder="1" applyFont="1">
      <alignment readingOrder="0" shrinkToFit="0" vertical="center" wrapText="0"/>
    </xf>
    <xf borderId="9" fillId="8" fontId="18" numFmtId="0" xfId="0" applyAlignment="1" applyBorder="1" applyFont="1">
      <alignment readingOrder="0" shrinkToFit="0" vertical="center" wrapText="0"/>
    </xf>
    <xf borderId="8" fillId="0" fontId="16" numFmtId="0" xfId="0" applyAlignment="1" applyBorder="1" applyFont="1">
      <alignment vertical="center"/>
    </xf>
    <xf borderId="9" fillId="0" fontId="16" numFmtId="0" xfId="0" applyAlignment="1" applyBorder="1" applyFont="1">
      <alignment vertical="center"/>
    </xf>
    <xf borderId="5" fillId="10" fontId="4" numFmtId="0" xfId="0" applyAlignment="1" applyBorder="1" applyFill="1" applyFont="1">
      <alignment horizontal="left" readingOrder="0" shrinkToFit="0" vertical="center" wrapText="0"/>
    </xf>
    <xf borderId="5" fillId="8" fontId="1" numFmtId="0" xfId="0" applyAlignment="1" applyBorder="1" applyFont="1">
      <alignment horizontal="right" readingOrder="0" shrinkToFit="0" vertical="center" wrapText="0"/>
    </xf>
    <xf borderId="5" fillId="10" fontId="4" numFmtId="0" xfId="0" applyAlignment="1" applyBorder="1" applyFont="1">
      <alignment horizontal="right" readingOrder="0" shrinkToFit="0" vertical="center" wrapText="0"/>
    </xf>
    <xf borderId="5" fillId="9" fontId="1" numFmtId="0" xfId="0" applyAlignment="1" applyBorder="1" applyFont="1">
      <alignment horizontal="left" readingOrder="0" shrinkToFit="0" vertical="center" wrapText="0"/>
    </xf>
    <xf borderId="5" fillId="8" fontId="1" numFmtId="0" xfId="0" applyAlignment="1" applyBorder="1" applyFont="1">
      <alignment horizontal="left" readingOrder="0" shrinkToFit="0" vertical="center" wrapText="0"/>
    </xf>
    <xf borderId="5" fillId="6" fontId="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right" readingOrder="0" shrinkToFit="0" vertical="center" wrapText="0"/>
    </xf>
    <xf borderId="5" fillId="8" fontId="19" numFmtId="0" xfId="0" applyAlignment="1" applyBorder="1" applyFont="1">
      <alignment horizontal="left" readingOrder="0" shrinkToFit="0" vertical="center" wrapText="0"/>
    </xf>
    <xf borderId="5" fillId="8" fontId="1" numFmtId="0" xfId="0" applyAlignment="1" applyBorder="1" applyFont="1">
      <alignment horizontal="left" shrinkToFit="0" vertical="center" wrapText="0"/>
    </xf>
    <xf borderId="5" fillId="8" fontId="2" numFmtId="0" xfId="0" applyAlignment="1" applyBorder="1" applyFont="1">
      <alignment horizontal="center" readingOrder="0" shrinkToFit="0" vertical="center" wrapText="1"/>
    </xf>
    <xf borderId="5" fillId="8" fontId="4" numFmtId="0" xfId="0" applyAlignment="1" applyBorder="1" applyFont="1">
      <alignment horizontal="right" readingOrder="0" shrinkToFit="0" vertical="center" wrapText="0"/>
    </xf>
    <xf borderId="0" fillId="0" fontId="20" numFmtId="0" xfId="0" applyAlignment="1" applyFont="1">
      <alignment shrinkToFit="0" wrapText="1"/>
    </xf>
    <xf borderId="5" fillId="0" fontId="1" numFmtId="0" xfId="0" applyAlignment="1" applyBorder="1" applyFont="1">
      <alignment horizontal="left" readingOrder="0" shrinkToFit="0" vertical="center" wrapText="0"/>
    </xf>
    <xf borderId="5" fillId="4" fontId="1" numFmtId="0" xfId="0" applyAlignment="1" applyBorder="1" applyFont="1">
      <alignment horizontal="right" shrinkToFit="0" vertical="center" wrapText="0"/>
    </xf>
    <xf borderId="5" fillId="8" fontId="1" numFmtId="0" xfId="0" applyAlignment="1" applyBorder="1" applyFont="1">
      <alignment horizontal="left" readingOrder="0" shrinkToFit="0" vertical="center" wrapText="0"/>
    </xf>
    <xf borderId="0" fillId="4" fontId="1" numFmtId="0" xfId="0" applyAlignment="1" applyFont="1">
      <alignment horizontal="left" readingOrder="0"/>
    </xf>
    <xf borderId="5" fillId="8" fontId="1" numFmtId="3" xfId="0" applyAlignment="1" applyBorder="1" applyFont="1" applyNumberFormat="1">
      <alignment horizontal="right" shrinkToFit="0" vertical="center" wrapText="1"/>
    </xf>
    <xf borderId="5" fillId="4" fontId="1" numFmtId="3" xfId="0" applyAlignment="1" applyBorder="1" applyFont="1" applyNumberFormat="1">
      <alignment horizontal="right" readingOrder="0" shrinkToFit="0" vertical="center" wrapText="1"/>
    </xf>
    <xf borderId="5" fillId="11" fontId="1" numFmtId="0" xfId="0" applyAlignment="1" applyBorder="1" applyFill="1" applyFont="1">
      <alignment horizontal="right" readingOrder="0" shrinkToFit="0" vertical="center" wrapText="0"/>
    </xf>
    <xf borderId="5" fillId="11" fontId="1" numFmtId="0" xfId="0" applyAlignment="1" applyBorder="1" applyFont="1">
      <alignment readingOrder="0" shrinkToFit="0" vertical="center" wrapText="1"/>
    </xf>
    <xf borderId="5" fillId="11" fontId="1" numFmtId="164" xfId="0" applyAlignment="1" applyBorder="1" applyFont="1" applyNumberFormat="1">
      <alignment horizontal="left" readingOrder="0" shrinkToFit="0" vertical="center" wrapText="0"/>
    </xf>
    <xf borderId="5" fillId="11" fontId="1" numFmtId="0" xfId="0" applyAlignment="1" applyBorder="1" applyFont="1">
      <alignment horizontal="left" shrinkToFit="0" vertical="center" wrapText="0"/>
    </xf>
    <xf borderId="8" fillId="11" fontId="1" numFmtId="0" xfId="0" applyAlignment="1" applyBorder="1" applyFont="1">
      <alignment readingOrder="0" shrinkToFit="0" vertical="center" wrapText="0"/>
    </xf>
    <xf borderId="9" fillId="11" fontId="1" numFmtId="0" xfId="0" applyAlignment="1" applyBorder="1" applyFont="1">
      <alignment readingOrder="0" shrinkToFit="0" vertical="center" wrapText="0"/>
    </xf>
    <xf borderId="5" fillId="11" fontId="1" numFmtId="0" xfId="0" applyAlignment="1" applyBorder="1" applyFont="1">
      <alignment horizontal="left" readingOrder="0" shrinkToFit="0" vertical="center" wrapText="0"/>
    </xf>
    <xf borderId="5" fillId="11" fontId="21" numFmtId="0" xfId="0" applyAlignment="1" applyBorder="1" applyFont="1">
      <alignment horizontal="left" shrinkToFit="0" vertical="center" wrapText="0"/>
    </xf>
    <xf borderId="5" fillId="11" fontId="1" numFmtId="0" xfId="0" applyAlignment="1" applyBorder="1" applyFont="1">
      <alignment horizontal="left" shrinkToFit="0" vertical="center" wrapText="0"/>
    </xf>
    <xf borderId="5" fillId="11" fontId="1" numFmtId="0" xfId="0" applyAlignment="1" applyBorder="1" applyFont="1">
      <alignment horizontal="right" shrinkToFit="0" vertical="center" wrapText="0"/>
    </xf>
    <xf borderId="4" fillId="8" fontId="1" numFmtId="0" xfId="0" applyAlignment="1" applyBorder="1" applyFont="1">
      <alignment horizontal="right"/>
    </xf>
    <xf borderId="5" fillId="4" fontId="4" numFmtId="0" xfId="0" applyAlignment="1" applyBorder="1" applyFont="1">
      <alignment horizontal="right" readingOrder="0" shrinkToFit="0" vertical="center" wrapText="0"/>
    </xf>
    <xf borderId="0" fillId="0" fontId="20" numFmtId="3" xfId="0" applyAlignment="1" applyFont="1" applyNumberFormat="1">
      <alignment horizontal="right" shrinkToFit="0" vertical="center" wrapText="1"/>
    </xf>
    <xf borderId="5" fillId="12" fontId="1" numFmtId="0" xfId="0" applyAlignment="1" applyBorder="1" applyFill="1" applyFont="1">
      <alignment horizontal="left" readingOrder="0" shrinkToFit="0" vertical="center" wrapText="1"/>
    </xf>
    <xf borderId="5" fillId="11" fontId="1" numFmtId="0" xfId="0" applyAlignment="1" applyBorder="1" applyFont="1">
      <alignment horizontal="left" readingOrder="0" shrinkToFit="0" vertical="center" wrapText="1"/>
    </xf>
    <xf borderId="5" fillId="9" fontId="1" numFmtId="0" xfId="0" applyAlignment="1" applyBorder="1" applyFont="1">
      <alignment horizontal="left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5" fillId="12" fontId="2" numFmtId="0" xfId="0" applyAlignment="1" applyBorder="1" applyFont="1">
      <alignment horizontal="center" readingOrder="0" shrinkToFit="0" vertical="center" wrapText="1"/>
    </xf>
    <xf borderId="5" fillId="12" fontId="1" numFmtId="164" xfId="0" applyAlignment="1" applyBorder="1" applyFont="1" applyNumberFormat="1">
      <alignment horizontal="left" readingOrder="0" shrinkToFit="0" vertical="center" wrapText="0"/>
    </xf>
    <xf borderId="5" fillId="8" fontId="1" numFmtId="164" xfId="0" applyAlignment="1" applyBorder="1" applyFont="1" applyNumberForma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2" numFmtId="0" xfId="0" applyAlignment="1" applyBorder="1" applyFont="1">
      <alignment shrinkToFit="0" vertical="center" wrapText="0"/>
    </xf>
    <xf borderId="5" fillId="12" fontId="1" numFmtId="0" xfId="0" applyAlignment="1" applyBorder="1" applyFont="1">
      <alignment horizontal="left" readingOrder="0" shrinkToFit="0" vertical="center" wrapText="0"/>
    </xf>
    <xf borderId="5" fillId="8" fontId="1" numFmtId="0" xfId="0" applyAlignment="1" applyBorder="1" applyFont="1">
      <alignment readingOrder="0" shrinkToFit="0" vertical="center" wrapText="0"/>
    </xf>
    <xf borderId="5" fillId="8" fontId="23" numFmtId="0" xfId="0" applyAlignment="1" applyBorder="1" applyFont="1">
      <alignment shrinkToFit="0" vertical="center" wrapText="0"/>
    </xf>
    <xf borderId="5" fillId="8" fontId="16" numFmtId="0" xfId="0" applyAlignment="1" applyBorder="1" applyFont="1">
      <alignment vertical="center"/>
    </xf>
    <xf borderId="5" fillId="0" fontId="1" numFmtId="0" xfId="0" applyAlignment="1" applyBorder="1" applyFont="1">
      <alignment readingOrder="0" shrinkToFit="0" vertical="center" wrapText="0"/>
    </xf>
    <xf borderId="5" fillId="0" fontId="24" numFmtId="0" xfId="0" applyAlignment="1" applyBorder="1" applyFont="1">
      <alignment readingOrder="0" shrinkToFit="0" vertical="center" wrapText="0"/>
    </xf>
    <xf borderId="5" fillId="8" fontId="25" numFmtId="0" xfId="0" applyAlignment="1" applyBorder="1" applyFont="1">
      <alignment readingOrder="0" shrinkToFit="0" vertical="center" wrapText="0"/>
    </xf>
    <xf borderId="5" fillId="0" fontId="16" numFmtId="0" xfId="0" applyAlignment="1" applyBorder="1" applyFont="1">
      <alignment vertical="center"/>
    </xf>
    <xf borderId="5" fillId="0" fontId="26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11" fontId="1" numFmtId="0" xfId="0" applyAlignment="1" applyBorder="1" applyFont="1">
      <alignment horizontal="right" shrinkToFit="0" vertical="center" wrapText="0"/>
    </xf>
    <xf borderId="5" fillId="11" fontId="27" numFmtId="0" xfId="0" applyAlignment="1" applyBorder="1" applyFont="1">
      <alignment horizontal="left" readingOrder="0" shrinkToFit="0" vertical="center" wrapText="0"/>
    </xf>
    <xf borderId="5" fillId="12" fontId="1" numFmtId="165" xfId="0" applyAlignment="1" applyBorder="1" applyFont="1" applyNumberFormat="1">
      <alignment horizontal="left" readingOrder="0" shrinkToFit="0" vertical="center" wrapText="0"/>
    </xf>
    <xf borderId="5" fillId="2" fontId="2" numFmtId="3" xfId="0" applyAlignment="1" applyBorder="1" applyFont="1" applyNumberFormat="1">
      <alignment horizontal="center" readingOrder="0" shrinkToFit="0" vertical="center" wrapText="1"/>
    </xf>
    <xf borderId="5" fillId="8" fontId="1" numFmtId="0" xfId="0" applyAlignment="1" applyBorder="1" applyFont="1">
      <alignment horizontal="right" readingOrder="0" shrinkToFit="0" vertical="center" wrapText="0"/>
    </xf>
    <xf borderId="5" fillId="9" fontId="1" numFmtId="0" xfId="0" applyAlignment="1" applyBorder="1" applyFont="1">
      <alignment horizontal="right" shrinkToFit="0" vertical="center" wrapText="0"/>
    </xf>
    <xf borderId="5" fillId="5" fontId="2" numFmtId="0" xfId="0" applyAlignment="1" applyBorder="1" applyFont="1">
      <alignment horizontal="center" readingOrder="0" shrinkToFit="0" vertical="center" wrapText="0"/>
    </xf>
    <xf borderId="5" fillId="8" fontId="1" numFmtId="3" xfId="0" applyAlignment="1" applyBorder="1" applyFont="1" applyNumberFormat="1">
      <alignment horizontal="right" readingOrder="0" shrinkToFit="0" vertical="center" wrapText="0"/>
    </xf>
    <xf borderId="5" fillId="4" fontId="1" numFmtId="3" xfId="0" applyAlignment="1" applyBorder="1" applyFont="1" applyNumberFormat="1">
      <alignment horizontal="right" readingOrder="0" shrinkToFit="0" vertical="center" wrapText="0"/>
    </xf>
    <xf borderId="0" fillId="0" fontId="20" numFmtId="164" xfId="0" applyAlignment="1" applyFont="1" applyNumberFormat="1">
      <alignment shrinkToFit="0" wrapText="1"/>
    </xf>
    <xf borderId="0" fillId="0" fontId="20" numFmtId="3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FF"/>
                </a:solidFill>
                <a:latin typeface="Georgia"/>
              </a:defRPr>
            </a:pPr>
            <a:r>
              <a:t>Application Status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10961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Snapshot!$AC$2:$AI$2</c:f>
            </c:strRef>
          </c:cat>
          <c:val>
            <c:numRef>
              <c:f>Snapshot!$AC$13:$AI$13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FF0000"/>
              </a:solidFill>
              <a:latin typeface="Georgia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FF"/>
                </a:solidFill>
                <a:latin typeface="Georgia"/>
              </a:defRPr>
            </a:pPr>
            <a:r>
              <a:t>Primary Developers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FF00FF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00FF00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9900FF"/>
              </a:solidFill>
            </c:spPr>
          </c:dPt>
          <c:dPt>
            <c:idx val="6"/>
            <c:spPr>
              <a:solidFill>
                <a:srgbClr val="38761D"/>
              </a:solidFill>
            </c:spPr>
          </c:dPt>
          <c:dPt>
            <c:idx val="7"/>
            <c:spPr>
              <a:solidFill>
                <a:srgbClr val="0099C6"/>
              </a:solidFill>
            </c:spPr>
          </c:dPt>
          <c:dPt>
            <c:idx val="8"/>
            <c:spPr>
              <a:solidFill>
                <a:srgbClr val="FF0000"/>
              </a:solidFill>
            </c:spPr>
          </c:dPt>
          <c:dPt>
            <c:idx val="9"/>
            <c:spPr>
              <a:solidFill>
                <a:srgbClr val="000000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Snapshot!$B$4:$B$18</c:f>
            </c:strRef>
          </c:cat>
          <c:val>
            <c:numRef>
              <c:f>Snapshot!$W$4:$W$18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FF0000"/>
              </a:solidFill>
              <a:latin typeface="Georgia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FF"/>
                </a:solidFill>
                <a:latin typeface="Georgia"/>
              </a:defRPr>
            </a:pPr>
            <a:r>
              <a:t>Secondary Developers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FF00FF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00FF00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9900FF"/>
              </a:solidFill>
            </c:spPr>
          </c:dPt>
          <c:dPt>
            <c:idx val="6"/>
            <c:spPr>
              <a:solidFill>
                <a:srgbClr val="38761D"/>
              </a:solidFill>
            </c:spPr>
          </c:dPt>
          <c:dPt>
            <c:idx val="7"/>
            <c:spPr>
              <a:solidFill>
                <a:srgbClr val="0099C6"/>
              </a:solidFill>
            </c:spPr>
          </c:dPt>
          <c:dPt>
            <c:idx val="8"/>
            <c:spPr>
              <a:solidFill>
                <a:srgbClr val="FF0000"/>
              </a:solidFill>
            </c:spPr>
          </c:dPt>
          <c:dPt>
            <c:idx val="9"/>
            <c:spPr>
              <a:solidFill>
                <a:srgbClr val="000000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Snapshot!$B$4:$B$18</c:f>
            </c:strRef>
          </c:cat>
          <c:val>
            <c:numRef>
              <c:f>Snapshot!$X$4:$X$18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FF0000"/>
              </a:solidFill>
              <a:latin typeface="Georgia"/>
            </a:defRPr>
          </a:pPr>
        </a:p>
      </c:txPr>
    </c:legend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209550</xdr:colOff>
      <xdr:row>0</xdr:row>
      <xdr:rowOff>190500</xdr:rowOff>
    </xdr:from>
    <xdr:to>
      <xdr:col>8</xdr:col>
      <xdr:colOff>904875</xdr:colOff>
      <xdr:row>24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228600</xdr:colOff>
      <xdr:row>25</xdr:row>
      <xdr:rowOff>171450</xdr:rowOff>
    </xdr:from>
    <xdr:to>
      <xdr:col>8</xdr:col>
      <xdr:colOff>923925</xdr:colOff>
      <xdr:row>49</xdr:row>
      <xdr:rowOff>114300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0</xdr:colOff>
      <xdr:row>51</xdr:row>
      <xdr:rowOff>0</xdr:rowOff>
    </xdr:from>
    <xdr:to>
      <xdr:col>8</xdr:col>
      <xdr:colOff>933450</xdr:colOff>
      <xdr:row>74</xdr:row>
      <xdr:rowOff>142875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ites.google.com/a/rrd.com/direct-energy-kits/" TargetMode="External"/><Relationship Id="rId42" Type="http://schemas.openxmlformats.org/officeDocument/2006/relationships/hyperlink" Target="https://sites.google.com/a/rrd.com/golden1/" TargetMode="External"/><Relationship Id="rId41" Type="http://schemas.openxmlformats.org/officeDocument/2006/relationships/hyperlink" Target="https://sites.google.com/a/rrd.com/cigna-pdp2/" TargetMode="External"/><Relationship Id="rId44" Type="http://schemas.openxmlformats.org/officeDocument/2006/relationships/hyperlink" Target="https://sites.google.com/a/rrd.com/golden1/" TargetMode="External"/><Relationship Id="rId43" Type="http://schemas.openxmlformats.org/officeDocument/2006/relationships/hyperlink" Target="https://sites.google.com/a/rrd.com/golden1/" TargetMode="External"/><Relationship Id="rId46" Type="http://schemas.openxmlformats.org/officeDocument/2006/relationships/hyperlink" Target="https://sites.google.com/a/rrd.com/hrsi-letters/" TargetMode="External"/><Relationship Id="rId45" Type="http://schemas.openxmlformats.org/officeDocument/2006/relationships/hyperlink" Target="https://sites.google.com/a/rrd.com/golden1/" TargetMode="External"/><Relationship Id="rId107" Type="http://schemas.openxmlformats.org/officeDocument/2006/relationships/hyperlink" Target="https://sites.google.com/a/rrd.com/farmers/" TargetMode="External"/><Relationship Id="rId106" Type="http://schemas.openxmlformats.org/officeDocument/2006/relationships/hyperlink" Target="https://sites.google.com/a/rrd.com/clark-county-annual/" TargetMode="External"/><Relationship Id="rId105" Type="http://schemas.openxmlformats.org/officeDocument/2006/relationships/hyperlink" Target="https://sites.google.com/a/rrd.com/clark-county-past-due-notices/" TargetMode="External"/><Relationship Id="rId104" Type="http://schemas.openxmlformats.org/officeDocument/2006/relationships/hyperlink" Target="https://sites.google.com/a/rrd.com/clark-county-multiple-run-tax-bills/" TargetMode="External"/><Relationship Id="rId109" Type="http://schemas.openxmlformats.org/officeDocument/2006/relationships/hyperlink" Target="https://sites.google.com/a/rrd.com/mipkits/" TargetMode="External"/><Relationship Id="rId108" Type="http://schemas.openxmlformats.org/officeDocument/2006/relationships/hyperlink" Target="https://sites.google.com/a/rrd.com/mellon-carefirst-letters/" TargetMode="External"/><Relationship Id="rId48" Type="http://schemas.openxmlformats.org/officeDocument/2006/relationships/hyperlink" Target="https://sites.google.com/a/rrd.com/hr-bank-rac-check/" TargetMode="External"/><Relationship Id="rId47" Type="http://schemas.openxmlformats.org/officeDocument/2006/relationships/hyperlink" Target="https://sites.google.com/a/rrd.com/sei--address-change-hyde-park/" TargetMode="External"/><Relationship Id="rId49" Type="http://schemas.openxmlformats.org/officeDocument/2006/relationships/hyperlink" Target="https://sites.google.com/a/rrd.com/genpact_mhi-ap-checks/" TargetMode="External"/><Relationship Id="rId103" Type="http://schemas.openxmlformats.org/officeDocument/2006/relationships/hyperlink" Target="https://sites.google.com/a/rrd.com/clark-county-distribution-notices/" TargetMode="External"/><Relationship Id="rId102" Type="http://schemas.openxmlformats.org/officeDocument/2006/relationships/hyperlink" Target="https://sites.google.com/a/rrd.com/clark-county-certified2/" TargetMode="External"/><Relationship Id="rId101" Type="http://schemas.openxmlformats.org/officeDocument/2006/relationships/hyperlink" Target="https://sites.google.com/a/rrd.com/aao/" TargetMode="External"/><Relationship Id="rId100" Type="http://schemas.openxmlformats.org/officeDocument/2006/relationships/hyperlink" Target="https://sites.google.com/a/rrd.com/ascensus-fee-disclosure/" TargetMode="External"/><Relationship Id="rId31" Type="http://schemas.openxmlformats.org/officeDocument/2006/relationships/hyperlink" Target="https://docs.google.com/document/d/1B-5swIwP07tbaF1anmwgpeSu-3T7YE_HHi5f-6ekp8o/edit" TargetMode="External"/><Relationship Id="rId30" Type="http://schemas.openxmlformats.org/officeDocument/2006/relationships/hyperlink" Target="https://docs.google.com/document/d/1B-5swIwP07tbaF1anmwgpeSu-3T7YE_HHi5f-6ekp8o/edit" TargetMode="External"/><Relationship Id="rId33" Type="http://schemas.openxmlformats.org/officeDocument/2006/relationships/hyperlink" Target="https://sites.google.com/a/rrd.com/mckesson-berlex-statement/" TargetMode="External"/><Relationship Id="rId32" Type="http://schemas.openxmlformats.org/officeDocument/2006/relationships/hyperlink" Target="https://docs.google.com/document/d/1B-5swIwP07tbaF1anmwgpeSu-3T7YE_HHi5f-6ekp8o/edit" TargetMode="External"/><Relationship Id="rId35" Type="http://schemas.openxmlformats.org/officeDocument/2006/relationships/hyperlink" Target="https://docs.google.com/document/d/1B-5swIwP07tbaF1anmwgpeSu-3T7YE_HHi5f-6ekp8o/edit" TargetMode="External"/><Relationship Id="rId34" Type="http://schemas.openxmlformats.org/officeDocument/2006/relationships/hyperlink" Target="https://docs.google.com/document/d/1B-5swIwP07tbaF1anmwgpeSu-3T7YE_HHi5f-6ekp8o/edit" TargetMode="External"/><Relationship Id="rId37" Type="http://schemas.openxmlformats.org/officeDocument/2006/relationships/hyperlink" Target="https://docs.google.com/document/d/1B-5swIwP07tbaF1anmwgpeSu-3T7YE_HHi5f-6ekp8o/edit" TargetMode="External"/><Relationship Id="rId36" Type="http://schemas.openxmlformats.org/officeDocument/2006/relationships/hyperlink" Target="https://docs.google.com/document/d/1B-5swIwP07tbaF1anmwgpeSu-3T7YE_HHi5f-6ekp8o/edit" TargetMode="External"/><Relationship Id="rId39" Type="http://schemas.openxmlformats.org/officeDocument/2006/relationships/hyperlink" Target="https://sites.google.com/a/rrd.com/cigna/" TargetMode="External"/><Relationship Id="rId38" Type="http://schemas.openxmlformats.org/officeDocument/2006/relationships/hyperlink" Target="https://docs.google.com/document/d/1B-5swIwP07tbaF1anmwgpeSu-3T7YE_HHi5f-6ekp8o/edit" TargetMode="External"/><Relationship Id="rId20" Type="http://schemas.openxmlformats.org/officeDocument/2006/relationships/hyperlink" Target="https://docs.google.com/document/d/1B-5swIwP07tbaF1anmwgpeSu-3T7YE_HHi5f-6ekp8o/edit" TargetMode="External"/><Relationship Id="rId22" Type="http://schemas.openxmlformats.org/officeDocument/2006/relationships/hyperlink" Target="https://docs.google.com/document/d/1B-5swIwP07tbaF1anmwgpeSu-3T7YE_HHi5f-6ekp8o/edit" TargetMode="External"/><Relationship Id="rId21" Type="http://schemas.openxmlformats.org/officeDocument/2006/relationships/hyperlink" Target="https://sites.google.com/a/rrd.com/verizon-rebate-checks/" TargetMode="External"/><Relationship Id="rId24" Type="http://schemas.openxmlformats.org/officeDocument/2006/relationships/hyperlink" Target="https://docs.google.com/document/d/1B-5swIwP07tbaF1anmwgpeSu-3T7YE_HHi5f-6ekp8o/edit" TargetMode="External"/><Relationship Id="rId23" Type="http://schemas.openxmlformats.org/officeDocument/2006/relationships/hyperlink" Target="https://sites.google.com/a/rrd.com/cigna-coupon-book/" TargetMode="External"/><Relationship Id="rId129" Type="http://schemas.openxmlformats.org/officeDocument/2006/relationships/hyperlink" Target="https://sites.google.com/a/rrd.com/virginia-retirement-systems/" TargetMode="External"/><Relationship Id="rId128" Type="http://schemas.openxmlformats.org/officeDocument/2006/relationships/hyperlink" Target="https://sites.google.com/a/rrd.com/denver-w2/" TargetMode="External"/><Relationship Id="rId127" Type="http://schemas.openxmlformats.org/officeDocument/2006/relationships/hyperlink" Target="https://sites.google.com/a/rrd.com/assetmark-1099c-1099r-5498/" TargetMode="External"/><Relationship Id="rId126" Type="http://schemas.openxmlformats.org/officeDocument/2006/relationships/hyperlink" Target="https://sites.google.com/a/rrd.com/cbs-remit-letter/" TargetMode="External"/><Relationship Id="rId26" Type="http://schemas.openxmlformats.org/officeDocument/2006/relationships/hyperlink" Target="https://docs.google.com/document/d/1B-5swIwP07tbaF1anmwgpeSu-3T7YE_HHi5f-6ekp8o/edit" TargetMode="External"/><Relationship Id="rId121" Type="http://schemas.openxmlformats.org/officeDocument/2006/relationships/hyperlink" Target="https://sites.google.com/a/rrd.com/toyota-notices/" TargetMode="External"/><Relationship Id="rId25" Type="http://schemas.openxmlformats.org/officeDocument/2006/relationships/hyperlink" Target="https://sites.google.com/a/rrd.com/rena-ware/" TargetMode="External"/><Relationship Id="rId120" Type="http://schemas.openxmlformats.org/officeDocument/2006/relationships/hyperlink" Target="https://sites.google.com/a/rrd.com/weber-county-tax-notices/" TargetMode="External"/><Relationship Id="rId28" Type="http://schemas.openxmlformats.org/officeDocument/2006/relationships/hyperlink" Target="https://docs.google.com/document/d/1B-5swIwP07tbaF1anmwgpeSu-3T7YE_HHi5f-6ekp8o/edit" TargetMode="External"/><Relationship Id="rId27" Type="http://schemas.openxmlformats.org/officeDocument/2006/relationships/hyperlink" Target="https://sites.google.com/a/rrd.com/rena-ware/" TargetMode="External"/><Relationship Id="rId125" Type="http://schemas.openxmlformats.org/officeDocument/2006/relationships/hyperlink" Target="https://sites.google.com/a/rrd.com/cbs-monthly-statement/" TargetMode="External"/><Relationship Id="rId29" Type="http://schemas.openxmlformats.org/officeDocument/2006/relationships/hyperlink" Target="https://sites.google.com/a/rrd.com/virginia-commonwealth/" TargetMode="External"/><Relationship Id="rId124" Type="http://schemas.openxmlformats.org/officeDocument/2006/relationships/hyperlink" Target="https://sites.google.com/a/rrd.com/cbs-dunning-letters/" TargetMode="External"/><Relationship Id="rId123" Type="http://schemas.openxmlformats.org/officeDocument/2006/relationships/hyperlink" Target="https://sites.google.com/a/rrd.com/new-mexico-motor-vehicle-renewals/" TargetMode="External"/><Relationship Id="rId122" Type="http://schemas.openxmlformats.org/officeDocument/2006/relationships/hyperlink" Target="https://sites.google.com/a/rrd.com/toyota-eob-letters/" TargetMode="External"/><Relationship Id="rId95" Type="http://schemas.openxmlformats.org/officeDocument/2006/relationships/hyperlink" Target="https://sites.google.com/a/rrd.com/nmt/" TargetMode="External"/><Relationship Id="rId94" Type="http://schemas.openxmlformats.org/officeDocument/2006/relationships/hyperlink" Target="https://sites.google.com/a/rrd.com/assetmark-1099c-1099r-5498/" TargetMode="External"/><Relationship Id="rId97" Type="http://schemas.openxmlformats.org/officeDocument/2006/relationships/hyperlink" Target="https://sites.google.com/a/rrd.com/pcxstmt-srpt/" TargetMode="External"/><Relationship Id="rId96" Type="http://schemas.openxmlformats.org/officeDocument/2006/relationships/hyperlink" Target="https://sites.google.com/a/rrd.com/pcxstmt-srpt/" TargetMode="External"/><Relationship Id="rId11" Type="http://schemas.openxmlformats.org/officeDocument/2006/relationships/hyperlink" Target="https://sites.google.com/a/rrd.com/t-rowe-price--confirm-letters/" TargetMode="External"/><Relationship Id="rId99" Type="http://schemas.openxmlformats.org/officeDocument/2006/relationships/hyperlink" Target="https://sites.google.com/a/rrd.com/american-honda/" TargetMode="External"/><Relationship Id="rId10" Type="http://schemas.openxmlformats.org/officeDocument/2006/relationships/hyperlink" Target="https://docs.google.com/document/d/1B-5swIwP07tbaF1anmwgpeSu-3T7YE_HHi5f-6ekp8o/edit" TargetMode="External"/><Relationship Id="rId98" Type="http://schemas.openxmlformats.org/officeDocument/2006/relationships/hyperlink" Target="https://sites.google.com/a/rrd.com/pcxqtar/" TargetMode="External"/><Relationship Id="rId13" Type="http://schemas.openxmlformats.org/officeDocument/2006/relationships/hyperlink" Target="https://sites.google.com/a/rrd.com/john-hancock-monthly-jhidivn/" TargetMode="External"/><Relationship Id="rId12" Type="http://schemas.openxmlformats.org/officeDocument/2006/relationships/hyperlink" Target="https://docs.google.com/document/d/1B-5swIwP07tbaF1anmwgpeSu-3T7YE_HHi5f-6ekp8o/edit" TargetMode="External"/><Relationship Id="rId91" Type="http://schemas.openxmlformats.org/officeDocument/2006/relationships/hyperlink" Target="https://sites.google.com/a/rrd.com/fastenal/" TargetMode="External"/><Relationship Id="rId90" Type="http://schemas.openxmlformats.org/officeDocument/2006/relationships/hyperlink" Target="https://sites.google.com/a/rrd.com/fastenal/" TargetMode="External"/><Relationship Id="rId93" Type="http://schemas.openxmlformats.org/officeDocument/2006/relationships/hyperlink" Target="https://sites.google.com/a/rrd.com/genworth-financial/" TargetMode="External"/><Relationship Id="rId92" Type="http://schemas.openxmlformats.org/officeDocument/2006/relationships/hyperlink" Target="https://sites.google.com/a/rrd.com/genworth-financial/" TargetMode="External"/><Relationship Id="rId118" Type="http://schemas.openxmlformats.org/officeDocument/2006/relationships/hyperlink" Target="https://sites.google.com/a/rrd.com/weber-county-valuation/" TargetMode="External"/><Relationship Id="rId117" Type="http://schemas.openxmlformats.org/officeDocument/2006/relationships/hyperlink" Target="https://sites.google.com/a/rrd.com/va-retirement-postcards/" TargetMode="External"/><Relationship Id="rId116" Type="http://schemas.openxmlformats.org/officeDocument/2006/relationships/hyperlink" Target="https://sites.google.com/a/rrd.com/va-retirement-statements/" TargetMode="External"/><Relationship Id="rId115" Type="http://schemas.openxmlformats.org/officeDocument/2006/relationships/hyperlink" Target="https://sites.google.com/a/rrd.com/toyota-notices/" TargetMode="External"/><Relationship Id="rId119" Type="http://schemas.openxmlformats.org/officeDocument/2006/relationships/hyperlink" Target="https://sites.google.com/a/rrd.com/weber-county-delinquent/" TargetMode="External"/><Relationship Id="rId15" Type="http://schemas.openxmlformats.org/officeDocument/2006/relationships/hyperlink" Target="https://sites.google.com/a/rrd.com/trp-401k-statements/" TargetMode="External"/><Relationship Id="rId110" Type="http://schemas.openxmlformats.org/officeDocument/2006/relationships/hyperlink" Target="https://sites.google.com/a/rrd.com/new-mexico-motor-vehicle-renewals/" TargetMode="External"/><Relationship Id="rId14" Type="http://schemas.openxmlformats.org/officeDocument/2006/relationships/hyperlink" Target="https://docs.google.com/document/d/1B-5swIwP07tbaF1anmwgpeSu-3T7YE_HHi5f-6ekp8o/edit" TargetMode="External"/><Relationship Id="rId17" Type="http://schemas.openxmlformats.org/officeDocument/2006/relationships/hyperlink" Target="https://sites.google.com/a/rrd.com/trp-rps-pin-letters/" TargetMode="External"/><Relationship Id="rId16" Type="http://schemas.openxmlformats.org/officeDocument/2006/relationships/hyperlink" Target="https://docs.google.com/document/d/1B-5swIwP07tbaF1anmwgpeSu-3T7YE_HHi5f-6ekp8o/edit" TargetMode="External"/><Relationship Id="rId19" Type="http://schemas.openxmlformats.org/officeDocument/2006/relationships/hyperlink" Target="https://sites.google.com/a/rrd.com/payveris/" TargetMode="External"/><Relationship Id="rId114" Type="http://schemas.openxmlformats.org/officeDocument/2006/relationships/hyperlink" Target="https://sites.google.com/a/rrd.com/state-of-new-mexico/" TargetMode="External"/><Relationship Id="rId18" Type="http://schemas.openxmlformats.org/officeDocument/2006/relationships/hyperlink" Target="https://docs.google.com/document/d/1B-5swIwP07tbaF1anmwgpeSu-3T7YE_HHi5f-6ekp8o/edit" TargetMode="External"/><Relationship Id="rId113" Type="http://schemas.openxmlformats.org/officeDocument/2006/relationships/hyperlink" Target="https://sites.google.com/a/rrd.com/state-of-new-mexico/" TargetMode="External"/><Relationship Id="rId112" Type="http://schemas.openxmlformats.org/officeDocument/2006/relationships/hyperlink" Target="https://sites.google.com/a/rrd.com/state-of-new-mexico/" TargetMode="External"/><Relationship Id="rId111" Type="http://schemas.openxmlformats.org/officeDocument/2006/relationships/hyperlink" Target="https://sites.google.com/a/rrd.com/state-of-new-mexico/" TargetMode="External"/><Relationship Id="rId84" Type="http://schemas.openxmlformats.org/officeDocument/2006/relationships/hyperlink" Target="https://sites.google.com/a/rrd.com/kemper-print-ready-policies/policy-notices" TargetMode="External"/><Relationship Id="rId83" Type="http://schemas.openxmlformats.org/officeDocument/2006/relationships/hyperlink" Target="https://sites.google.com/a/rrd.com/kemper-print-ready-policies/kbills" TargetMode="External"/><Relationship Id="rId86" Type="http://schemas.openxmlformats.org/officeDocument/2006/relationships/hyperlink" Target="https://sites.google.com/a/rrd.com/kmp-clai----eds-kemper-claims/" TargetMode="External"/><Relationship Id="rId85" Type="http://schemas.openxmlformats.org/officeDocument/2006/relationships/hyperlink" Target="https://sites.google.com/a/rrd.com/kemper-print-ready-policies/policy-decs" TargetMode="External"/><Relationship Id="rId88" Type="http://schemas.openxmlformats.org/officeDocument/2006/relationships/hyperlink" Target="https://sites.google.com/a/rrd.com/caremore-letters/" TargetMode="External"/><Relationship Id="rId87" Type="http://schemas.openxmlformats.org/officeDocument/2006/relationships/hyperlink" Target="https://sites.google.com/a/rrd.com/kemper-print-ready-policies/polilies" TargetMode="External"/><Relationship Id="rId89" Type="http://schemas.openxmlformats.org/officeDocument/2006/relationships/hyperlink" Target="https://sites.google.com/a/rrd.com/bill-com/" TargetMode="External"/><Relationship Id="rId80" Type="http://schemas.openxmlformats.org/officeDocument/2006/relationships/hyperlink" Target="https://sites.google.com/a/rrd.com/srschks---sunrise-senior-living/" TargetMode="External"/><Relationship Id="rId82" Type="http://schemas.openxmlformats.org/officeDocument/2006/relationships/hyperlink" Target="https://sites.google.com/a/rrd.com/mks-pdfi/" TargetMode="External"/><Relationship Id="rId81" Type="http://schemas.openxmlformats.org/officeDocument/2006/relationships/hyperlink" Target="https://sites.google.com/a/rrd.com/mercer-e-notify/" TargetMode="External"/><Relationship Id="rId1" Type="http://schemas.openxmlformats.org/officeDocument/2006/relationships/hyperlink" Target="https://sites.google.com/a/rrd.com/empyrean-benefits/" TargetMode="External"/><Relationship Id="rId2" Type="http://schemas.openxmlformats.org/officeDocument/2006/relationships/hyperlink" Target="https://docs.google.com/document/d/1B-5swIwP07tbaF1anmwgpeSu-3T7YE_HHi5f-6ekp8o/edit" TargetMode="External"/><Relationship Id="rId3" Type="http://schemas.openxmlformats.org/officeDocument/2006/relationships/hyperlink" Target="https://sites.google.com/a/rrd.com/t-rowe-price-rps-plan-letters/" TargetMode="External"/><Relationship Id="rId4" Type="http://schemas.openxmlformats.org/officeDocument/2006/relationships/hyperlink" Target="https://docs.google.com/document/d/1B-5swIwP07tbaF1anmwgpeSu-3T7YE_HHi5f-6ekp8o/edit" TargetMode="External"/><Relationship Id="rId9" Type="http://schemas.openxmlformats.org/officeDocument/2006/relationships/hyperlink" Target="https://sites.google.com/a/rrd.com/kemper-fire-and-dwelling/" TargetMode="External"/><Relationship Id="rId143" Type="http://schemas.openxmlformats.org/officeDocument/2006/relationships/hyperlink" Target="https://sites.google.com/a/rrd.com/ing-voya-qaca/" TargetMode="External"/><Relationship Id="rId142" Type="http://schemas.openxmlformats.org/officeDocument/2006/relationships/hyperlink" Target="https://sites.google.com/a/rrd.com/ypgchks/" TargetMode="External"/><Relationship Id="rId141" Type="http://schemas.openxmlformats.org/officeDocument/2006/relationships/hyperlink" Target="https://sites.google.com/a/rrd.com/wmioakl---waste-management-oakland/" TargetMode="External"/><Relationship Id="rId140" Type="http://schemas.openxmlformats.org/officeDocument/2006/relationships/hyperlink" Target="https://sites.google.com/a/rrd.com/standard-examiner/" TargetMode="External"/><Relationship Id="rId5" Type="http://schemas.openxmlformats.org/officeDocument/2006/relationships/hyperlink" Target="https://sites.google.com/a/rrd.com/t-rowe-price-nonq/" TargetMode="External"/><Relationship Id="rId6" Type="http://schemas.openxmlformats.org/officeDocument/2006/relationships/hyperlink" Target="https://docs.google.com/document/d/1B-5swIwP07tbaF1anmwgpeSu-3T7YE_HHi5f-6ekp8o/edit" TargetMode="External"/><Relationship Id="rId7" Type="http://schemas.openxmlformats.org/officeDocument/2006/relationships/hyperlink" Target="https://sites.google.com/a/rrd.com/kemper-fire-and-dwelling/" TargetMode="External"/><Relationship Id="rId8" Type="http://schemas.openxmlformats.org/officeDocument/2006/relationships/hyperlink" Target="https://docs.google.com/document/d/1B-5swIwP07tbaF1anmwgpeSu-3T7YE_HHi5f-6ekp8o/edit" TargetMode="External"/><Relationship Id="rId144" Type="http://schemas.openxmlformats.org/officeDocument/2006/relationships/drawing" Target="../drawings/drawing2.xml"/><Relationship Id="rId73" Type="http://schemas.openxmlformats.org/officeDocument/2006/relationships/hyperlink" Target="https://sites.google.com/a/rrd.com/ameriprise-checks/" TargetMode="External"/><Relationship Id="rId72" Type="http://schemas.openxmlformats.org/officeDocument/2006/relationships/hyperlink" Target="https://sites.google.com/a/rrd.com/mercer-e-notify/" TargetMode="External"/><Relationship Id="rId75" Type="http://schemas.openxmlformats.org/officeDocument/2006/relationships/hyperlink" Target="https://sites.google.com/a/rrd.com/john-hancock-eft-statements/" TargetMode="External"/><Relationship Id="rId74" Type="http://schemas.openxmlformats.org/officeDocument/2006/relationships/hyperlink" Target="https://sites.google.com/a/rrd.com/hr-block-bank/" TargetMode="External"/><Relationship Id="rId77" Type="http://schemas.openxmlformats.org/officeDocument/2006/relationships/hyperlink" Target="https://sites.google.com/a/rrd.com/omnisys/" TargetMode="External"/><Relationship Id="rId76" Type="http://schemas.openxmlformats.org/officeDocument/2006/relationships/hyperlink" Target="https://sites.google.com/a/rrd.com/john-hancock-fpwc/" TargetMode="External"/><Relationship Id="rId79" Type="http://schemas.openxmlformats.org/officeDocument/2006/relationships/hyperlink" Target="https://sites.google.com/a/rrd.com/con-revn/" TargetMode="External"/><Relationship Id="rId78" Type="http://schemas.openxmlformats.org/officeDocument/2006/relationships/hyperlink" Target="https://sites.google.com/a/rrd.com/con-onep---continental-one-pass/" TargetMode="External"/><Relationship Id="rId71" Type="http://schemas.openxmlformats.org/officeDocument/2006/relationships/hyperlink" Target="https://sites.google.com/a/rrd.com/gsk-chks-glaxosmithkline-checks/" TargetMode="External"/><Relationship Id="rId70" Type="http://schemas.openxmlformats.org/officeDocument/2006/relationships/hyperlink" Target="https://sites.google.com/a/rrd.com/fdmchks---federal-mogul-checks/" TargetMode="External"/><Relationship Id="rId139" Type="http://schemas.openxmlformats.org/officeDocument/2006/relationships/hyperlink" Target="https://sites.google.com/a/rrd.com/td-ameritrade/" TargetMode="External"/><Relationship Id="rId138" Type="http://schemas.openxmlformats.org/officeDocument/2006/relationships/hyperlink" Target="https://sites.google.com/a/rrd.com/td-ameritrade---opst/" TargetMode="External"/><Relationship Id="rId137" Type="http://schemas.openxmlformats.org/officeDocument/2006/relationships/hyperlink" Target="https://sites.google.com/a/rrd.com/direct-tv---refer-a-friend/" TargetMode="External"/><Relationship Id="rId132" Type="http://schemas.openxmlformats.org/officeDocument/2006/relationships/hyperlink" Target="https://sites.google.com/a/rrd.com/cmg-arch/" TargetMode="External"/><Relationship Id="rId131" Type="http://schemas.openxmlformats.org/officeDocument/2006/relationships/hyperlink" Target="https://sites.google.com/a/rrd.com/hartford/" TargetMode="External"/><Relationship Id="rId130" Type="http://schemas.openxmlformats.org/officeDocument/2006/relationships/hyperlink" Target="https://sites.google.com/a/rrd.com/virginia-college-1099-q/" TargetMode="External"/><Relationship Id="rId136" Type="http://schemas.openxmlformats.org/officeDocument/2006/relationships/hyperlink" Target="https://sites.google.com/a/rrd.com/directv-postcards/" TargetMode="External"/><Relationship Id="rId135" Type="http://schemas.openxmlformats.org/officeDocument/2006/relationships/hyperlink" Target="https://sites.google.com/a/rrd.com/directv-postcards/" TargetMode="External"/><Relationship Id="rId134" Type="http://schemas.openxmlformats.org/officeDocument/2006/relationships/hyperlink" Target="https://sites.google.com/a/rrd.com/pcs-statements/" TargetMode="External"/><Relationship Id="rId133" Type="http://schemas.openxmlformats.org/officeDocument/2006/relationships/hyperlink" Target="https://sites.google.com/a/rrd.com/pmi1/" TargetMode="External"/><Relationship Id="rId62" Type="http://schemas.openxmlformats.org/officeDocument/2006/relationships/hyperlink" Target="https://sites.google.com/a/rrd.com/marsh-imf/" TargetMode="External"/><Relationship Id="rId61" Type="http://schemas.openxmlformats.org/officeDocument/2006/relationships/hyperlink" Target="https://sites.google.com/a/rrd.com/direct-energy-reprints-decrprt/" TargetMode="External"/><Relationship Id="rId64" Type="http://schemas.openxmlformats.org/officeDocument/2006/relationships/hyperlink" Target="https://sites.google.com/a/rrd.com/omnilink/" TargetMode="External"/><Relationship Id="rId63" Type="http://schemas.openxmlformats.org/officeDocument/2006/relationships/hyperlink" Target="https://sites.google.com/a/rrd.com/marsh-imf/" TargetMode="External"/><Relationship Id="rId66" Type="http://schemas.openxmlformats.org/officeDocument/2006/relationships/hyperlink" Target="https://sites.google.com/a/rrd.com/hspsurv/" TargetMode="External"/><Relationship Id="rId65" Type="http://schemas.openxmlformats.org/officeDocument/2006/relationships/hyperlink" Target="https://sites.google.com/a/rrd.com/omndtls/" TargetMode="External"/><Relationship Id="rId68" Type="http://schemas.openxmlformats.org/officeDocument/2006/relationships/hyperlink" Target="https://sites.google.com/a/rrd.com/pmi1/" TargetMode="External"/><Relationship Id="rId67" Type="http://schemas.openxmlformats.org/officeDocument/2006/relationships/hyperlink" Target="https://sites.google.com/a/rrd.com/omnipinv/" TargetMode="External"/><Relationship Id="rId60" Type="http://schemas.openxmlformats.org/officeDocument/2006/relationships/hyperlink" Target="https://sites.google.com/a/rrd.com/direct-energy-letters/" TargetMode="External"/><Relationship Id="rId69" Type="http://schemas.openxmlformats.org/officeDocument/2006/relationships/hyperlink" Target="https://sites.google.com/a/rrd.com/phh---fees-project/" TargetMode="External"/><Relationship Id="rId51" Type="http://schemas.openxmlformats.org/officeDocument/2006/relationships/hyperlink" Target="https://sites.google.com/a/rrd.com/standard-insurance/" TargetMode="External"/><Relationship Id="rId50" Type="http://schemas.openxmlformats.org/officeDocument/2006/relationships/hyperlink" Target="https://sites.google.com/a/rrd.com/standard-insurance/" TargetMode="External"/><Relationship Id="rId53" Type="http://schemas.openxmlformats.org/officeDocument/2006/relationships/hyperlink" Target="https://sites.google.com/a/rrd.com/gxs-glxy---global-exchange-services-galaxy-canada/" TargetMode="External"/><Relationship Id="rId52" Type="http://schemas.openxmlformats.org/officeDocument/2006/relationships/hyperlink" Target="https://sites.google.com/a/rrd.com/gxs-duns---global-exchange-services-dunning-letters-us-canada/" TargetMode="External"/><Relationship Id="rId55" Type="http://schemas.openxmlformats.org/officeDocument/2006/relationships/hyperlink" Target="https://sites.google.com/a/rrd.com/sei-investments-ecrp/" TargetMode="External"/><Relationship Id="rId54" Type="http://schemas.openxmlformats.org/officeDocument/2006/relationships/hyperlink" Target="https://sites.google.com/a/rrd.com/ing-sumr/" TargetMode="External"/><Relationship Id="rId57" Type="http://schemas.openxmlformats.org/officeDocument/2006/relationships/hyperlink" Target="https://sites.google.com/a/rrd.com/t-rowe-price-delinquent-loan-letters-trpdllt/" TargetMode="External"/><Relationship Id="rId56" Type="http://schemas.openxmlformats.org/officeDocument/2006/relationships/hyperlink" Target="https://sites.google.com/a/rrd.com/acc-thlt/" TargetMode="External"/><Relationship Id="rId59" Type="http://schemas.openxmlformats.org/officeDocument/2006/relationships/hyperlink" Target="https://sites.google.com/a/rrd.com/directenergy-bills/" TargetMode="External"/><Relationship Id="rId58" Type="http://schemas.openxmlformats.org/officeDocument/2006/relationships/hyperlink" Target="https://sites.google.com/a/rrd.com/directenergy-bills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9.0"/>
    <col customWidth="1" min="3" max="10" width="9.43"/>
    <col customWidth="1" min="11" max="14" width="9.14"/>
    <col customWidth="1" min="15" max="16" width="9.43"/>
    <col customWidth="1" min="17" max="21" width="8.57"/>
    <col customWidth="1" min="22" max="22" width="8.43"/>
    <col customWidth="1" min="23" max="24" width="8.57"/>
    <col customWidth="1" min="25" max="27" width="8.43"/>
    <col customWidth="1" min="28" max="28" width="34.57"/>
    <col customWidth="1" min="29" max="33" width="8.43"/>
  </cols>
  <sheetData>
    <row r="2" ht="27.0" customHeight="1">
      <c r="B2" s="2" t="s">
        <v>0</v>
      </c>
      <c r="C2" s="3" t="s">
        <v>1</v>
      </c>
      <c r="D2" s="4"/>
      <c r="E2" s="3" t="s">
        <v>2</v>
      </c>
      <c r="F2" s="4"/>
      <c r="G2" s="3" t="s">
        <v>3</v>
      </c>
      <c r="H2" s="5"/>
      <c r="I2" s="3" t="s">
        <v>4</v>
      </c>
      <c r="J2" s="5"/>
      <c r="K2" s="3" t="s">
        <v>5</v>
      </c>
      <c r="L2" s="5"/>
      <c r="M2" s="3" t="s">
        <v>6</v>
      </c>
      <c r="N2" s="5"/>
      <c r="O2" s="6" t="s">
        <v>11</v>
      </c>
      <c r="P2" s="4"/>
      <c r="Q2" s="5"/>
      <c r="S2" s="7" t="s">
        <v>12</v>
      </c>
      <c r="T2" s="7" t="s">
        <v>13</v>
      </c>
      <c r="U2" s="7" t="s">
        <v>14</v>
      </c>
      <c r="V2" s="7" t="s">
        <v>15</v>
      </c>
      <c r="W2" s="7" t="s">
        <v>16</v>
      </c>
      <c r="X2" s="7" t="s">
        <v>17</v>
      </c>
      <c r="Y2" s="7" t="s">
        <v>18</v>
      </c>
      <c r="Z2" s="7" t="s">
        <v>19</v>
      </c>
      <c r="AA2" s="7" t="s">
        <v>20</v>
      </c>
      <c r="AB2" s="7" t="s">
        <v>21</v>
      </c>
      <c r="AD2" s="7" t="s">
        <v>22</v>
      </c>
    </row>
    <row r="3">
      <c r="B3" s="8"/>
      <c r="C3" s="7" t="s">
        <v>23</v>
      </c>
      <c r="D3" s="7" t="s">
        <v>24</v>
      </c>
      <c r="E3" s="7" t="s">
        <v>23</v>
      </c>
      <c r="F3" s="7" t="s">
        <v>24</v>
      </c>
      <c r="G3" s="7" t="s">
        <v>23</v>
      </c>
      <c r="H3" s="7" t="s">
        <v>24</v>
      </c>
      <c r="I3" s="7" t="s">
        <v>23</v>
      </c>
      <c r="J3" s="7" t="s">
        <v>24</v>
      </c>
      <c r="K3" s="7" t="s">
        <v>23</v>
      </c>
      <c r="L3" s="7" t="s">
        <v>24</v>
      </c>
      <c r="M3" s="7" t="s">
        <v>23</v>
      </c>
      <c r="N3" s="7" t="s">
        <v>24</v>
      </c>
      <c r="O3" s="9" t="s">
        <v>23</v>
      </c>
      <c r="P3" s="9" t="s">
        <v>24</v>
      </c>
      <c r="Q3" s="9" t="s">
        <v>25</v>
      </c>
      <c r="S3" s="10">
        <v>1.0</v>
      </c>
      <c r="T3" s="10">
        <f>COUNTIFS('Comprehensive apps info'!$B$3:$B$10007,$S3)</f>
        <v>22</v>
      </c>
      <c r="U3" s="11">
        <f>COUNTIFS('Comprehensive apps info'!$B$3:$B$10007,$S3, 'Comprehensive apps info'!$O$3:$O$10007, "Supported by TEKsystems")</f>
        <v>19</v>
      </c>
      <c r="V3" s="12">
        <f>COUNTIFS('Comprehensive apps info'!$B$3:$B$10007,$S3, 'Comprehensive apps info'!$O$3:$O$10007, "Tookover Then De-scoped")</f>
        <v>3</v>
      </c>
      <c r="W3" s="13">
        <f>COUNTIFS('Comprehensive apps info'!$B$3:$B$10007,$S3, 'Comprehensive apps info'!$O$3:$O$10007,"Being transitioned to TEKsystems")</f>
        <v>0</v>
      </c>
      <c r="X3" s="14">
        <f>COUNTIFS('Comprehensive apps info'!$B$3:$B$10007,$S3, 'Comprehensive apps info'!$O$3:$O$10007, "De-scoped from TEKsystems")</f>
        <v>0</v>
      </c>
      <c r="Y3" s="15">
        <f>COUNTIFS('Comprehensive apps info'!$B$3:$B$10007, $S3, 'Comprehensive apps info'!$O$3:$O$10007, "App on Hold")</f>
        <v>0</v>
      </c>
      <c r="Z3" s="15">
        <f>COUNTIFS('Comprehensive apps info'!$B$3:$B$10007, $S3, 'Comprehensive apps info'!$O$3:$O$10007, "Supported by RRD")</f>
        <v>0</v>
      </c>
      <c r="AA3" s="15">
        <f>COUNTIFS('Comprehensive apps info'!$B$3:$B$10007, $S3, 'Comprehensive apps info'!$O$3:$O$10007, "Proposed for Future Phase")</f>
        <v>0</v>
      </c>
      <c r="AB3" s="16" t="s">
        <v>26</v>
      </c>
      <c r="AD3" s="17" t="str">
        <f t="shared" ref="AD3:AD9" si="1">IF(T3=SUM(U3:AA3), "Matches", "Has Issues")</f>
        <v>Matches</v>
      </c>
    </row>
    <row r="4">
      <c r="B4" s="18" t="s">
        <v>27</v>
      </c>
      <c r="C4" s="19">
        <f>COUNTIFS('Comprehensive apps info'!$B$3:$B$10007,"1", 'Comprehensive apps info'!$J$3:$J$10007, B4)</f>
        <v>9</v>
      </c>
      <c r="D4" s="15">
        <f>COUNTIFS('Comprehensive apps info'!$B$3:$B$10007,"1", 'Comprehensive apps info'!$K$3:$K$10007, B4)</f>
        <v>0</v>
      </c>
      <c r="E4" s="19">
        <f>COUNTIFS('Comprehensive apps info'!$B$3:$B$10007,"2", 'Comprehensive apps info'!$J$3:$J$10007, $B4)</f>
        <v>2</v>
      </c>
      <c r="F4" s="15">
        <f>COUNTIFS('Comprehensive apps info'!$B$3:$B$10007,"2", 'Comprehensive apps info'!$K$3:$K$10007, $B4)</f>
        <v>5</v>
      </c>
      <c r="G4" s="19">
        <f>COUNTIFS('Comprehensive apps info'!$B$3:$B$10007,"3", 'Comprehensive apps info'!$J$3:$J$10007, $B4)</f>
        <v>0</v>
      </c>
      <c r="H4" s="15">
        <f>COUNTIFS('Comprehensive apps info'!$B$3:$B$10007,"3", 'Comprehensive apps info'!$K$3:$K$10007, $B4)</f>
        <v>0</v>
      </c>
      <c r="I4" s="19">
        <f>COUNTIFS('Comprehensive apps info'!$B$3:$B$10007,"4", 'Comprehensive apps info'!$J$3:$J$10007, $B4)</f>
        <v>3</v>
      </c>
      <c r="J4" s="15">
        <f>COUNTIFS('Comprehensive apps info'!$B$3:$B$10007,"4", 'Comprehensive apps info'!$K$3:$K$10007, $B4)</f>
        <v>3</v>
      </c>
      <c r="K4" s="19">
        <f>COUNTIFS('Comprehensive apps info'!$B$3:$B$10007,"5", 'Comprehensive apps info'!$J$3:$J$10007, $B4)</f>
        <v>0</v>
      </c>
      <c r="L4" s="15">
        <f>COUNTIFS('Comprehensive apps info'!$B$3:$B$10007,"5", 'Comprehensive apps info'!$K$3:$K$10007, $B4)</f>
        <v>0</v>
      </c>
      <c r="M4" s="19">
        <f>COUNTIFS('Comprehensive apps info'!$B$3:$B$10007,"6", 'Comprehensive apps info'!$J$3:$J$10007, $B4)</f>
        <v>0</v>
      </c>
      <c r="N4" s="15">
        <f>COUNTIFS('Comprehensive apps info'!$B$3:$B$10007,"6", 'Comprehensive apps info'!$K$3:$K$10007, $B4)</f>
        <v>8</v>
      </c>
      <c r="O4" s="27">
        <f>COUNTIFS('Comprehensive apps info'!$J$3:$J$10007, $B4)</f>
        <v>21</v>
      </c>
      <c r="P4" s="27">
        <f>COUNTIFS('Comprehensive apps info'!$K$3:$K$10007, $B4)</f>
        <v>19</v>
      </c>
      <c r="Q4" s="27">
        <f t="shared" ref="Q4:Q18" si="2">SUM(O4+P4)</f>
        <v>40</v>
      </c>
      <c r="S4" s="10">
        <v>2.0</v>
      </c>
      <c r="T4" s="10">
        <f>COUNTIFS('Comprehensive apps info'!$B$3:$B$10007,$S4)</f>
        <v>19</v>
      </c>
      <c r="U4" s="11">
        <f>COUNTIFS('Comprehensive apps info'!$B$3:$B$10007,$S4, 'Comprehensive apps info'!$O$3:$O$10007, "Supported by TEKsystems")</f>
        <v>18</v>
      </c>
      <c r="V4" s="12">
        <f>COUNTIFS('Comprehensive apps info'!$B$3:$B$10007,$S4, 'Comprehensive apps info'!$O$3:$O$10007, "Tookover Then De-scoped")</f>
        <v>1</v>
      </c>
      <c r="W4" s="13">
        <f>COUNTIFS('Comprehensive apps info'!$B$3:$B$10007,$S4, 'Comprehensive apps info'!$O$3:$O$10007,"Being transitioned to TEKsystems")</f>
        <v>0</v>
      </c>
      <c r="X4" s="14">
        <f>COUNTIFS('Comprehensive apps info'!$B$3:$B$10007,$S4, 'Comprehensive apps info'!$O$3:$O$10007, "De-scoped from TEKsystems")</f>
        <v>0</v>
      </c>
      <c r="Y4" s="15">
        <f>COUNTIFS('Comprehensive apps info'!$B$3:$B$10007, $S4, 'Comprehensive apps info'!$O$3:$O$10007, "App on Hold")</f>
        <v>0</v>
      </c>
      <c r="Z4" s="15">
        <f>COUNTIFS('Comprehensive apps info'!$B$3:$B$10007, $S4, 'Comprehensive apps info'!$O$3:$O$10007, "Supported by RRD")</f>
        <v>0</v>
      </c>
      <c r="AA4" s="15">
        <f>COUNTIFS('Comprehensive apps info'!$B$3:$B$10007, $S4, 'Comprehensive apps info'!$O$3:$O$10007, "Proposed for Future Phase")</f>
        <v>0</v>
      </c>
      <c r="AB4" s="16" t="s">
        <v>85</v>
      </c>
      <c r="AD4" s="17" t="str">
        <f t="shared" si="1"/>
        <v>Matches</v>
      </c>
    </row>
    <row r="5">
      <c r="B5" s="18" t="s">
        <v>86</v>
      </c>
      <c r="C5" s="19">
        <f>COUNTIFS('Comprehensive apps info'!$B$3:$B$10007,"1", 'Comprehensive apps info'!$J$3:$J$10007, B5)</f>
        <v>0</v>
      </c>
      <c r="D5" s="15">
        <f>COUNTIFS('Comprehensive apps info'!$B$3:$B$10007,"1", 'Comprehensive apps info'!$K$3:$K$10007, B5)</f>
        <v>0</v>
      </c>
      <c r="E5" s="19">
        <f>COUNTIFS('Comprehensive apps info'!$B$3:$B$10007,"2", 'Comprehensive apps info'!$J$3:$J$10007, $B5)</f>
        <v>0</v>
      </c>
      <c r="F5" s="15">
        <f>COUNTIFS('Comprehensive apps info'!$B$3:$B$10007,"2", 'Comprehensive apps info'!$K$3:$K$10007, $B5)</f>
        <v>0</v>
      </c>
      <c r="G5" s="19">
        <f>COUNTIFS('Comprehensive apps info'!$B$3:$B$10007,"3", 'Comprehensive apps info'!$J$3:$J$10007, $B5)</f>
        <v>0</v>
      </c>
      <c r="H5" s="15">
        <f>COUNTIFS('Comprehensive apps info'!$B$3:$B$10007,"3", 'Comprehensive apps info'!$K$3:$K$10007, $B5)</f>
        <v>0</v>
      </c>
      <c r="I5" s="19">
        <f>COUNTIFS('Comprehensive apps info'!$B$3:$B$10007,"4", 'Comprehensive apps info'!$J$3:$J$10007, $B5)</f>
        <v>0</v>
      </c>
      <c r="J5" s="15">
        <f>COUNTIFS('Comprehensive apps info'!$B$3:$B$10007,"4", 'Comprehensive apps info'!$K$3:$K$10007, $B5)</f>
        <v>0</v>
      </c>
      <c r="K5" s="19">
        <f>COUNTIFS('Comprehensive apps info'!$B$3:$B$10007,"5", 'Comprehensive apps info'!$J$3:$J$10007, $B5)</f>
        <v>0</v>
      </c>
      <c r="L5" s="15">
        <f>COUNTIFS('Comprehensive apps info'!$B$3:$B$10007,"5", 'Comprehensive apps info'!$K$3:$K$10007, $B5)</f>
        <v>0</v>
      </c>
      <c r="M5" s="19">
        <f>COUNTIFS('Comprehensive apps info'!$B$3:$B$10007,"6", 'Comprehensive apps info'!$J$3:$J$10007, $B5)</f>
        <v>0</v>
      </c>
      <c r="N5" s="15">
        <f>COUNTIFS('Comprehensive apps info'!$B$3:$B$10007,"6", 'Comprehensive apps info'!$K$3:$K$10007, $B5)</f>
        <v>0</v>
      </c>
      <c r="O5" s="27">
        <f>COUNTIFS('Comprehensive apps info'!$J$3:$J$10007, $B5)</f>
        <v>0</v>
      </c>
      <c r="P5" s="27">
        <f>COUNTIFS('Comprehensive apps info'!$K$3:$K$10007, $B5)</f>
        <v>0</v>
      </c>
      <c r="Q5" s="27">
        <f t="shared" si="2"/>
        <v>0</v>
      </c>
      <c r="S5" s="10">
        <v>3.0</v>
      </c>
      <c r="T5" s="10">
        <f>COUNTIFS('Comprehensive apps info'!$B$3:$B$10007,$S5)</f>
        <v>18</v>
      </c>
      <c r="U5" s="11">
        <f>COUNTIFS('Comprehensive apps info'!$B$3:$B$10007,$S5, 'Comprehensive apps info'!$O$3:$O$10007, "Supported by TEKsystems")</f>
        <v>10</v>
      </c>
      <c r="V5" s="12">
        <f>COUNTIFS('Comprehensive apps info'!$B$3:$B$10007,$S5, 'Comprehensive apps info'!$O$3:$O$10007, "Tookover Then De-scoped")</f>
        <v>3</v>
      </c>
      <c r="W5" s="13">
        <f>COUNTIFS('Comprehensive apps info'!$B$3:$B$10007,$S5, 'Comprehensive apps info'!$O$3:$O$10007,"Being transitioned to TEKsystems")</f>
        <v>0</v>
      </c>
      <c r="X5" s="14">
        <f>COUNTIFS('Comprehensive apps info'!$B$3:$B$10007,$S5, 'Comprehensive apps info'!$O$3:$O$10007, "De-scoped from TEKsystems")</f>
        <v>5</v>
      </c>
      <c r="Y5" s="15">
        <f>COUNTIFS('Comprehensive apps info'!$B$3:$B$10007, $S5, 'Comprehensive apps info'!$O$3:$O$10007, "App on Hold")</f>
        <v>0</v>
      </c>
      <c r="Z5" s="15">
        <f>COUNTIFS('Comprehensive apps info'!$B$3:$B$10007, $S5, 'Comprehensive apps info'!$O$3:$O$10007, "Supported by RRD")</f>
        <v>0</v>
      </c>
      <c r="AA5" s="15">
        <f>COUNTIFS('Comprehensive apps info'!$B$3:$B$10007, $S5, 'Comprehensive apps info'!$O$3:$O$10007, "Proposed for Future Phase")</f>
        <v>0</v>
      </c>
      <c r="AB5" s="16" t="s">
        <v>145</v>
      </c>
      <c r="AD5" s="17" t="str">
        <f t="shared" si="1"/>
        <v>Matches</v>
      </c>
    </row>
    <row r="6">
      <c r="B6" s="18" t="s">
        <v>92</v>
      </c>
      <c r="C6" s="19">
        <f>COUNTIFS('Comprehensive apps info'!$B$3:$B$10007,"1", 'Comprehensive apps info'!$J$3:$J$10007, B6)</f>
        <v>0</v>
      </c>
      <c r="D6" s="15">
        <f>COUNTIFS('Comprehensive apps info'!$B$3:$B$10007,"1", 'Comprehensive apps info'!$K$3:$K$10007, B6)</f>
        <v>3</v>
      </c>
      <c r="E6" s="19">
        <f>COUNTIFS('Comprehensive apps info'!$B$3:$B$10007,"2", 'Comprehensive apps info'!$J$3:$J$10007, $B6)</f>
        <v>5</v>
      </c>
      <c r="F6" s="15">
        <f>COUNTIFS('Comprehensive apps info'!$B$3:$B$10007,"2", 'Comprehensive apps info'!$K$3:$K$10007, $B6)</f>
        <v>1</v>
      </c>
      <c r="G6" s="19">
        <f>COUNTIFS('Comprehensive apps info'!$B$3:$B$10007,"3", 'Comprehensive apps info'!$J$3:$J$10007, $B6)</f>
        <v>0</v>
      </c>
      <c r="H6" s="15">
        <f>COUNTIFS('Comprehensive apps info'!$B$3:$B$10007,"3", 'Comprehensive apps info'!$K$3:$K$10007, $B6)</f>
        <v>4</v>
      </c>
      <c r="I6" s="19">
        <f>COUNTIFS('Comprehensive apps info'!$B$3:$B$10007,"4", 'Comprehensive apps info'!$J$3:$J$10007, $B6)</f>
        <v>2</v>
      </c>
      <c r="J6" s="15">
        <f>COUNTIFS('Comprehensive apps info'!$B$3:$B$10007,"4", 'Comprehensive apps info'!$K$3:$K$10007, $B6)</f>
        <v>2</v>
      </c>
      <c r="K6" s="19">
        <f>COUNTIFS('Comprehensive apps info'!$B$3:$B$10007,"5", 'Comprehensive apps info'!$J$3:$J$10007, $B6)</f>
        <v>1</v>
      </c>
      <c r="L6" s="15">
        <f>COUNTIFS('Comprehensive apps info'!$B$3:$B$10007,"5", 'Comprehensive apps info'!$K$3:$K$10007, $B6)</f>
        <v>4</v>
      </c>
      <c r="M6" s="19">
        <f>COUNTIFS('Comprehensive apps info'!$B$3:$B$10007,"6", 'Comprehensive apps info'!$J$3:$J$10007, $B6)</f>
        <v>0</v>
      </c>
      <c r="N6" s="15">
        <f>COUNTIFS('Comprehensive apps info'!$B$3:$B$10007,"6", 'Comprehensive apps info'!$K$3:$K$10007, $B6)</f>
        <v>2</v>
      </c>
      <c r="O6" s="27">
        <f>COUNTIFS('Comprehensive apps info'!$J$3:$J$10007, $B6)</f>
        <v>10</v>
      </c>
      <c r="P6" s="27">
        <f>COUNTIFS('Comprehensive apps info'!$K$3:$K$10007, $B6)</f>
        <v>16</v>
      </c>
      <c r="Q6" s="27">
        <f t="shared" si="2"/>
        <v>26</v>
      </c>
      <c r="S6" s="10">
        <v>4.0</v>
      </c>
      <c r="T6" s="10">
        <f>COUNTIFS('Comprehensive apps info'!$B$3:$B$10007,$S6)</f>
        <v>24</v>
      </c>
      <c r="U6" s="11">
        <f>COUNTIFS('Comprehensive apps info'!$B$3:$B$10007,$S6, 'Comprehensive apps info'!$O$3:$O$10007, "Supported by TEKsystems")</f>
        <v>16</v>
      </c>
      <c r="V6" s="12">
        <f>COUNTIFS('Comprehensive apps info'!$B$3:$B$10007,$S6, 'Comprehensive apps info'!$O$3:$O$10007, "Tookover Then De-scoped")</f>
        <v>1</v>
      </c>
      <c r="W6" s="13">
        <f>COUNTIFS('Comprehensive apps info'!$B$3:$B$10007,$S6, 'Comprehensive apps info'!$O$3:$O$10007,"Being transitioned to TEKsystems")</f>
        <v>0</v>
      </c>
      <c r="X6" s="14">
        <f>COUNTIFS('Comprehensive apps info'!$B$3:$B$10007,$S6, 'Comprehensive apps info'!$O$3:$O$10007, "De-scoped from TEKsystems")</f>
        <v>7</v>
      </c>
      <c r="Y6" s="15">
        <f>COUNTIFS('Comprehensive apps info'!$B$3:$B$10007, $S6, 'Comprehensive apps info'!$O$3:$O$10007, "App on Hold")</f>
        <v>0</v>
      </c>
      <c r="Z6" s="15">
        <f>COUNTIFS('Comprehensive apps info'!$B$3:$B$10007, $S6, 'Comprehensive apps info'!$O$3:$O$10007, "Supported by RRD")</f>
        <v>0</v>
      </c>
      <c r="AA6" s="15">
        <f>COUNTIFS('Comprehensive apps info'!$B$3:$B$10007, $S6, 'Comprehensive apps info'!$O$3:$O$10007, "Proposed for Future Phase")</f>
        <v>0</v>
      </c>
      <c r="AB6" s="16" t="s">
        <v>199</v>
      </c>
      <c r="AD6" s="17" t="str">
        <f t="shared" si="1"/>
        <v>Matches</v>
      </c>
    </row>
    <row r="7">
      <c r="B7" s="18" t="s">
        <v>109</v>
      </c>
      <c r="C7" s="19">
        <f>COUNTIFS('Comprehensive apps info'!$B$3:$B$10007,"1", 'Comprehensive apps info'!$J$3:$J$10007, B7)</f>
        <v>0</v>
      </c>
      <c r="D7" s="15">
        <f>COUNTIFS('Comprehensive apps info'!$B$3:$B$10007,"1", 'Comprehensive apps info'!$K$3:$K$10007, B7)</f>
        <v>2</v>
      </c>
      <c r="E7" s="19">
        <f>COUNTIFS('Comprehensive apps info'!$B$3:$B$10007,"2", 'Comprehensive apps info'!$J$3:$J$10007, $B7)</f>
        <v>5</v>
      </c>
      <c r="F7" s="15">
        <f>COUNTIFS('Comprehensive apps info'!$B$3:$B$10007,"2", 'Comprehensive apps info'!$K$3:$K$10007, $B7)</f>
        <v>1</v>
      </c>
      <c r="G7" s="19">
        <f>COUNTIFS('Comprehensive apps info'!$B$3:$B$10007,"3", 'Comprehensive apps info'!$J$3:$J$10007, $B7)</f>
        <v>2</v>
      </c>
      <c r="H7" s="15">
        <f>COUNTIFS('Comprehensive apps info'!$B$3:$B$10007,"3", 'Comprehensive apps info'!$K$3:$K$10007, $B7)</f>
        <v>3</v>
      </c>
      <c r="I7" s="19">
        <f>COUNTIFS('Comprehensive apps info'!$B$3:$B$10007,"4", 'Comprehensive apps info'!$J$3:$J$10007, $B7)</f>
        <v>3</v>
      </c>
      <c r="J7" s="15">
        <f>COUNTIFS('Comprehensive apps info'!$B$3:$B$10007,"4", 'Comprehensive apps info'!$K$3:$K$10007, $B7)</f>
        <v>2</v>
      </c>
      <c r="K7" s="19">
        <f>COUNTIFS('Comprehensive apps info'!$B$3:$B$10007,"5", 'Comprehensive apps info'!$J$3:$J$10007, $B7)</f>
        <v>2</v>
      </c>
      <c r="L7" s="15">
        <f>COUNTIFS('Comprehensive apps info'!$B$3:$B$10007,"5", 'Comprehensive apps info'!$K$3:$K$10007, $B7)</f>
        <v>2</v>
      </c>
      <c r="M7" s="19">
        <f>COUNTIFS('Comprehensive apps info'!$B$3:$B$10007,"6", 'Comprehensive apps info'!$J$3:$J$10007, $B7)</f>
        <v>0</v>
      </c>
      <c r="N7" s="15">
        <f>COUNTIFS('Comprehensive apps info'!$B$3:$B$10007,"6", 'Comprehensive apps info'!$K$3:$K$10007, $B7)</f>
        <v>2</v>
      </c>
      <c r="O7" s="27">
        <f>COUNTIFS('Comprehensive apps info'!$J$3:$J$10007, $B7)</f>
        <v>15</v>
      </c>
      <c r="P7" s="27">
        <f>COUNTIFS('Comprehensive apps info'!$K$3:$K$10007, $B7)</f>
        <v>12</v>
      </c>
      <c r="Q7" s="27">
        <f t="shared" si="2"/>
        <v>27</v>
      </c>
      <c r="S7" s="15">
        <v>5.0</v>
      </c>
      <c r="T7" s="10">
        <f>COUNTIFS('Comprehensive apps info'!$B$3:$B$10007,$S7)</f>
        <v>11</v>
      </c>
      <c r="U7" s="11">
        <f>COUNTIFS('Comprehensive apps info'!$B$3:$B$10007,$S7, 'Comprehensive apps info'!$O$3:$O$10007, "Supported by TEKsystems")</f>
        <v>8</v>
      </c>
      <c r="V7" s="12">
        <f>COUNTIFS('Comprehensive apps info'!$B$3:$B$10007,$S7, 'Comprehensive apps info'!$O$3:$O$10007, "Tookover Then De-scoped")</f>
        <v>0</v>
      </c>
      <c r="W7" s="13">
        <f>COUNTIFS('Comprehensive apps info'!$B$3:$B$10007,$S7, 'Comprehensive apps info'!$O$3:$O$10007,"Being transitioned to TEKsystems")</f>
        <v>0</v>
      </c>
      <c r="X7" s="14">
        <f>COUNTIFS('Comprehensive apps info'!$B$3:$B$10007,$S7, 'Comprehensive apps info'!$O$3:$O$10007, "De-scoped from TEKsystems")</f>
        <v>3</v>
      </c>
      <c r="Y7" s="15">
        <f>COUNTIFS('Comprehensive apps info'!$B$3:$B$10007, $S7, 'Comprehensive apps info'!$O$3:$O$10007, "App on Hold")</f>
        <v>0</v>
      </c>
      <c r="Z7" s="15">
        <f>COUNTIFS('Comprehensive apps info'!$B$3:$B$10007, $S7, 'Comprehensive apps info'!$O$3:$O$10007, "Supported by RRD")</f>
        <v>0</v>
      </c>
      <c r="AA7" s="15">
        <f>COUNTIFS('Comprehensive apps info'!$B$3:$B$10007, $S7, 'Comprehensive apps info'!$O$3:$O$10007, "Proposed for Future Phase")</f>
        <v>0</v>
      </c>
      <c r="AB7" s="16" t="s">
        <v>212</v>
      </c>
      <c r="AD7" s="17" t="str">
        <f t="shared" si="1"/>
        <v>Matches</v>
      </c>
    </row>
    <row r="8">
      <c r="B8" s="18" t="s">
        <v>213</v>
      </c>
      <c r="C8" s="19">
        <f>COUNTIFS('Comprehensive apps info'!$B$3:$B$10007,"1", 'Comprehensive apps info'!$J$3:$J$10007, B8)</f>
        <v>0</v>
      </c>
      <c r="D8" s="15">
        <f>COUNTIFS('Comprehensive apps info'!$B$3:$B$10007,"1", 'Comprehensive apps info'!$K$3:$K$10007, B8)</f>
        <v>0</v>
      </c>
      <c r="E8" s="19">
        <f>COUNTIFS('Comprehensive apps info'!$B$3:$B$10007,"2", 'Comprehensive apps info'!$J$3:$J$10007, $B8)</f>
        <v>0</v>
      </c>
      <c r="F8" s="15">
        <f>COUNTIFS('Comprehensive apps info'!$B$3:$B$10007,"2", 'Comprehensive apps info'!$K$3:$K$10007, $B8)</f>
        <v>0</v>
      </c>
      <c r="G8" s="19">
        <f>COUNTIFS('Comprehensive apps info'!$B$3:$B$10007,"3", 'Comprehensive apps info'!$J$3:$J$10007, $B8)</f>
        <v>0</v>
      </c>
      <c r="H8" s="15">
        <f>COUNTIFS('Comprehensive apps info'!$B$3:$B$10007,"3", 'Comprehensive apps info'!$K$3:$K$10007, $B8)</f>
        <v>0</v>
      </c>
      <c r="I8" s="19">
        <f>COUNTIFS('Comprehensive apps info'!$B$3:$B$10007,"4", 'Comprehensive apps info'!$J$3:$J$10007, $B8)</f>
        <v>0</v>
      </c>
      <c r="J8" s="15">
        <f>COUNTIFS('Comprehensive apps info'!$B$3:$B$10007,"4", 'Comprehensive apps info'!$K$3:$K$10007, $B8)</f>
        <v>0</v>
      </c>
      <c r="K8" s="19">
        <f>COUNTIFS('Comprehensive apps info'!$B$3:$B$10007,"5", 'Comprehensive apps info'!$J$3:$J$10007, $B8)</f>
        <v>0</v>
      </c>
      <c r="L8" s="15">
        <f>COUNTIFS('Comprehensive apps info'!$B$3:$B$10007,"5", 'Comprehensive apps info'!$K$3:$K$10007, $B8)</f>
        <v>0</v>
      </c>
      <c r="M8" s="19">
        <f>COUNTIFS('Comprehensive apps info'!$B$3:$B$10007,"6", 'Comprehensive apps info'!$J$3:$J$10007, $B8)</f>
        <v>0</v>
      </c>
      <c r="N8" s="15">
        <f>COUNTIFS('Comprehensive apps info'!$B$3:$B$10007,"6", 'Comprehensive apps info'!$K$3:$K$10007, $B8)</f>
        <v>0</v>
      </c>
      <c r="O8" s="27">
        <f>COUNTIFS('Comprehensive apps info'!$J$3:$J$10007, $B8)</f>
        <v>0</v>
      </c>
      <c r="P8" s="27">
        <f>COUNTIFS('Comprehensive apps info'!$K$3:$K$10007, $B8)</f>
        <v>0</v>
      </c>
      <c r="Q8" s="27">
        <f t="shared" si="2"/>
        <v>0</v>
      </c>
      <c r="S8" s="15">
        <v>6.0</v>
      </c>
      <c r="T8" s="10">
        <f>COUNTIFS('Comprehensive apps info'!$B$3:$B$10007,$S8)</f>
        <v>27</v>
      </c>
      <c r="U8" s="11">
        <f>COUNTIFS('Comprehensive apps info'!$B$3:$B$10007,$S8, 'Comprehensive apps info'!$O$3:$O$10007, "Supported by TEKsystems")</f>
        <v>23</v>
      </c>
      <c r="V8" s="12">
        <f>COUNTIFS('Comprehensive apps info'!$B$3:$B$10007,$S8, 'Comprehensive apps info'!$O$3:$O$10007, "Tookover Then De-scoped")</f>
        <v>0</v>
      </c>
      <c r="W8" s="13">
        <f>COUNTIFS('Comprehensive apps info'!$B$3:$B$10007,$S8, 'Comprehensive apps info'!$O$3:$O$10007,"Being transitioned to TEKsystems")</f>
        <v>0</v>
      </c>
      <c r="X8" s="14">
        <f>COUNTIFS('Comprehensive apps info'!$B$3:$B$10007,$S8, 'Comprehensive apps info'!$O$3:$O$10007, "De-scoped from TEKsystems")</f>
        <v>4</v>
      </c>
      <c r="Y8" s="15">
        <f>COUNTIFS('Comprehensive apps info'!$B$3:$B$10007, $S8, 'Comprehensive apps info'!$O$3:$O$10007, "App on Hold")</f>
        <v>0</v>
      </c>
      <c r="Z8" s="15">
        <f>COUNTIFS('Comprehensive apps info'!$B$3:$B$10007, $S8, 'Comprehensive apps info'!$O$3:$O$10007, "Supported by RRD")</f>
        <v>0</v>
      </c>
      <c r="AA8" s="15">
        <f>COUNTIFS('Comprehensive apps info'!$B$3:$B$10007, $S8, 'Comprehensive apps info'!$O$3:$O$10007, "Proposed for Future Phase")</f>
        <v>0</v>
      </c>
      <c r="AB8" s="16" t="s">
        <v>230</v>
      </c>
      <c r="AD8" s="17" t="str">
        <f t="shared" si="1"/>
        <v>Matches</v>
      </c>
    </row>
    <row r="9">
      <c r="B9" s="18" t="s">
        <v>69</v>
      </c>
      <c r="C9" s="19">
        <f>COUNTIFS('Comprehensive apps info'!$B$3:$B$10007,"1", 'Comprehensive apps info'!$J$3:$J$10007, B9)</f>
        <v>1</v>
      </c>
      <c r="D9" s="15">
        <f>COUNTIFS('Comprehensive apps info'!$B$3:$B$10007,"1", 'Comprehensive apps info'!$K$3:$K$10007, B9)</f>
        <v>4</v>
      </c>
      <c r="E9" s="19">
        <f>COUNTIFS('Comprehensive apps info'!$B$3:$B$10007,"2", 'Comprehensive apps info'!$J$3:$J$10007, $B9)</f>
        <v>0</v>
      </c>
      <c r="F9" s="15">
        <f>COUNTIFS('Comprehensive apps info'!$B$3:$B$10007,"2", 'Comprehensive apps info'!$K$3:$K$10007, $B9)</f>
        <v>0</v>
      </c>
      <c r="G9" s="19">
        <f>COUNTIFS('Comprehensive apps info'!$B$3:$B$10007,"3", 'Comprehensive apps info'!$J$3:$J$10007, $B9)</f>
        <v>3</v>
      </c>
      <c r="H9" s="15">
        <f>COUNTIFS('Comprehensive apps info'!$B$3:$B$10007,"3", 'Comprehensive apps info'!$K$3:$K$10007, $B9)</f>
        <v>0</v>
      </c>
      <c r="I9" s="19">
        <f>COUNTIFS('Comprehensive apps info'!$B$3:$B$10007,"4", 'Comprehensive apps info'!$J$3:$J$10007, $B9)</f>
        <v>4</v>
      </c>
      <c r="J9" s="15">
        <f>COUNTIFS('Comprehensive apps info'!$B$3:$B$10007,"4", 'Comprehensive apps info'!$K$3:$K$10007, $B9)</f>
        <v>2</v>
      </c>
      <c r="K9" s="19">
        <f>COUNTIFS('Comprehensive apps info'!$B$3:$B$10007,"5", 'Comprehensive apps info'!$J$3:$J$10007, $B9)</f>
        <v>2</v>
      </c>
      <c r="L9" s="15">
        <f>COUNTIFS('Comprehensive apps info'!$B$3:$B$10007,"5", 'Comprehensive apps info'!$K$3:$K$10007, $B9)</f>
        <v>0</v>
      </c>
      <c r="M9" s="19">
        <f>COUNTIFS('Comprehensive apps info'!$B$3:$B$10007,"6", 'Comprehensive apps info'!$J$3:$J$10007, $B9)</f>
        <v>3</v>
      </c>
      <c r="N9" s="15">
        <f>COUNTIFS('Comprehensive apps info'!$B$3:$B$10007,"6", 'Comprehensive apps info'!$K$3:$K$10007, $B9)</f>
        <v>0</v>
      </c>
      <c r="O9" s="27">
        <f>COUNTIFS('Comprehensive apps info'!$J$3:$J$10007, $B9)</f>
        <v>24</v>
      </c>
      <c r="P9" s="27">
        <f>COUNTIFS('Comprehensive apps info'!$K$3:$K$10007, $B9)</f>
        <v>10</v>
      </c>
      <c r="Q9" s="27">
        <f t="shared" si="2"/>
        <v>34</v>
      </c>
      <c r="S9" s="53" t="s">
        <v>11</v>
      </c>
      <c r="T9" s="57">
        <f t="shared" ref="T9:AA9" si="3">SUM(T3:T8)</f>
        <v>121</v>
      </c>
      <c r="U9" s="57">
        <f t="shared" si="3"/>
        <v>94</v>
      </c>
      <c r="V9" s="57">
        <f t="shared" si="3"/>
        <v>8</v>
      </c>
      <c r="W9" s="57">
        <f t="shared" si="3"/>
        <v>0</v>
      </c>
      <c r="X9" s="57">
        <f t="shared" si="3"/>
        <v>19</v>
      </c>
      <c r="Y9" s="57">
        <f t="shared" si="3"/>
        <v>0</v>
      </c>
      <c r="Z9" s="57">
        <f t="shared" si="3"/>
        <v>0</v>
      </c>
      <c r="AA9" s="57">
        <f t="shared" si="3"/>
        <v>0</v>
      </c>
      <c r="AB9" s="58"/>
      <c r="AD9" s="17" t="str">
        <f t="shared" si="1"/>
        <v>Matches</v>
      </c>
    </row>
    <row r="10">
      <c r="B10" s="18" t="s">
        <v>157</v>
      </c>
      <c r="C10" s="19">
        <f>COUNTIFS('Comprehensive apps info'!$B$3:$B$10007,"1", 'Comprehensive apps info'!$J$3:$J$10007, B10)</f>
        <v>1</v>
      </c>
      <c r="D10" s="15">
        <f>COUNTIFS('Comprehensive apps info'!$B$3:$B$10007,"1", 'Comprehensive apps info'!$K$3:$K$10007, B10)</f>
        <v>1</v>
      </c>
      <c r="E10" s="19">
        <f>COUNTIFS('Comprehensive apps info'!$B$3:$B$10007,"2", 'Comprehensive apps info'!$J$3:$J$10007, $B10)</f>
        <v>6</v>
      </c>
      <c r="F10" s="15">
        <f>COUNTIFS('Comprehensive apps info'!$B$3:$B$10007,"2", 'Comprehensive apps info'!$K$3:$K$10007, $B10)</f>
        <v>0</v>
      </c>
      <c r="G10" s="19">
        <f>COUNTIFS('Comprehensive apps info'!$B$3:$B$10007,"3", 'Comprehensive apps info'!$J$3:$J$10007, $B10)</f>
        <v>0</v>
      </c>
      <c r="H10" s="15">
        <f>COUNTIFS('Comprehensive apps info'!$B$3:$B$10007,"3", 'Comprehensive apps info'!$K$3:$K$10007, $B10)</f>
        <v>3</v>
      </c>
      <c r="I10" s="19">
        <f>COUNTIFS('Comprehensive apps info'!$B$3:$B$10007,"4", 'Comprehensive apps info'!$J$3:$J$10007, $B10)</f>
        <v>0</v>
      </c>
      <c r="J10" s="15">
        <f>COUNTIFS('Comprehensive apps info'!$B$3:$B$10007,"4", 'Comprehensive apps info'!$K$3:$K$10007, $B10)</f>
        <v>6</v>
      </c>
      <c r="K10" s="19">
        <f>COUNTIFS('Comprehensive apps info'!$B$3:$B$10007,"5", 'Comprehensive apps info'!$J$3:$J$10007, $B10)</f>
        <v>1</v>
      </c>
      <c r="L10" s="15">
        <f>COUNTIFS('Comprehensive apps info'!$B$3:$B$10007,"5", 'Comprehensive apps info'!$K$3:$K$10007, $B10)</f>
        <v>1</v>
      </c>
      <c r="M10" s="19">
        <f>COUNTIFS('Comprehensive apps info'!$B$3:$B$10007,"6", 'Comprehensive apps info'!$J$3:$J$10007, $B10)</f>
        <v>2</v>
      </c>
      <c r="N10" s="15">
        <f>COUNTIFS('Comprehensive apps info'!$B$3:$B$10007,"6", 'Comprehensive apps info'!$K$3:$K$10007, $B10)</f>
        <v>4</v>
      </c>
      <c r="O10" s="27">
        <f>COUNTIFS('Comprehensive apps info'!$J$3:$J$10007, $B10)</f>
        <v>19</v>
      </c>
      <c r="P10" s="27">
        <f>COUNTIFS('Comprehensive apps info'!$K$3:$K$10007, $B10)</f>
        <v>17</v>
      </c>
      <c r="Q10" s="27">
        <f t="shared" si="2"/>
        <v>36</v>
      </c>
    </row>
    <row r="11">
      <c r="B11" s="18" t="s">
        <v>331</v>
      </c>
      <c r="C11" s="19">
        <f>COUNTIFS('Comprehensive apps info'!$B$3:$B$10007,"1", 'Comprehensive apps info'!$J$3:$J$10007, B11)</f>
        <v>0</v>
      </c>
      <c r="D11" s="15">
        <f>COUNTIFS('Comprehensive apps info'!$B$3:$B$10007,"1", 'Comprehensive apps info'!$K$3:$K$10007, B11)</f>
        <v>0</v>
      </c>
      <c r="E11" s="19">
        <f>COUNTIFS('Comprehensive apps info'!$B$3:$B$10007,"2", 'Comprehensive apps info'!$J$3:$J$10007, $B11)</f>
        <v>0</v>
      </c>
      <c r="F11" s="15">
        <f>COUNTIFS('Comprehensive apps info'!$B$3:$B$10007,"2", 'Comprehensive apps info'!$K$3:$K$10007, $B11)</f>
        <v>0</v>
      </c>
      <c r="G11" s="19">
        <f>COUNTIFS('Comprehensive apps info'!$B$3:$B$10007,"3", 'Comprehensive apps info'!$J$3:$J$10007, $B11)</f>
        <v>0</v>
      </c>
      <c r="H11" s="15">
        <f>COUNTIFS('Comprehensive apps info'!$B$3:$B$10007,"3", 'Comprehensive apps info'!$K$3:$K$10007, $B11)</f>
        <v>0</v>
      </c>
      <c r="I11" s="19">
        <f>COUNTIFS('Comprehensive apps info'!$B$3:$B$10007,"4", 'Comprehensive apps info'!$J$3:$J$10007, $B11)</f>
        <v>0</v>
      </c>
      <c r="J11" s="15">
        <f>COUNTIFS('Comprehensive apps info'!$B$3:$B$10007,"4", 'Comprehensive apps info'!$K$3:$K$10007, $B11)</f>
        <v>0</v>
      </c>
      <c r="K11" s="19">
        <f>COUNTIFS('Comprehensive apps info'!$B$3:$B$10007,"5", 'Comprehensive apps info'!$J$3:$J$10007, $B11)</f>
        <v>0</v>
      </c>
      <c r="L11" s="15">
        <f>COUNTIFS('Comprehensive apps info'!$B$3:$B$10007,"5", 'Comprehensive apps info'!$K$3:$K$10007, $B11)</f>
        <v>0</v>
      </c>
      <c r="M11" s="19">
        <f>COUNTIFS('Comprehensive apps info'!$B$3:$B$10007,"6", 'Comprehensive apps info'!$J$3:$J$10007, $B11)</f>
        <v>0</v>
      </c>
      <c r="N11" s="15">
        <f>COUNTIFS('Comprehensive apps info'!$B$3:$B$10007,"6", 'Comprehensive apps info'!$K$3:$K$10007, $B11)</f>
        <v>0</v>
      </c>
      <c r="O11" s="27">
        <f>COUNTIFS('Comprehensive apps info'!$J$3:$J$10007, $B11)</f>
        <v>0</v>
      </c>
      <c r="P11" s="27">
        <f>COUNTIFS('Comprehensive apps info'!$K$3:$K$10007, $B11)</f>
        <v>0</v>
      </c>
      <c r="Q11" s="27">
        <f t="shared" si="2"/>
        <v>0</v>
      </c>
    </row>
    <row r="12">
      <c r="B12" s="18" t="s">
        <v>294</v>
      </c>
      <c r="C12" s="19">
        <f>COUNTIFS('Comprehensive apps info'!$B$3:$B$10007,"1", 'Comprehensive apps info'!$J$3:$J$10007, B12)</f>
        <v>0</v>
      </c>
      <c r="D12" s="15">
        <f>COUNTIFS('Comprehensive apps info'!$B$3:$B$10007,"1", 'Comprehensive apps info'!$K$3:$K$10007, B12)</f>
        <v>0</v>
      </c>
      <c r="E12" s="19">
        <f>COUNTIFS('Comprehensive apps info'!$B$3:$B$10007,"2", 'Comprehensive apps info'!$J$3:$J$10007, $B12)</f>
        <v>0</v>
      </c>
      <c r="F12" s="15">
        <f>COUNTIFS('Comprehensive apps info'!$B$3:$B$10007,"2", 'Comprehensive apps info'!$K$3:$K$10007, $B12)</f>
        <v>5</v>
      </c>
      <c r="G12" s="19">
        <f>COUNTIFS('Comprehensive apps info'!$B$3:$B$10007,"3", 'Comprehensive apps info'!$J$3:$J$10007, $B12)</f>
        <v>2</v>
      </c>
      <c r="H12" s="15">
        <f>COUNTIFS('Comprehensive apps info'!$B$3:$B$10007,"3", 'Comprehensive apps info'!$K$3:$K$10007, $B12)</f>
        <v>0</v>
      </c>
      <c r="I12" s="19">
        <f>COUNTIFS('Comprehensive apps info'!$B$3:$B$10007,"4", 'Comprehensive apps info'!$J$3:$J$10007, $B12)</f>
        <v>4</v>
      </c>
      <c r="J12" s="15">
        <f>COUNTIFS('Comprehensive apps info'!$B$3:$B$10007,"4", 'Comprehensive apps info'!$K$3:$K$10007, $B12)</f>
        <v>0</v>
      </c>
      <c r="K12" s="19">
        <f>COUNTIFS('Comprehensive apps info'!$B$3:$B$10007,"5", 'Comprehensive apps info'!$J$3:$J$10007, $B12)</f>
        <v>1</v>
      </c>
      <c r="L12" s="15">
        <f>COUNTIFS('Comprehensive apps info'!$B$3:$B$10007,"5", 'Comprehensive apps info'!$K$3:$K$10007, $B12)</f>
        <v>1</v>
      </c>
      <c r="M12" s="19">
        <f>COUNTIFS('Comprehensive apps info'!$B$3:$B$10007,"6", 'Comprehensive apps info'!$J$3:$J$10007, $B12)</f>
        <v>0</v>
      </c>
      <c r="N12" s="15">
        <f>COUNTIFS('Comprehensive apps info'!$B$3:$B$10007,"6", 'Comprehensive apps info'!$K$3:$K$10007, $B12)</f>
        <v>7</v>
      </c>
      <c r="O12" s="27">
        <f>COUNTIFS('Comprehensive apps info'!$J$3:$J$10007, $B12)</f>
        <v>20</v>
      </c>
      <c r="P12" s="27">
        <f>COUNTIFS('Comprehensive apps info'!$K$3:$K$10007, $B12)</f>
        <v>19</v>
      </c>
      <c r="Q12" s="27">
        <f t="shared" si="2"/>
        <v>39</v>
      </c>
    </row>
    <row r="13">
      <c r="B13" s="16" t="s">
        <v>383</v>
      </c>
      <c r="C13" s="19">
        <f>COUNTIFS('Comprehensive apps info'!$B$3:$B$10007,"1", 'Comprehensive apps info'!$J$3:$J$10007, B13)</f>
        <v>0</v>
      </c>
      <c r="D13" s="15">
        <f>COUNTIFS('Comprehensive apps info'!$B$3:$B$10007,"1", 'Comprehensive apps info'!$K$3:$K$10007, B13)</f>
        <v>0</v>
      </c>
      <c r="E13" s="19">
        <f>COUNTIFS('Comprehensive apps info'!$B$3:$B$10007,"2", 'Comprehensive apps info'!$J$3:$J$10007, $B13)</f>
        <v>0</v>
      </c>
      <c r="F13" s="15">
        <f>COUNTIFS('Comprehensive apps info'!$B$3:$B$10007,"2", 'Comprehensive apps info'!$K$3:$K$10007, $B13)</f>
        <v>0</v>
      </c>
      <c r="G13" s="19">
        <f>COUNTIFS('Comprehensive apps info'!$B$3:$B$10007,"3", 'Comprehensive apps info'!$J$3:$J$10007, $B13)</f>
        <v>0</v>
      </c>
      <c r="H13" s="15">
        <f>COUNTIFS('Comprehensive apps info'!$B$3:$B$10007,"3", 'Comprehensive apps info'!$K$3:$K$10007, $B13)</f>
        <v>0</v>
      </c>
      <c r="I13" s="19">
        <f>COUNTIFS('Comprehensive apps info'!$B$3:$B$10007,"4", 'Comprehensive apps info'!$J$3:$J$10007, $B13)</f>
        <v>0</v>
      </c>
      <c r="J13" s="15">
        <f>COUNTIFS('Comprehensive apps info'!$B$3:$B$10007,"4", 'Comprehensive apps info'!$K$3:$K$10007, $B13)</f>
        <v>0</v>
      </c>
      <c r="K13" s="19">
        <f>COUNTIFS('Comprehensive apps info'!$B$3:$B$10007,"5", 'Comprehensive apps info'!$J$3:$J$10007, $B13)</f>
        <v>0</v>
      </c>
      <c r="L13" s="15">
        <f>COUNTIFS('Comprehensive apps info'!$B$3:$B$10007,"5", 'Comprehensive apps info'!$K$3:$K$10007, $B13)</f>
        <v>0</v>
      </c>
      <c r="M13" s="19">
        <f>COUNTIFS('Comprehensive apps info'!$B$3:$B$10007,"6", 'Comprehensive apps info'!$J$3:$J$10007, $B13)</f>
        <v>8</v>
      </c>
      <c r="N13" s="15">
        <f>COUNTIFS('Comprehensive apps info'!$B$3:$B$10007,"6", 'Comprehensive apps info'!$K$3:$K$10007, $B13)</f>
        <v>0</v>
      </c>
      <c r="O13" s="27">
        <f>COUNTIFS('Comprehensive apps info'!$J$3:$J$10007, $B13)</f>
        <v>16</v>
      </c>
      <c r="P13" s="27">
        <f>COUNTIFS('Comprehensive apps info'!$K$3:$K$10007, $B13)</f>
        <v>17</v>
      </c>
      <c r="Q13" s="27">
        <f t="shared" si="2"/>
        <v>33</v>
      </c>
    </row>
    <row r="14">
      <c r="B14" s="16" t="s">
        <v>123</v>
      </c>
      <c r="C14" s="19">
        <f>COUNTIFS('Comprehensive apps info'!$B$3:$B$10007,"1", 'Comprehensive apps info'!$J$3:$J$10007, B14)</f>
        <v>0</v>
      </c>
      <c r="D14" s="15">
        <f>COUNTIFS('Comprehensive apps info'!$B$3:$B$10007,"1", 'Comprehensive apps info'!$K$3:$K$10007, B14)</f>
        <v>4</v>
      </c>
      <c r="E14" s="19">
        <f>COUNTIFS('Comprehensive apps info'!$B$3:$B$10007,"2", 'Comprehensive apps info'!$J$3:$J$10007, $B14)</f>
        <v>0</v>
      </c>
      <c r="F14" s="15">
        <f>COUNTIFS('Comprehensive apps info'!$B$3:$B$10007,"2", 'Comprehensive apps info'!$K$3:$K$10007, $B14)</f>
        <v>0</v>
      </c>
      <c r="G14" s="19">
        <f>COUNTIFS('Comprehensive apps info'!$B$3:$B$10007,"3", 'Comprehensive apps info'!$J$3:$J$10007, $B14)</f>
        <v>3</v>
      </c>
      <c r="H14" s="15">
        <f>COUNTIFS('Comprehensive apps info'!$B$3:$B$10007,"3", 'Comprehensive apps info'!$K$3:$K$10007, $B14)</f>
        <v>0</v>
      </c>
      <c r="I14" s="19">
        <f>COUNTIFS('Comprehensive apps info'!$B$3:$B$10007,"4", 'Comprehensive apps info'!$J$3:$J$10007, $B14)</f>
        <v>0</v>
      </c>
      <c r="J14" s="15">
        <f>COUNTIFS('Comprehensive apps info'!$B$3:$B$10007,"4", 'Comprehensive apps info'!$K$3:$K$10007, $B14)</f>
        <v>1</v>
      </c>
      <c r="K14" s="19">
        <f>COUNTIFS('Comprehensive apps info'!$B$3:$B$10007,"5", 'Comprehensive apps info'!$J$3:$J$10007, $B14)</f>
        <v>0</v>
      </c>
      <c r="L14" s="15">
        <f>COUNTIFS('Comprehensive apps info'!$B$3:$B$10007,"5", 'Comprehensive apps info'!$K$3:$K$10007, $B14)</f>
        <v>0</v>
      </c>
      <c r="M14" s="19">
        <f>COUNTIFS('Comprehensive apps info'!$B$3:$B$10007,"6", 'Comprehensive apps info'!$J$3:$J$10007, $B14)</f>
        <v>4</v>
      </c>
      <c r="N14" s="15">
        <f>COUNTIFS('Comprehensive apps info'!$B$3:$B$10007,"6", 'Comprehensive apps info'!$K$3:$K$10007, $B14)</f>
        <v>0</v>
      </c>
      <c r="O14" s="27">
        <f>COUNTIFS('Comprehensive apps info'!$J$3:$J$10007, $B14)</f>
        <v>15</v>
      </c>
      <c r="P14" s="27">
        <f>COUNTIFS('Comprehensive apps info'!$K$3:$K$10007, $B14)</f>
        <v>14</v>
      </c>
      <c r="Q14" s="27">
        <f t="shared" si="2"/>
        <v>29</v>
      </c>
    </row>
    <row r="15">
      <c r="B15" s="16" t="s">
        <v>416</v>
      </c>
      <c r="C15" s="19">
        <f>COUNTIFS('Comprehensive apps info'!$B$3:$B$10007,"1", 'Comprehensive apps info'!$J$3:$J$10007, B15)</f>
        <v>0</v>
      </c>
      <c r="D15" s="15">
        <f>COUNTIFS('Comprehensive apps info'!$B$3:$B$10007,"1", 'Comprehensive apps info'!$K$3:$K$10007, B15)</f>
        <v>0</v>
      </c>
      <c r="E15" s="19">
        <f>COUNTIFS('Comprehensive apps info'!$B$3:$B$10007,"2", 'Comprehensive apps info'!$J$3:$J$10007, $B15)</f>
        <v>0</v>
      </c>
      <c r="F15" s="15">
        <f>COUNTIFS('Comprehensive apps info'!$B$3:$B$10007,"2", 'Comprehensive apps info'!$K$3:$K$10007, $B15)</f>
        <v>0</v>
      </c>
      <c r="G15" s="19">
        <f>COUNTIFS('Comprehensive apps info'!$B$3:$B$10007,"3", 'Comprehensive apps info'!$J$3:$J$10007, $B15)</f>
        <v>0</v>
      </c>
      <c r="H15" s="15">
        <f>COUNTIFS('Comprehensive apps info'!$B$3:$B$10007,"3", 'Comprehensive apps info'!$K$3:$K$10007, $B15)</f>
        <v>0</v>
      </c>
      <c r="I15" s="19">
        <f>COUNTIFS('Comprehensive apps info'!$B$3:$B$10007,"4", 'Comprehensive apps info'!$J$3:$J$10007, $B15)</f>
        <v>0</v>
      </c>
      <c r="J15" s="15">
        <f>COUNTIFS('Comprehensive apps info'!$B$3:$B$10007,"4", 'Comprehensive apps info'!$K$3:$K$10007, $B15)</f>
        <v>0</v>
      </c>
      <c r="K15" s="19">
        <f>COUNTIFS('Comprehensive apps info'!$B$3:$B$10007,"5", 'Comprehensive apps info'!$J$3:$J$10007, $B15)</f>
        <v>1</v>
      </c>
      <c r="L15" s="15">
        <f>COUNTIFS('Comprehensive apps info'!$B$3:$B$10007,"5", 'Comprehensive apps info'!$K$3:$K$10007, $B15)</f>
        <v>0</v>
      </c>
      <c r="M15" s="19">
        <f>COUNTIFS('Comprehensive apps info'!$B$3:$B$10007,"6", 'Comprehensive apps info'!$J$3:$J$10007, $B15)</f>
        <v>6</v>
      </c>
      <c r="N15" s="15">
        <f>COUNTIFS('Comprehensive apps info'!$B$3:$B$10007,"6", 'Comprehensive apps info'!$K$3:$K$10007, $B15)</f>
        <v>0</v>
      </c>
      <c r="O15" s="27">
        <f>COUNTIFS('Comprehensive apps info'!$J$3:$J$10007, $B15)</f>
        <v>10</v>
      </c>
      <c r="P15" s="27">
        <f>COUNTIFS('Comprehensive apps info'!$K$3:$K$10007, $B15)</f>
        <v>18</v>
      </c>
      <c r="Q15" s="27">
        <f t="shared" si="2"/>
        <v>28</v>
      </c>
    </row>
    <row r="16">
      <c r="B16" s="16" t="s">
        <v>131</v>
      </c>
      <c r="C16" s="19">
        <f>COUNTIFS('Comprehensive apps info'!$B$3:$B$10007,"1", 'Comprehensive apps info'!$J$3:$J$10007, B16)</f>
        <v>0</v>
      </c>
      <c r="D16" s="15">
        <f>COUNTIFS('Comprehensive apps info'!$B$3:$B$10007,"1", 'Comprehensive apps info'!$K$3:$K$10007, B16)</f>
        <v>1</v>
      </c>
      <c r="E16" s="19">
        <f>COUNTIFS('Comprehensive apps info'!$B$3:$B$10007,"2", 'Comprehensive apps info'!$J$3:$J$10007, $B16)</f>
        <v>0</v>
      </c>
      <c r="F16" s="15">
        <f>COUNTIFS('Comprehensive apps info'!$B$3:$B$10007,"2", 'Comprehensive apps info'!$K$3:$K$10007, $B16)</f>
        <v>6</v>
      </c>
      <c r="G16" s="19">
        <f>COUNTIFS('Comprehensive apps info'!$B$3:$B$10007,"3", 'Comprehensive apps info'!$J$3:$J$10007, $B16)</f>
        <v>0</v>
      </c>
      <c r="H16" s="15">
        <f>COUNTIFS('Comprehensive apps info'!$B$3:$B$10007,"3", 'Comprehensive apps info'!$K$3:$K$10007, $B16)</f>
        <v>0</v>
      </c>
      <c r="I16" s="19">
        <f>COUNTIFS('Comprehensive apps info'!$B$3:$B$10007,"4", 'Comprehensive apps info'!$J$3:$J$10007, $B16)</f>
        <v>0</v>
      </c>
      <c r="J16" s="15">
        <f>COUNTIFS('Comprehensive apps info'!$B$3:$B$10007,"4", 'Comprehensive apps info'!$K$3:$K$10007, $B16)</f>
        <v>0</v>
      </c>
      <c r="K16" s="19">
        <f>COUNTIFS('Comprehensive apps info'!$B$3:$B$10007,"5", 'Comprehensive apps info'!$J$3:$J$10007, $B16)</f>
        <v>0</v>
      </c>
      <c r="L16" s="15">
        <f>COUNTIFS('Comprehensive apps info'!$B$3:$B$10007,"5", 'Comprehensive apps info'!$K$3:$K$10007, $B16)</f>
        <v>0</v>
      </c>
      <c r="M16" s="19">
        <f>COUNTIFS('Comprehensive apps info'!$B$3:$B$10007,"6", 'Comprehensive apps info'!$J$3:$J$10007, $B16)</f>
        <v>0</v>
      </c>
      <c r="N16" s="15">
        <f>COUNTIFS('Comprehensive apps info'!$B$3:$B$10007,"6", 'Comprehensive apps info'!$K$3:$K$10007, $B16)</f>
        <v>0</v>
      </c>
      <c r="O16" s="27">
        <f>COUNTIFS('Comprehensive apps info'!$J$3:$J$10007, $B16)</f>
        <v>12</v>
      </c>
      <c r="P16" s="27">
        <f>COUNTIFS('Comprehensive apps info'!$K$3:$K$10007, $B16)</f>
        <v>17</v>
      </c>
      <c r="Q16" s="27">
        <f t="shared" si="2"/>
        <v>29</v>
      </c>
    </row>
    <row r="17">
      <c r="B17" s="16" t="s">
        <v>448</v>
      </c>
      <c r="C17" s="19">
        <f>COUNTIFS('Comprehensive apps info'!$B$3:$B$10007,"1", 'Comprehensive apps info'!$J$3:$J$10007, B17)</f>
        <v>0</v>
      </c>
      <c r="D17" s="15">
        <f>COUNTIFS('Comprehensive apps info'!$B$3:$B$10007,"1", 'Comprehensive apps info'!$K$3:$K$10007, B17)</f>
        <v>0</v>
      </c>
      <c r="E17" s="19">
        <f>COUNTIFS('Comprehensive apps info'!$B$3:$B$10007,"2", 'Comprehensive apps info'!$J$3:$J$10007, $B17)</f>
        <v>0</v>
      </c>
      <c r="F17" s="15">
        <f>COUNTIFS('Comprehensive apps info'!$B$3:$B$10007,"2", 'Comprehensive apps info'!$K$3:$K$10007, $B17)</f>
        <v>0</v>
      </c>
      <c r="G17" s="19">
        <f>COUNTIFS('Comprehensive apps info'!$B$3:$B$10007,"3", 'Comprehensive apps info'!$J$3:$J$10007, $B17)</f>
        <v>0</v>
      </c>
      <c r="H17" s="15">
        <f>COUNTIFS('Comprehensive apps info'!$B$3:$B$10007,"3", 'Comprehensive apps info'!$K$3:$K$10007, $B17)</f>
        <v>0</v>
      </c>
      <c r="I17" s="19">
        <f>COUNTIFS('Comprehensive apps info'!$B$3:$B$10007,"4", 'Comprehensive apps info'!$J$3:$J$10007, $B17)</f>
        <v>0</v>
      </c>
      <c r="J17" s="15">
        <f>COUNTIFS('Comprehensive apps info'!$B$3:$B$10007,"4", 'Comprehensive apps info'!$K$3:$K$10007, $B17)</f>
        <v>0</v>
      </c>
      <c r="K17" s="19">
        <f>COUNTIFS('Comprehensive apps info'!$B$3:$B$10007,"5", 'Comprehensive apps info'!$J$3:$J$10007, $B17)</f>
        <v>0</v>
      </c>
      <c r="L17" s="15">
        <f>COUNTIFS('Comprehensive apps info'!$B$3:$B$10007,"5", 'Comprehensive apps info'!$K$3:$K$10007, $B17)</f>
        <v>0</v>
      </c>
      <c r="M17" s="19">
        <f>COUNTIFS('Comprehensive apps info'!$B$3:$B$10007,"6", 'Comprehensive apps info'!$J$3:$J$10007, $B17)</f>
        <v>0</v>
      </c>
      <c r="N17" s="15">
        <f>COUNTIFS('Comprehensive apps info'!$B$3:$B$10007,"6", 'Comprehensive apps info'!$K$3:$K$10007, $B17)</f>
        <v>0</v>
      </c>
      <c r="O17" s="27">
        <f>COUNTIFS('Comprehensive apps info'!$J$3:$J$10007, $B17)</f>
        <v>0</v>
      </c>
      <c r="P17" s="27">
        <f>COUNTIFS('Comprehensive apps info'!$K$3:$K$10007, $B17)</f>
        <v>0</v>
      </c>
      <c r="Q17" s="27">
        <f t="shared" si="2"/>
        <v>0</v>
      </c>
    </row>
    <row r="18">
      <c r="B18" s="80" t="s">
        <v>208</v>
      </c>
      <c r="C18" s="82">
        <f>COUNTIFS('Comprehensive apps info'!$B$3:$B$10007,"1", 'Comprehensive apps info'!$J$3:$J$10007, B18)</f>
        <v>7</v>
      </c>
      <c r="D18" s="82">
        <f>COUNTIFS('Comprehensive apps info'!$B$3:$B$10007,"1", 'Comprehensive apps info'!$K$3:$K$10007, B18)</f>
        <v>7</v>
      </c>
      <c r="E18" s="82">
        <f>COUNTIFS('Comprehensive apps info'!$B$3:$B$10007,"2", 'Comprehensive apps info'!$J$3:$J$10007, $B18)</f>
        <v>1</v>
      </c>
      <c r="F18" s="82">
        <f>COUNTIFS('Comprehensive apps info'!$B$3:$B$10007,"2", 'Comprehensive apps info'!$K$3:$K$10007, $B18)</f>
        <v>1</v>
      </c>
      <c r="G18" s="82">
        <f>COUNTIFS('Comprehensive apps info'!$B$3:$B$10007,"3", 'Comprehensive apps info'!$J$3:$J$10007, $B18)</f>
        <v>8</v>
      </c>
      <c r="H18" s="82">
        <f>COUNTIFS('Comprehensive apps info'!$B$3:$B$10007,"3", 'Comprehensive apps info'!$K$3:$K$10007, $B18)</f>
        <v>8</v>
      </c>
      <c r="I18" s="82">
        <f>COUNTIFS('Comprehensive apps info'!$B$3:$B$10007,"4", 'Comprehensive apps info'!$J$3:$J$10007, $B18)</f>
        <v>8</v>
      </c>
      <c r="J18" s="82">
        <f>COUNTIFS('Comprehensive apps info'!$B$3:$B$10007,"4", 'Comprehensive apps info'!$K$3:$K$10007, $B18)</f>
        <v>8</v>
      </c>
      <c r="K18" s="82">
        <f>COUNTIFS('Comprehensive apps info'!$B$3:$B$10007,"5", 'Comprehensive apps info'!$J$3:$J$10007, $B18)</f>
        <v>3</v>
      </c>
      <c r="L18" s="82">
        <f>COUNTIFS('Comprehensive apps info'!$B$3:$B$10007,"5", 'Comprehensive apps info'!$K$3:$K$10007, $B18)</f>
        <v>3</v>
      </c>
      <c r="M18" s="82">
        <f>COUNTIFS('Comprehensive apps info'!$B$3:$B$10007,"6", 'Comprehensive apps info'!$J$3:$J$10007, $B18)</f>
        <v>4</v>
      </c>
      <c r="N18" s="82">
        <f>COUNTIFS('Comprehensive apps info'!$B$3:$B$10007,"6", 'Comprehensive apps info'!$K$3:$K$10007, $B18)</f>
        <v>4</v>
      </c>
      <c r="O18" s="82">
        <f>COUNTIFS('Comprehensive apps info'!$J$3:$J$10007, $B18)</f>
        <v>47</v>
      </c>
      <c r="P18" s="82">
        <f>COUNTIFS('Comprehensive apps info'!$K$3:$K$10007, $B18)</f>
        <v>47</v>
      </c>
      <c r="Q18" s="82">
        <f t="shared" si="2"/>
        <v>94</v>
      </c>
    </row>
    <row r="19">
      <c r="B19" s="53" t="s">
        <v>11</v>
      </c>
      <c r="C19" s="57">
        <f t="shared" ref="C19:P19" si="4">SUM(C4:C18)</f>
        <v>18</v>
      </c>
      <c r="D19" s="57">
        <f t="shared" si="4"/>
        <v>22</v>
      </c>
      <c r="E19" s="57">
        <f t="shared" si="4"/>
        <v>19</v>
      </c>
      <c r="F19" s="57">
        <f t="shared" si="4"/>
        <v>19</v>
      </c>
      <c r="G19" s="57">
        <f t="shared" si="4"/>
        <v>18</v>
      </c>
      <c r="H19" s="57">
        <f t="shared" si="4"/>
        <v>18</v>
      </c>
      <c r="I19" s="57">
        <f t="shared" si="4"/>
        <v>24</v>
      </c>
      <c r="J19" s="57">
        <f t="shared" si="4"/>
        <v>24</v>
      </c>
      <c r="K19" s="57">
        <f t="shared" si="4"/>
        <v>11</v>
      </c>
      <c r="L19" s="57">
        <f t="shared" si="4"/>
        <v>11</v>
      </c>
      <c r="M19" s="57">
        <f t="shared" si="4"/>
        <v>27</v>
      </c>
      <c r="N19" s="57">
        <f t="shared" si="4"/>
        <v>27</v>
      </c>
      <c r="O19" s="57">
        <f t="shared" si="4"/>
        <v>209</v>
      </c>
      <c r="P19" s="57">
        <f t="shared" si="4"/>
        <v>206</v>
      </c>
      <c r="Q19" s="57" t="s">
        <v>318</v>
      </c>
    </row>
    <row r="21">
      <c r="B21" s="53" t="s">
        <v>504</v>
      </c>
      <c r="C21" s="57">
        <f>SUM(C19:N19)/2</f>
        <v>119</v>
      </c>
      <c r="O21" s="7" t="s">
        <v>22</v>
      </c>
    </row>
    <row r="22">
      <c r="O22" s="17" t="str">
        <f>IF(C21=O19,"Matches", "Has Issues")</f>
        <v>Has Issues</v>
      </c>
    </row>
    <row r="24">
      <c r="C24" s="3" t="s">
        <v>507</v>
      </c>
      <c r="D24" s="4"/>
      <c r="E24" s="4"/>
      <c r="F24" s="4"/>
      <c r="G24" s="4"/>
      <c r="H24" s="4"/>
      <c r="I24" s="4"/>
      <c r="J24" s="4"/>
      <c r="K24" s="5"/>
    </row>
    <row r="25">
      <c r="B25" s="7" t="s">
        <v>0</v>
      </c>
      <c r="C25" s="7" t="s">
        <v>90</v>
      </c>
      <c r="D25" s="7" t="s">
        <v>508</v>
      </c>
      <c r="E25" s="7" t="s">
        <v>207</v>
      </c>
      <c r="F25" s="7" t="s">
        <v>325</v>
      </c>
      <c r="G25" s="7" t="s">
        <v>130</v>
      </c>
      <c r="H25" s="7" t="s">
        <v>196</v>
      </c>
      <c r="I25" s="7" t="s">
        <v>511</v>
      </c>
      <c r="J25" s="7" t="s">
        <v>446</v>
      </c>
      <c r="K25" s="7" t="s">
        <v>203</v>
      </c>
      <c r="M25" s="7" t="s">
        <v>513</v>
      </c>
      <c r="N25" s="85" t="s">
        <v>18</v>
      </c>
      <c r="O25" s="89" t="s">
        <v>514</v>
      </c>
      <c r="P25" s="7" t="s">
        <v>552</v>
      </c>
      <c r="R25" s="7" t="s">
        <v>22</v>
      </c>
    </row>
    <row r="26">
      <c r="B26" s="18" t="s">
        <v>27</v>
      </c>
      <c r="C26" s="15">
        <f>COUNTIFS('Comprehensive apps info'!$G$3:$G$10007,$C$25, 'Comprehensive apps info'!$J$3:$J$10007, $B26, 'Comprehensive apps info'!$O$3:$O$10007, "&lt;&gt;" &amp; "App on Hold", 'Comprehensive apps info'!$O$3:$O$10007, "&lt;&gt;" &amp; "De-scoped from TEKsystems")</f>
        <v>10</v>
      </c>
      <c r="D26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info'!$J$3:$J$10007, $B26, 'Comprehensive apps info'!$O$3:$O$10007, "&lt;&gt;" &amp; "App on Hold", 'Comprehensive apps info'!$O$3:$O$10007, "&lt;&gt;" &amp; "De-scoped from TEKsystems")</f>
        <v>3</v>
      </c>
      <c r="E26" s="15">
        <f>COUNTIFS('Comprehensive apps info'!$G$3:$G$10007,$E$25, 'Comprehensive apps info'!$J$3:$J$10007, $B26, 'Comprehensive apps info'!$O$3:$O$10007, "&lt;&gt;" &amp; "App on Hold", 'Comprehensive apps info'!$O$3:$O$10007, "&lt;&gt;" &amp; "De-scoped from TEKsystems")</f>
        <v>0</v>
      </c>
      <c r="F26" s="15">
        <f>COUNTIFS('Comprehensive apps info'!$G$3:$G$10007,$F$25, 'Comprehensive apps info'!$J$3:$J$10007, $B26, 'Comprehensive apps info'!$O$3:$O$10007, "&lt;&gt;" &amp; "App on Hold", 'Comprehensive apps info'!$O$3:$O$10007, "&lt;&gt;" &amp; "De-scoped from TEKsystems")</f>
        <v>0</v>
      </c>
      <c r="G26" s="15">
        <f>COUNTIFS('Comprehensive apps info'!$G$3:$G$10007,$G$25, 'Comprehensive apps info'!$J$3:$J$10007, $B26, 'Comprehensive apps info'!$O$3:$O$10007, "&lt;&gt;" &amp; "App on Hold", 'Comprehensive apps info'!$O$3:$O$10007, "&lt;&gt;" &amp; "De-scoped from TEKsystems")</f>
        <v>2</v>
      </c>
      <c r="H26" s="15">
        <f>COUNTIFS('Comprehensive apps info'!$G$3:$G$10007,$H$25, 'Comprehensive apps info'!$J$3:$J$10007, $B26, 'Comprehensive apps info'!$O$3:$O$10007, "&lt;&gt;" &amp; "De-scoped from TEKsystems", 'Comprehensive apps info'!$O$3:$O$10007, "&lt;&gt;" &amp; "App on Hold")</f>
        <v>0</v>
      </c>
      <c r="I26" s="15">
        <f>COUNTIFS('Comprehensive apps info'!$G$3:$G$10007,$I$25, 'Comprehensive apps info'!$J$3:$J$10007, $B26, 'Comprehensive apps info'!$O$3:$O$10007, "&lt;&gt;" &amp; "App on Hold", 'Comprehensive apps info'!$O$3:$O$10007, "&lt;&gt;" &amp; "De-scoped from TEKsystems")</f>
        <v>0</v>
      </c>
      <c r="J26" s="15">
        <f>COUNTIFS('Comprehensive apps info'!$G$3:$G$10007,$J$25, 'Comprehensive apps info'!$J$3:$J$10007, $B26, 'Comprehensive apps info'!$O$3:$O$10007, "&lt;&gt;" &amp; "App on Hold", 'Comprehensive apps info'!$O$3:$O$10007, "&lt;&gt;" &amp; "De-scoped from TEKsystems")</f>
        <v>6</v>
      </c>
      <c r="K26" s="15">
        <f>COUNTIFS('Comprehensive apps info'!$G$3:$G$10007,$K$25, 'Comprehensive apps info'!$J$3:$J$10007, $B26, 'Comprehensive apps info'!$O$3:$O$10007, "&lt;&gt;" &amp; "App on Hold", 'Comprehensive apps info'!$O$3:$O$10007, "&lt;&gt;" &amp; "De-scoped from TEKsystems")</f>
        <v>0</v>
      </c>
      <c r="M26" s="10">
        <f>SUM(C26:K26)+N26+O26</f>
        <v>21</v>
      </c>
      <c r="N26" s="12">
        <f>COUNTIFS('Comprehensive apps info'!$J$3:$J$10007, $B26, 'Comprehensive apps info'!$O$3:$O$10007, "App on Hold")</f>
        <v>0</v>
      </c>
      <c r="O26" s="14">
        <f>COUNTIFS('Comprehensive apps info'!$J$3:$J$10007, $B26, 'Comprehensive apps info'!$O$3:$O$10007, "De-scoped from TEKsystems")</f>
        <v>0</v>
      </c>
      <c r="P26" s="10">
        <f t="shared" ref="P26:P40" si="5">M26-N26-O26</f>
        <v>21</v>
      </c>
      <c r="R26" s="17" t="str">
        <f t="shared" ref="R26:R40" si="6">IF(M26=O4,"Matches", "Has Issues")</f>
        <v>Matches</v>
      </c>
    </row>
    <row r="27">
      <c r="B27" s="18" t="s">
        <v>86</v>
      </c>
      <c r="C27" s="15">
        <f>COUNTIFS('Comprehensive apps info'!$G$3:$G$10007,$C$25, 'Comprehensive apps info'!$J$3:$J$10007, $B27, 'Comprehensive apps info'!$O$3:$O$10007, "&lt;&gt;" &amp; "App on Hold", 'Comprehensive apps info'!$O$3:$O$10007, "&lt;&gt;" &amp; "De-scoped from TEKsystems")</f>
        <v>0</v>
      </c>
      <c r="D27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info'!$J$3:$J$10007, $B27, 'Comprehensive apps info'!$O$3:$O$10007, "&lt;&gt;" &amp; "App on Hold", 'Comprehensive apps info'!$O$3:$O$10007, "&lt;&gt;" &amp; "De-scoped from TEKsystems")</f>
        <v>0</v>
      </c>
      <c r="E27" s="15">
        <f>COUNTIFS('Comprehensive apps info'!$G$3:$G$10007,$E$25, 'Comprehensive apps info'!$J$3:$J$10007, $B27, 'Comprehensive apps info'!$O$3:$O$10007, "&lt;&gt;" &amp; "App on Hold", 'Comprehensive apps info'!$O$3:$O$10007, "&lt;&gt;" &amp; "De-scoped from TEKsystems")</f>
        <v>0</v>
      </c>
      <c r="F27" s="15">
        <f>COUNTIFS('Comprehensive apps info'!$G$3:$G$10007,$F$25, 'Comprehensive apps info'!$J$3:$J$10007, $B27, 'Comprehensive apps info'!$O$3:$O$10007, "&lt;&gt;" &amp; "App on Hold", 'Comprehensive apps info'!$O$3:$O$10007, "&lt;&gt;" &amp; "De-scoped from TEKsystems")</f>
        <v>0</v>
      </c>
      <c r="G27" s="15">
        <f>COUNTIFS('Comprehensive apps info'!$G$3:$G$10007,$G$25, 'Comprehensive apps info'!$J$3:$J$10007, $B27, 'Comprehensive apps info'!$O$3:$O$10007, "&lt;&gt;" &amp; "App on Hold", 'Comprehensive apps info'!$O$3:$O$10007, "&lt;&gt;" &amp; "De-scoped from TEKsystems")</f>
        <v>0</v>
      </c>
      <c r="H27" s="15">
        <f>COUNTIFS('Comprehensive apps info'!$G$3:$G$10007,$H$25, 'Comprehensive apps info'!$J$3:$J$10007, $B27, 'Comprehensive apps info'!$O$3:$O$10007, "&lt;&gt;" &amp; "De-scoped from TEKsystems", 'Comprehensive apps info'!$O$3:$O$10007, "&lt;&gt;" &amp; "App on Hold")</f>
        <v>0</v>
      </c>
      <c r="I27" s="15">
        <f>COUNTIFS('Comprehensive apps info'!$G$3:$G$10007,$I$25, 'Comprehensive apps info'!$J$3:$J$10007, $B27, 'Comprehensive apps info'!$O$3:$O$10007, "&lt;&gt;" &amp; "App on Hold", 'Comprehensive apps info'!$O$3:$O$10007, "&lt;&gt;" &amp; "De-scoped from TEKsystems")</f>
        <v>0</v>
      </c>
      <c r="J27" s="15">
        <f>COUNTIFS('Comprehensive apps info'!$G$3:$G$10007,$J$25, 'Comprehensive apps info'!$J$3:$J$10007, $B27, 'Comprehensive apps info'!$O$3:$O$10007, "&lt;&gt;" &amp; "App on Hold", 'Comprehensive apps info'!$O$3:$O$10007, "&lt;&gt;" &amp; "De-scoped from TEKsystems")</f>
        <v>0</v>
      </c>
      <c r="K27" s="15">
        <f>COUNTIFS('Comprehensive apps info'!$G$3:$G$10007,$K$25, 'Comprehensive apps info'!$J$3:$J$10007, $B27, 'Comprehensive apps info'!$O$3:$O$10007, "&lt;&gt;" &amp; "App on Hold", 'Comprehensive apps info'!$O$3:$O$10007, "&lt;&gt;" &amp; "De-scoped from TEKsystems")</f>
        <v>0</v>
      </c>
      <c r="M27" s="10">
        <f t="shared" ref="M27:M39" si="7">SUM(C27:K27)</f>
        <v>0</v>
      </c>
      <c r="N27" s="12">
        <f>COUNTIFS('Comprehensive apps info'!$J$3:$J$10007, $B27, 'Comprehensive apps info'!$O$3:$O$10007, "App on Hold")</f>
        <v>0</v>
      </c>
      <c r="O27" s="14">
        <f>COUNTIFS('Comprehensive apps info'!$J$3:$J$10007, $B27, 'Comprehensive apps info'!$O$3:$O$10007, "De-scoped from TEKsystems")</f>
        <v>0</v>
      </c>
      <c r="P27" s="10">
        <f t="shared" si="5"/>
        <v>0</v>
      </c>
      <c r="R27" s="17" t="str">
        <f t="shared" si="6"/>
        <v>Matches</v>
      </c>
    </row>
    <row r="28">
      <c r="B28" s="18" t="s">
        <v>92</v>
      </c>
      <c r="C28" s="15">
        <f>COUNTIFS('Comprehensive apps info'!$G$3:$G$10007,$C$25, 'Comprehensive apps info'!$J$3:$J$10007, $B28, 'Comprehensive apps info'!$O$3:$O$10007, "&lt;&gt;" &amp; "App on Hold", 'Comprehensive apps info'!$O$3:$O$10007, "&lt;&gt;" &amp; "De-scoped from TEKsystems")</f>
        <v>5</v>
      </c>
      <c r="D28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info'!$J$3:$J$10007, $B28, 'Comprehensive apps info'!$O$3:$O$10007, "&lt;&gt;" &amp; "App on Hold", 'Comprehensive apps info'!$O$3:$O$10007, "&lt;&gt;" &amp; "De-scoped from TEKsystems")</f>
        <v>0</v>
      </c>
      <c r="E28" s="15">
        <f>COUNTIFS('Comprehensive apps info'!$G$3:$G$10007,$E$25, 'Comprehensive apps info'!$J$3:$J$10007, $B28, 'Comprehensive apps info'!$O$3:$O$10007, "&lt;&gt;" &amp; "App on Hold", 'Comprehensive apps info'!$O$3:$O$10007, "&lt;&gt;" &amp; "De-scoped from TEKsystems")</f>
        <v>0</v>
      </c>
      <c r="F28" s="15">
        <f>COUNTIFS('Comprehensive apps info'!$G$3:$G$10007,$F$25, 'Comprehensive apps info'!$J$3:$J$10007, $B28, 'Comprehensive apps info'!$O$3:$O$10007, "&lt;&gt;" &amp; "App on Hold", 'Comprehensive apps info'!$O$3:$O$10007, "&lt;&gt;" &amp; "De-scoped from TEKsystems")</f>
        <v>0</v>
      </c>
      <c r="G28" s="15">
        <f>COUNTIFS('Comprehensive apps info'!$G$3:$G$10007,$G$25, 'Comprehensive apps info'!$J$3:$J$10007, $B28, 'Comprehensive apps info'!$O$3:$O$10007, "&lt;&gt;" &amp; "App on Hold", 'Comprehensive apps info'!$O$3:$O$10007, "&lt;&gt;" &amp; "De-scoped from TEKsystems")</f>
        <v>3</v>
      </c>
      <c r="H28" s="15">
        <f>COUNTIFS('Comprehensive apps info'!$G$3:$G$10007,$H$25, 'Comprehensive apps info'!$J$3:$J$10007, $B28, 'Comprehensive apps info'!$O$3:$O$10007, "&lt;&gt;" &amp; "De-scoped from TEKsystems", 'Comprehensive apps info'!$O$3:$O$10007, "&lt;&gt;" &amp; "App on Hold")</f>
        <v>1</v>
      </c>
      <c r="I28" s="15">
        <f>COUNTIFS('Comprehensive apps info'!$G$3:$G$10007,$I$25, 'Comprehensive apps info'!$J$3:$J$10007, $B28, 'Comprehensive apps info'!$O$3:$O$10007, "&lt;&gt;" &amp; "App on Hold", 'Comprehensive apps info'!$O$3:$O$10007, "&lt;&gt;" &amp; "De-scoped from TEKsystems")</f>
        <v>0</v>
      </c>
      <c r="J28" s="15">
        <f>COUNTIFS('Comprehensive apps info'!$G$3:$G$10007,$J$25, 'Comprehensive apps info'!$J$3:$J$10007, $B28, 'Comprehensive apps info'!$O$3:$O$10007, "&lt;&gt;" &amp; "App on Hold", 'Comprehensive apps info'!$O$3:$O$10007, "&lt;&gt;" &amp; "De-scoped from TEKsystems")</f>
        <v>0</v>
      </c>
      <c r="K28" s="15">
        <f>COUNTIFS('Comprehensive apps info'!$G$3:$G$10007,$K$25, 'Comprehensive apps info'!$J$3:$J$10007, $B28, 'Comprehensive apps info'!$O$3:$O$10007, "&lt;&gt;" &amp; "App on Hold", 'Comprehensive apps info'!$O$3:$O$10007, "&lt;&gt;" &amp; "De-scoped from TEKsystems")</f>
        <v>1</v>
      </c>
      <c r="M28" s="10">
        <f t="shared" si="7"/>
        <v>10</v>
      </c>
      <c r="N28" s="12">
        <f>COUNTIFS('Comprehensive apps info'!$J$3:$J$10007, $B28, 'Comprehensive apps info'!$O$3:$O$10007, "App on Hold")</f>
        <v>0</v>
      </c>
      <c r="O28" s="14">
        <f>COUNTIFS('Comprehensive apps info'!$J$3:$J$10007, $B28, 'Comprehensive apps info'!$O$3:$O$10007, "De-scoped from TEKsystems")</f>
        <v>0</v>
      </c>
      <c r="P28" s="10">
        <f t="shared" si="5"/>
        <v>10</v>
      </c>
      <c r="R28" s="17" t="str">
        <f t="shared" si="6"/>
        <v>Matches</v>
      </c>
    </row>
    <row r="29">
      <c r="B29" s="18" t="s">
        <v>109</v>
      </c>
      <c r="C29" s="15">
        <f>COUNTIFS('Comprehensive apps info'!$G$3:$G$10007,$C$25, 'Comprehensive apps info'!$J$3:$J$10007, $B29, 'Comprehensive apps info'!$O$3:$O$10007, "&lt;&gt;" &amp; "App on Hold", 'Comprehensive apps info'!$O$3:$O$10007, "&lt;&gt;" &amp; "De-scoped from TEKsystems")</f>
        <v>8</v>
      </c>
      <c r="D29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info'!$J$3:$J$10007, $B29, 'Comprehensive apps info'!$O$3:$O$10007, "&lt;&gt;" &amp; "App on Hold", 'Comprehensive apps info'!$O$3:$O$10007, "&lt;&gt;" &amp; "De-scoped from TEKsystems")</f>
        <v>1</v>
      </c>
      <c r="E29" s="15">
        <f>COUNTIFS('Comprehensive apps info'!$G$3:$G$10007,$E$25, 'Comprehensive apps info'!$J$3:$J$10007, $B29, 'Comprehensive apps info'!$O$3:$O$10007, "&lt;&gt;" &amp; "App on Hold", 'Comprehensive apps info'!$O$3:$O$10007, "&lt;&gt;" &amp; "De-scoped from TEKsystems")</f>
        <v>0</v>
      </c>
      <c r="F29" s="15">
        <f>COUNTIFS('Comprehensive apps info'!$G$3:$G$10007,$F$25, 'Comprehensive apps info'!$J$3:$J$10007, $B29, 'Comprehensive apps info'!$O$3:$O$10007, "&lt;&gt;" &amp; "App on Hold", 'Comprehensive apps info'!$O$3:$O$10007, "&lt;&gt;" &amp; "De-scoped from TEKsystems")</f>
        <v>2</v>
      </c>
      <c r="G29" s="15">
        <f>COUNTIFS('Comprehensive apps info'!$G$3:$G$10007,$G$25, 'Comprehensive apps info'!$J$3:$J$10007, $B29, 'Comprehensive apps info'!$O$3:$O$10007, "&lt;&gt;" &amp; "App on Hold", 'Comprehensive apps info'!$O$3:$O$10007, "&lt;&gt;" &amp; "De-scoped from TEKsystems")</f>
        <v>1</v>
      </c>
      <c r="H29" s="15">
        <f>COUNTIFS('Comprehensive apps info'!$G$3:$G$10007,$H$25, 'Comprehensive apps info'!$J$3:$J$10007, $B29, 'Comprehensive apps info'!$O$3:$O$10007, "&lt;&gt;" &amp; "De-scoped from TEKsystems", 'Comprehensive apps info'!$O$3:$O$10007, "&lt;&gt;" &amp; "App on Hold")</f>
        <v>0</v>
      </c>
      <c r="I29" s="15">
        <f>COUNTIFS('Comprehensive apps info'!$G$3:$G$10007,$I$25, 'Comprehensive apps info'!$J$3:$J$10007, $B29, 'Comprehensive apps info'!$O$3:$O$10007, "&lt;&gt;" &amp; "App on Hold", 'Comprehensive apps info'!$O$3:$O$10007, "&lt;&gt;" &amp; "De-scoped from TEKsystems")</f>
        <v>0</v>
      </c>
      <c r="J29" s="15">
        <f>COUNTIFS('Comprehensive apps info'!$G$3:$G$10007,$J$25, 'Comprehensive apps info'!$J$3:$J$10007, $B29, 'Comprehensive apps info'!$O$3:$O$10007, "&lt;&gt;" &amp; "App on Hold", 'Comprehensive apps info'!$O$3:$O$10007, "&lt;&gt;" &amp; "De-scoped from TEKsystems")</f>
        <v>1</v>
      </c>
      <c r="K29" s="15">
        <f>COUNTIFS('Comprehensive apps info'!$G$3:$G$10007,$K$25, 'Comprehensive apps info'!$J$3:$J$10007, $B29, 'Comprehensive apps info'!$O$3:$O$10007, "&lt;&gt;" &amp; "App on Hold", 'Comprehensive apps info'!$O$3:$O$10007, "&lt;&gt;" &amp; "De-scoped from TEKsystems")</f>
        <v>0</v>
      </c>
      <c r="M29" s="10">
        <f t="shared" si="7"/>
        <v>13</v>
      </c>
      <c r="N29" s="12">
        <f>COUNTIFS('Comprehensive apps info'!$J$3:$J$10007, $B29, 'Comprehensive apps info'!$O$3:$O$10007, "App on Hold")</f>
        <v>2</v>
      </c>
      <c r="O29" s="14">
        <f>COUNTIFS('Comprehensive apps info'!$J$3:$J$10007, $B29, 'Comprehensive apps info'!$O$3:$O$10007, "De-scoped from TEKsystems")</f>
        <v>0</v>
      </c>
      <c r="P29" s="10">
        <f t="shared" si="5"/>
        <v>11</v>
      </c>
      <c r="R29" s="17" t="str">
        <f t="shared" si="6"/>
        <v>Has Issues</v>
      </c>
    </row>
    <row r="30">
      <c r="B30" s="18" t="s">
        <v>213</v>
      </c>
      <c r="C30" s="15">
        <f>COUNTIFS('Comprehensive apps info'!$G$3:$G$10007,$C$25, 'Comprehensive apps info'!$J$3:$J$10007, $B30, 'Comprehensive apps info'!$O$3:$O$10007, "&lt;&gt;" &amp; "App on Hold", 'Comprehensive apps info'!$O$3:$O$10007, "&lt;&gt;" &amp; "De-scoped from TEKsystems")</f>
        <v>0</v>
      </c>
      <c r="D30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info'!$J$3:$J$10007, $B30, 'Comprehensive apps info'!$O$3:$O$10007, "&lt;&gt;" &amp; "App on Hold", 'Comprehensive apps info'!$O$3:$O$10007, "&lt;&gt;" &amp; "De-scoped from TEKsystems")</f>
        <v>0</v>
      </c>
      <c r="E30" s="15">
        <f>COUNTIFS('Comprehensive apps info'!$G$3:$G$10007,$E$25, 'Comprehensive apps info'!$J$3:$J$10007, $B30, 'Comprehensive apps info'!$O$3:$O$10007, "&lt;&gt;" &amp; "App on Hold", 'Comprehensive apps info'!$O$3:$O$10007, "&lt;&gt;" &amp; "De-scoped from TEKsystems")</f>
        <v>0</v>
      </c>
      <c r="F30" s="15">
        <f>COUNTIFS('Comprehensive apps info'!$G$3:$G$10007,$F$25, 'Comprehensive apps info'!$J$3:$J$10007, $B30, 'Comprehensive apps info'!$O$3:$O$10007, "&lt;&gt;" &amp; "App on Hold", 'Comprehensive apps info'!$O$3:$O$10007, "&lt;&gt;" &amp; "De-scoped from TEKsystems")</f>
        <v>0</v>
      </c>
      <c r="G30" s="15">
        <f>COUNTIFS('Comprehensive apps info'!$G$3:$G$10007,$G$25, 'Comprehensive apps info'!$J$3:$J$10007, $B30, 'Comprehensive apps info'!$O$3:$O$10007, "&lt;&gt;" &amp; "App on Hold", 'Comprehensive apps info'!$O$3:$O$10007, "&lt;&gt;" &amp; "De-scoped from TEKsystems")</f>
        <v>0</v>
      </c>
      <c r="H30" s="15">
        <f>COUNTIFS('Comprehensive apps info'!$G$3:$G$10007,$H$25, 'Comprehensive apps info'!$J$3:$J$10007, $B30, 'Comprehensive apps info'!$O$3:$O$10007, "&lt;&gt;" &amp; "De-scoped from TEKsystems", 'Comprehensive apps info'!$O$3:$O$10007, "&lt;&gt;" &amp; "App on Hold")</f>
        <v>0</v>
      </c>
      <c r="I30" s="15">
        <f>COUNTIFS('Comprehensive apps info'!$G$3:$G$10007,$I$25, 'Comprehensive apps info'!$J$3:$J$10007, $B30, 'Comprehensive apps info'!$O$3:$O$10007, "&lt;&gt;" &amp; "App on Hold", 'Comprehensive apps info'!$O$3:$O$10007, "&lt;&gt;" &amp; "De-scoped from TEKsystems")</f>
        <v>0</v>
      </c>
      <c r="J30" s="15">
        <f>COUNTIFS('Comprehensive apps info'!$G$3:$G$10007,$J$25, 'Comprehensive apps info'!$J$3:$J$10007, $B30, 'Comprehensive apps info'!$O$3:$O$10007, "&lt;&gt;" &amp; "App on Hold", 'Comprehensive apps info'!$O$3:$O$10007, "&lt;&gt;" &amp; "De-scoped from TEKsystems")</f>
        <v>0</v>
      </c>
      <c r="K30" s="15">
        <f>COUNTIFS('Comprehensive apps info'!$G$3:$G$10007,$K$25, 'Comprehensive apps info'!$J$3:$J$10007, $B30, 'Comprehensive apps info'!$O$3:$O$10007, "&lt;&gt;" &amp; "App on Hold", 'Comprehensive apps info'!$O$3:$O$10007, "&lt;&gt;" &amp; "De-scoped from TEKsystems")</f>
        <v>0</v>
      </c>
      <c r="M30" s="10">
        <f t="shared" si="7"/>
        <v>0</v>
      </c>
      <c r="N30" s="12">
        <f>COUNTIFS('Comprehensive apps info'!$J$3:$J$10007, $B30, 'Comprehensive apps info'!$O$3:$O$10007, "App on Hold")</f>
        <v>0</v>
      </c>
      <c r="O30" s="14">
        <f>COUNTIFS('Comprehensive apps info'!$J$3:$J$10007, $B30, 'Comprehensive apps info'!$O$3:$O$10007, "De-scoped from TEKsystems")</f>
        <v>0</v>
      </c>
      <c r="P30" s="10">
        <f t="shared" si="5"/>
        <v>0</v>
      </c>
      <c r="R30" s="17" t="str">
        <f t="shared" si="6"/>
        <v>Matches</v>
      </c>
    </row>
    <row r="31">
      <c r="B31" s="18" t="s">
        <v>69</v>
      </c>
      <c r="C31" s="15">
        <f>COUNTIFS('Comprehensive apps info'!$G$3:$G$10007,$C$25, 'Comprehensive apps info'!$J$3:$J$10007, $B31, 'Comprehensive apps info'!$O$3:$O$10007, "&lt;&gt;" &amp; "App on Hold", 'Comprehensive apps info'!$O$3:$O$10007, "&lt;&gt;" &amp; "De-scoped from TEKsystems")</f>
        <v>11</v>
      </c>
      <c r="D31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info'!$J$3:$J$10007, $B31, 'Comprehensive apps info'!$O$3:$O$10007, "&lt;&gt;" &amp; "App on Hold", 'Comprehensive apps info'!$O$3:$O$10007, "&lt;&gt;" &amp; "De-scoped from TEKsystems")</f>
        <v>1</v>
      </c>
      <c r="E31" s="15">
        <f>COUNTIFS('Comprehensive apps info'!$G$3:$G$10007,$E$25, 'Comprehensive apps info'!$J$3:$J$10007, $B31, 'Comprehensive apps info'!$O$3:$O$10007, "&lt;&gt;" &amp; "App on Hold", 'Comprehensive apps info'!$O$3:$O$10007, "&lt;&gt;" &amp; "De-scoped from TEKsystems")</f>
        <v>1</v>
      </c>
      <c r="F31" s="15">
        <f>COUNTIFS('Comprehensive apps info'!$G$3:$G$10007,$F$25, 'Comprehensive apps info'!$J$3:$J$10007, $B31, 'Comprehensive apps info'!$O$3:$O$10007, "&lt;&gt;" &amp; "App on Hold", 'Comprehensive apps info'!$O$3:$O$10007, "&lt;&gt;" &amp; "De-scoped from TEKsystems")</f>
        <v>1</v>
      </c>
      <c r="G31" s="15">
        <f>COUNTIFS('Comprehensive apps info'!$G$3:$G$10007,$G$25, 'Comprehensive apps info'!$J$3:$J$10007, $B31, 'Comprehensive apps info'!$O$3:$O$10007, "&lt;&gt;" &amp; "App on Hold", 'Comprehensive apps info'!$O$3:$O$10007, "&lt;&gt;" &amp; "De-scoped from TEKsystems")</f>
        <v>2</v>
      </c>
      <c r="H31" s="15">
        <f>COUNTIFS('Comprehensive apps info'!$G$3:$G$10007,$H$25, 'Comprehensive apps info'!$J$3:$J$10007, $B31, 'Comprehensive apps info'!$O$3:$O$10007, "&lt;&gt;" &amp; "De-scoped from TEKsystems", 'Comprehensive apps info'!$O$3:$O$10007, "&lt;&gt;" &amp; "App on Hold")</f>
        <v>1</v>
      </c>
      <c r="I31" s="15">
        <f>COUNTIFS('Comprehensive apps info'!$G$3:$G$10007,$I$25, 'Comprehensive apps info'!$J$3:$J$10007, $B31, 'Comprehensive apps info'!$O$3:$O$10007, "&lt;&gt;" &amp; "App on Hold", 'Comprehensive apps info'!$O$3:$O$10007, "&lt;&gt;" &amp; "De-scoped from TEKsystems")</f>
        <v>1</v>
      </c>
      <c r="J31" s="15">
        <f>COUNTIFS('Comprehensive apps info'!$G$3:$G$10007,$J$25, 'Comprehensive apps info'!$J$3:$J$10007, $B31, 'Comprehensive apps info'!$O$3:$O$10007, "&lt;&gt;" &amp; "App on Hold", 'Comprehensive apps info'!$O$3:$O$10007, "&lt;&gt;" &amp; "De-scoped from TEKsystems")</f>
        <v>2</v>
      </c>
      <c r="K31" s="15">
        <f>COUNTIFS('Comprehensive apps info'!$G$3:$G$10007,$K$25, 'Comprehensive apps info'!$J$3:$J$10007, $B31, 'Comprehensive apps info'!$O$3:$O$10007, "&lt;&gt;" &amp; "App on Hold", 'Comprehensive apps info'!$O$3:$O$10007, "&lt;&gt;" &amp; "De-scoped from TEKsystems")</f>
        <v>4</v>
      </c>
      <c r="M31" s="10">
        <f t="shared" si="7"/>
        <v>24</v>
      </c>
      <c r="N31" s="12">
        <f>COUNTIFS('Comprehensive apps info'!$J$3:$J$10007, $B31, 'Comprehensive apps info'!$O$3:$O$10007, "App on Hold")</f>
        <v>0</v>
      </c>
      <c r="O31" s="14">
        <f>COUNTIFS('Comprehensive apps info'!$J$3:$J$10007, $B31, 'Comprehensive apps info'!$O$3:$O$10007, "De-scoped from TEKsystems")</f>
        <v>0</v>
      </c>
      <c r="P31" s="10">
        <f t="shared" si="5"/>
        <v>24</v>
      </c>
      <c r="R31" s="17" t="str">
        <f t="shared" si="6"/>
        <v>Matches</v>
      </c>
    </row>
    <row r="32">
      <c r="B32" s="18" t="s">
        <v>157</v>
      </c>
      <c r="C32" s="15">
        <f>COUNTIFS('Comprehensive apps info'!$G$3:$G$10007,$C$25, 'Comprehensive apps info'!$J$3:$J$10007, $B32, 'Comprehensive apps info'!$O$3:$O$10007, "&lt;&gt;" &amp; "App on Hold", 'Comprehensive apps info'!$O$3:$O$10007, "&lt;&gt;" &amp; "De-scoped from TEKsystems")</f>
        <v>6</v>
      </c>
      <c r="D32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info'!$J$3:$J$10007, $B32, 'Comprehensive apps info'!$O$3:$O$10007, "&lt;&gt;" &amp; "App on Hold", 'Comprehensive apps info'!$O$3:$O$10007, "&lt;&gt;" &amp; "De-scoped from TEKsystems")</f>
        <v>1</v>
      </c>
      <c r="E32" s="15">
        <f>COUNTIFS('Comprehensive apps info'!$G$3:$G$10007,$E$25, 'Comprehensive apps info'!$J$3:$J$10007, $B32, 'Comprehensive apps info'!$O$3:$O$10007, "&lt;&gt;" &amp; "App on Hold", 'Comprehensive apps info'!$O$3:$O$10007, "&lt;&gt;" &amp; "De-scoped from TEKsystems")</f>
        <v>2</v>
      </c>
      <c r="F32" s="15">
        <f>COUNTIFS('Comprehensive apps info'!$G$3:$G$10007,$F$25, 'Comprehensive apps info'!$J$3:$J$10007, $B32, 'Comprehensive apps info'!$O$3:$O$10007, "&lt;&gt;" &amp; "App on Hold", 'Comprehensive apps info'!$O$3:$O$10007, "&lt;&gt;" &amp; "De-scoped from TEKsystems")</f>
        <v>3</v>
      </c>
      <c r="G32" s="15">
        <f>COUNTIFS('Comprehensive apps info'!$G$3:$G$10007,$G$25, 'Comprehensive apps info'!$J$3:$J$10007, $B32, 'Comprehensive apps info'!$O$3:$O$10007, "&lt;&gt;" &amp; "App on Hold", 'Comprehensive apps info'!$O$3:$O$10007, "&lt;&gt;" &amp; "De-scoped from TEKsystems")</f>
        <v>1</v>
      </c>
      <c r="H32" s="15">
        <f>COUNTIFS('Comprehensive apps info'!$G$3:$G$10007,$H$25, 'Comprehensive apps info'!$J$3:$J$10007, $B32, 'Comprehensive apps info'!$O$3:$O$10007, "&lt;&gt;" &amp; "De-scoped from TEKsystems", 'Comprehensive apps info'!$O$3:$O$10007, "&lt;&gt;" &amp; "App on Hold")</f>
        <v>2</v>
      </c>
      <c r="I32" s="15">
        <f>COUNTIFS('Comprehensive apps info'!$G$3:$G$10007,$I$25, 'Comprehensive apps info'!$J$3:$J$10007, $B32, 'Comprehensive apps info'!$O$3:$O$10007, "&lt;&gt;" &amp; "App on Hold", 'Comprehensive apps info'!$O$3:$O$10007, "&lt;&gt;" &amp; "De-scoped from TEKsystems")</f>
        <v>0</v>
      </c>
      <c r="J32" s="15">
        <f>COUNTIFS('Comprehensive apps info'!$G$3:$G$10007,$J$25, 'Comprehensive apps info'!$J$3:$J$10007, $B32, 'Comprehensive apps info'!$O$3:$O$10007, "&lt;&gt;" &amp; "App on Hold", 'Comprehensive apps info'!$O$3:$O$10007, "&lt;&gt;" &amp; "De-scoped from TEKsystems")</f>
        <v>4</v>
      </c>
      <c r="K32" s="15">
        <f>COUNTIFS('Comprehensive apps info'!$G$3:$G$10007,$K$25, 'Comprehensive apps info'!$J$3:$J$10007, $B32, 'Comprehensive apps info'!$O$3:$O$10007, "&lt;&gt;" &amp; "App on Hold", 'Comprehensive apps info'!$O$3:$O$10007, "&lt;&gt;" &amp; "De-scoped from TEKsystems")</f>
        <v>0</v>
      </c>
      <c r="M32" s="10">
        <f t="shared" si="7"/>
        <v>19</v>
      </c>
      <c r="N32" s="12">
        <f>COUNTIFS('Comprehensive apps info'!$J$3:$J$10007, $B32, 'Comprehensive apps info'!$O$3:$O$10007, "App on Hold")</f>
        <v>0</v>
      </c>
      <c r="O32" s="14">
        <f>COUNTIFS('Comprehensive apps info'!$J$3:$J$10007, $B32, 'Comprehensive apps info'!$O$3:$O$10007, "De-scoped from TEKsystems")</f>
        <v>0</v>
      </c>
      <c r="P32" s="10">
        <f t="shared" si="5"/>
        <v>19</v>
      </c>
      <c r="R32" s="17" t="str">
        <f t="shared" si="6"/>
        <v>Matches</v>
      </c>
    </row>
    <row r="33">
      <c r="B33" s="18" t="s">
        <v>331</v>
      </c>
      <c r="C33" s="15">
        <f>COUNTIFS('Comprehensive apps info'!$G$3:$G$10007,$C$25, 'Comprehensive apps info'!$J$3:$J$10007, $B33, 'Comprehensive apps info'!$O$3:$O$10007, "&lt;&gt;" &amp; "App on Hold", 'Comprehensive apps info'!$O$3:$O$10007, "&lt;&gt;" &amp; "De-scoped from TEKsystems")</f>
        <v>0</v>
      </c>
      <c r="D33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info'!$J$3:$J$10007, $B33, 'Comprehensive apps info'!$O$3:$O$10007, "&lt;&gt;" &amp; "App on Hold", 'Comprehensive apps info'!$O$3:$O$10007, "&lt;&gt;" &amp; "De-scoped from TEKsystems")</f>
        <v>0</v>
      </c>
      <c r="E33" s="15">
        <f>COUNTIFS('Comprehensive apps info'!$G$3:$G$10007,$E$25, 'Comprehensive apps info'!$J$3:$J$10007, $B33, 'Comprehensive apps info'!$O$3:$O$10007, "&lt;&gt;" &amp; "App on Hold", 'Comprehensive apps info'!$O$3:$O$10007, "&lt;&gt;" &amp; "De-scoped from TEKsystems")</f>
        <v>0</v>
      </c>
      <c r="F33" s="15">
        <f>COUNTIFS('Comprehensive apps info'!$G$3:$G$10007,$F$25, 'Comprehensive apps info'!$J$3:$J$10007, $B33, 'Comprehensive apps info'!$O$3:$O$10007, "&lt;&gt;" &amp; "App on Hold", 'Comprehensive apps info'!$O$3:$O$10007, "&lt;&gt;" &amp; "De-scoped from TEKsystems")</f>
        <v>0</v>
      </c>
      <c r="G33" s="15">
        <f>COUNTIFS('Comprehensive apps info'!$G$3:$G$10007,$G$25, 'Comprehensive apps info'!$J$3:$J$10007, $B33, 'Comprehensive apps info'!$O$3:$O$10007, "&lt;&gt;" &amp; "App on Hold", 'Comprehensive apps info'!$O$3:$O$10007, "&lt;&gt;" &amp; "De-scoped from TEKsystems")</f>
        <v>0</v>
      </c>
      <c r="H33" s="15">
        <f>COUNTIFS('Comprehensive apps info'!$G$3:$G$10007,$H$25, 'Comprehensive apps info'!$J$3:$J$10007, $B33, 'Comprehensive apps info'!$O$3:$O$10007, "&lt;&gt;" &amp; "De-scoped from TEKsystems", 'Comprehensive apps info'!$O$3:$O$10007, "&lt;&gt;" &amp; "App on Hold")</f>
        <v>0</v>
      </c>
      <c r="I33" s="15">
        <f>COUNTIFS('Comprehensive apps info'!$G$3:$G$10007,$I$25, 'Comprehensive apps info'!$J$3:$J$10007, $B33, 'Comprehensive apps info'!$O$3:$O$10007, "&lt;&gt;" &amp; "App on Hold", 'Comprehensive apps info'!$O$3:$O$10007, "&lt;&gt;" &amp; "De-scoped from TEKsystems")</f>
        <v>0</v>
      </c>
      <c r="J33" s="15">
        <f>COUNTIFS('Comprehensive apps info'!$G$3:$G$10007,$J$25, 'Comprehensive apps info'!$J$3:$J$10007, $B33, 'Comprehensive apps info'!$O$3:$O$10007, "&lt;&gt;" &amp; "App on Hold", 'Comprehensive apps info'!$O$3:$O$10007, "&lt;&gt;" &amp; "De-scoped from TEKsystems")</f>
        <v>0</v>
      </c>
      <c r="K33" s="15">
        <f>COUNTIFS('Comprehensive apps info'!$G$3:$G$10007,$K$25, 'Comprehensive apps info'!$J$3:$J$10007, $B33, 'Comprehensive apps info'!$O$3:$O$10007, "&lt;&gt;" &amp; "App on Hold", 'Comprehensive apps info'!$O$3:$O$10007, "&lt;&gt;" &amp; "De-scoped from TEKsystems")</f>
        <v>0</v>
      </c>
      <c r="M33" s="10">
        <f t="shared" si="7"/>
        <v>0</v>
      </c>
      <c r="N33" s="12">
        <f>COUNTIFS('Comprehensive apps info'!$J$3:$J$10007, $B33, 'Comprehensive apps info'!$O$3:$O$10007, "App on Hold")</f>
        <v>0</v>
      </c>
      <c r="O33" s="14">
        <f>COUNTIFS('Comprehensive apps info'!$J$3:$J$10007, $B33, 'Comprehensive apps info'!$O$3:$O$10007, "De-scoped from TEKsystems")</f>
        <v>0</v>
      </c>
      <c r="P33" s="10">
        <f t="shared" si="5"/>
        <v>0</v>
      </c>
      <c r="R33" s="17" t="str">
        <f t="shared" si="6"/>
        <v>Matches</v>
      </c>
    </row>
    <row r="34">
      <c r="B34" s="18" t="s">
        <v>294</v>
      </c>
      <c r="C34" s="15">
        <f>COUNTIFS('Comprehensive apps info'!$G$3:$G$10007,$C$25, 'Comprehensive apps info'!$J$3:$J$10007, $B34, 'Comprehensive apps info'!$O$3:$O$10007, "&lt;&gt;" &amp; "App on Hold", 'Comprehensive apps info'!$O$3:$O$10007, "&lt;&gt;" &amp; "De-scoped from TEKsystems")</f>
        <v>8</v>
      </c>
      <c r="D34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info'!$J$3:$J$10007, $B34, 'Comprehensive apps info'!$O$3:$O$10007, "&lt;&gt;" &amp; "App on Hold", 'Comprehensive apps info'!$O$3:$O$10007, "&lt;&gt;" &amp; "De-scoped from TEKsystems")</f>
        <v>2</v>
      </c>
      <c r="E34" s="15">
        <f>COUNTIFS('Comprehensive apps info'!$G$3:$G$10007,$E$25, 'Comprehensive apps info'!$J$3:$J$10007, $B34, 'Comprehensive apps info'!$O$3:$O$10007, "&lt;&gt;" &amp; "App on Hold", 'Comprehensive apps info'!$O$3:$O$10007, "&lt;&gt;" &amp; "De-scoped from TEKsystems")</f>
        <v>0</v>
      </c>
      <c r="F34" s="15">
        <f>COUNTIFS('Comprehensive apps info'!$G$3:$G$10007,$F$25, 'Comprehensive apps info'!$J$3:$J$10007, $B34, 'Comprehensive apps info'!$O$3:$O$10007, "&lt;&gt;" &amp; "App on Hold", 'Comprehensive apps info'!$O$3:$O$10007, "&lt;&gt;" &amp; "De-scoped from TEKsystems")</f>
        <v>0</v>
      </c>
      <c r="G34" s="15">
        <f>COUNTIFS('Comprehensive apps info'!$G$3:$G$10007,$G$25, 'Comprehensive apps info'!$J$3:$J$10007, $B34, 'Comprehensive apps info'!$O$3:$O$10007, "&lt;&gt;" &amp; "App on Hold", 'Comprehensive apps info'!$O$3:$O$10007, "&lt;&gt;" &amp; "De-scoped from TEKsystems")</f>
        <v>1</v>
      </c>
      <c r="H34" s="15">
        <f>COUNTIFS('Comprehensive apps info'!$G$3:$G$10007,$H$25, 'Comprehensive apps info'!$J$3:$J$10007, $B34, 'Comprehensive apps info'!$O$3:$O$10007, "&lt;&gt;" &amp; "De-scoped from TEKsystems", 'Comprehensive apps info'!$O$3:$O$10007, "&lt;&gt;" &amp; "App on Hold")</f>
        <v>3</v>
      </c>
      <c r="I34" s="15">
        <f>COUNTIFS('Comprehensive apps info'!$G$3:$G$10007,$I$25, 'Comprehensive apps info'!$J$3:$J$10007, $B34, 'Comprehensive apps info'!$O$3:$O$10007, "&lt;&gt;" &amp; "App on Hold", 'Comprehensive apps info'!$O$3:$O$10007, "&lt;&gt;" &amp; "De-scoped from TEKsystems")</f>
        <v>0</v>
      </c>
      <c r="J34" s="15">
        <f>COUNTIFS('Comprehensive apps info'!$G$3:$G$10007,$J$25, 'Comprehensive apps info'!$J$3:$J$10007, $B34, 'Comprehensive apps info'!$O$3:$O$10007, "&lt;&gt;" &amp; "App on Hold", 'Comprehensive apps info'!$O$3:$O$10007, "&lt;&gt;" &amp; "De-scoped from TEKsystems")</f>
        <v>4</v>
      </c>
      <c r="K34" s="15">
        <f>COUNTIFS('Comprehensive apps info'!$G$3:$G$10007,$K$25, 'Comprehensive apps info'!$J$3:$J$10007, $B34, 'Comprehensive apps info'!$O$3:$O$10007, "&lt;&gt;" &amp; "App on Hold", 'Comprehensive apps info'!$O$3:$O$10007, "&lt;&gt;" &amp; "De-scoped from TEKsystems")</f>
        <v>1</v>
      </c>
      <c r="M34" s="10">
        <f t="shared" si="7"/>
        <v>19</v>
      </c>
      <c r="N34" s="12">
        <f>COUNTIFS('Comprehensive apps info'!$J$3:$J$10007, $B34, 'Comprehensive apps info'!$O$3:$O$10007, "App on Hold")</f>
        <v>1</v>
      </c>
      <c r="O34" s="14">
        <f>COUNTIFS('Comprehensive apps info'!$J$3:$J$10007, $B34, 'Comprehensive apps info'!$O$3:$O$10007, "De-scoped from TEKsystems")</f>
        <v>0</v>
      </c>
      <c r="P34" s="10">
        <f t="shared" si="5"/>
        <v>18</v>
      </c>
      <c r="R34" s="17" t="str">
        <f t="shared" si="6"/>
        <v>Has Issues</v>
      </c>
    </row>
    <row r="35">
      <c r="B35" s="16" t="s">
        <v>383</v>
      </c>
      <c r="C35" s="15">
        <f>COUNTIFS('Comprehensive apps info'!$G$3:$G$10007,$C$25, 'Comprehensive apps info'!$J$3:$J$10007, $B35, 'Comprehensive apps info'!$O$3:$O$10007, "&lt;&gt;" &amp; "App on Hold", 'Comprehensive apps info'!$O$3:$O$10007, "&lt;&gt;" &amp; "De-scoped from TEKsystems")</f>
        <v>4</v>
      </c>
      <c r="D35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info'!$J$3:$J$10007, $B35, 'Comprehensive apps info'!$O$3:$O$10007, "&lt;&gt;" &amp; "App on Hold", 'Comprehensive apps info'!$O$3:$O$10007, "&lt;&gt;" &amp; "De-scoped from TEKsystems")</f>
        <v>1</v>
      </c>
      <c r="E35" s="15">
        <f>COUNTIFS('Comprehensive apps info'!$G$3:$G$10007,$E$25, 'Comprehensive apps info'!$J$3:$J$10007, $B35, 'Comprehensive apps info'!$O$3:$O$10007, "&lt;&gt;" &amp; "App on Hold", 'Comprehensive apps info'!$O$3:$O$10007, "&lt;&gt;" &amp; "De-scoped from TEKsystems")</f>
        <v>0</v>
      </c>
      <c r="F35" s="15">
        <f>COUNTIFS('Comprehensive apps info'!$G$3:$G$10007,$F$25, 'Comprehensive apps info'!$J$3:$J$10007, $B35, 'Comprehensive apps info'!$O$3:$O$10007, "&lt;&gt;" &amp; "App on Hold", 'Comprehensive apps info'!$O$3:$O$10007, "&lt;&gt;" &amp; "De-scoped from TEKsystems")</f>
        <v>0</v>
      </c>
      <c r="G35" s="15">
        <f>COUNTIFS('Comprehensive apps info'!$G$3:$G$10007,$G$25, 'Comprehensive apps info'!$J$3:$J$10007, $B35, 'Comprehensive apps info'!$O$3:$O$10007, "&lt;&gt;" &amp; "App on Hold", 'Comprehensive apps info'!$O$3:$O$10007, "&lt;&gt;" &amp; "De-scoped from TEKsystems")</f>
        <v>4</v>
      </c>
      <c r="H35" s="15">
        <f>COUNTIFS('Comprehensive apps info'!$G$3:$G$10007,$H$25, 'Comprehensive apps info'!$J$3:$J$10007, $B35, 'Comprehensive apps info'!$O$3:$O$10007, "&lt;&gt;" &amp; "De-scoped from TEKsystems", 'Comprehensive apps info'!$O$3:$O$10007, "&lt;&gt;" &amp; "App on Hold")</f>
        <v>3</v>
      </c>
      <c r="I35" s="15">
        <f>COUNTIFS('Comprehensive apps info'!$G$3:$G$10007,$I$25, 'Comprehensive apps info'!$J$3:$J$10007, $B35, 'Comprehensive apps info'!$O$3:$O$10007, "&lt;&gt;" &amp; "App on Hold", 'Comprehensive apps info'!$O$3:$O$10007, "&lt;&gt;" &amp; "De-scoped from TEKsystems")</f>
        <v>0</v>
      </c>
      <c r="J35" s="15">
        <f>COUNTIFS('Comprehensive apps info'!$G$3:$G$10007,$J$25, 'Comprehensive apps info'!$J$3:$J$10007, $B35, 'Comprehensive apps info'!$O$3:$O$10007, "&lt;&gt;" &amp; "App on Hold", 'Comprehensive apps info'!$O$3:$O$10007, "&lt;&gt;" &amp; "De-scoped from TEKsystems")</f>
        <v>4</v>
      </c>
      <c r="K35" s="15">
        <f>COUNTIFS('Comprehensive apps info'!$G$3:$G$10007,$K$25, 'Comprehensive apps info'!$J$3:$J$10007, $B35, 'Comprehensive apps info'!$O$3:$O$10007, "&lt;&gt;" &amp; "App on Hold", 'Comprehensive apps info'!$O$3:$O$10007, "&lt;&gt;" &amp; "De-scoped from TEKsystems")</f>
        <v>0</v>
      </c>
      <c r="M35" s="10">
        <f t="shared" si="7"/>
        <v>16</v>
      </c>
      <c r="N35" s="12">
        <f>COUNTIFS('Comprehensive apps info'!$J$3:$J$10007, $B35, 'Comprehensive apps info'!$O$3:$O$10007, "App on Hold")</f>
        <v>0</v>
      </c>
      <c r="O35" s="14">
        <f>COUNTIFS('Comprehensive apps info'!$J$3:$J$10007, $B35, 'Comprehensive apps info'!$O$3:$O$10007, "De-scoped from TEKsystems")</f>
        <v>0</v>
      </c>
      <c r="P35" s="10">
        <f t="shared" si="5"/>
        <v>16</v>
      </c>
      <c r="R35" s="17" t="str">
        <f t="shared" si="6"/>
        <v>Matches</v>
      </c>
    </row>
    <row r="36">
      <c r="B36" s="16" t="s">
        <v>123</v>
      </c>
      <c r="C36" s="15">
        <f>COUNTIFS('Comprehensive apps info'!$G$3:$G$10007,$C$25, 'Comprehensive apps info'!$J$3:$J$10007, $B36, 'Comprehensive apps info'!$O$3:$O$10007, "&lt;&gt;" &amp; "App on Hold", 'Comprehensive apps info'!$O$3:$O$10007, "&lt;&gt;" &amp; "De-scoped from TEKsystems")</f>
        <v>5</v>
      </c>
      <c r="D36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info'!$J$3:$J$10007, $B36, 'Comprehensive apps info'!$O$3:$O$10007, "&lt;&gt;" &amp; "App on Hold", 'Comprehensive apps info'!$O$3:$O$10007, "&lt;&gt;" &amp; "De-scoped from TEKsystems")</f>
        <v>0</v>
      </c>
      <c r="E36" s="15">
        <f>COUNTIFS('Comprehensive apps info'!$G$3:$G$10007,$E$25, 'Comprehensive apps info'!$J$3:$J$10007, $B36, 'Comprehensive apps info'!$O$3:$O$10007, "&lt;&gt;" &amp; "App on Hold", 'Comprehensive apps info'!$O$3:$O$10007, "&lt;&gt;" &amp; "De-scoped from TEKsystems")</f>
        <v>2</v>
      </c>
      <c r="F36" s="15">
        <f>COUNTIFS('Comprehensive apps info'!$G$3:$G$10007,$F$25, 'Comprehensive apps info'!$J$3:$J$10007, $B36, 'Comprehensive apps info'!$O$3:$O$10007, "&lt;&gt;" &amp; "App on Hold", 'Comprehensive apps info'!$O$3:$O$10007, "&lt;&gt;" &amp; "De-scoped from TEKsystems")</f>
        <v>0</v>
      </c>
      <c r="G36" s="15">
        <f>COUNTIFS('Comprehensive apps info'!$G$3:$G$10007,$G$25, 'Comprehensive apps info'!$J$3:$J$10007, $B36, 'Comprehensive apps info'!$O$3:$O$10007, "&lt;&gt;" &amp; "App on Hold", 'Comprehensive apps info'!$O$3:$O$10007, "&lt;&gt;" &amp; "De-scoped from TEKsystems")</f>
        <v>1</v>
      </c>
      <c r="H36" s="15">
        <f>COUNTIFS('Comprehensive apps info'!$G$3:$G$10007,$H$25, 'Comprehensive apps info'!$J$3:$J$10007, $B36, 'Comprehensive apps info'!$O$3:$O$10007, "&lt;&gt;" &amp; "De-scoped from TEKsystems", 'Comprehensive apps info'!$O$3:$O$10007, "&lt;&gt;" &amp; "App on Hold")</f>
        <v>4</v>
      </c>
      <c r="I36" s="15">
        <f>COUNTIFS('Comprehensive apps info'!$G$3:$G$10007,$I$25, 'Comprehensive apps info'!$J$3:$J$10007, $B36, 'Comprehensive apps info'!$O$3:$O$10007, "&lt;&gt;" &amp; "App on Hold", 'Comprehensive apps info'!$O$3:$O$10007, "&lt;&gt;" &amp; "De-scoped from TEKsystems")</f>
        <v>0</v>
      </c>
      <c r="J36" s="15">
        <f>COUNTIFS('Comprehensive apps info'!$G$3:$G$10007,$J$25, 'Comprehensive apps info'!$J$3:$J$10007, $B36, 'Comprehensive apps info'!$O$3:$O$10007, "&lt;&gt;" &amp; "App on Hold", 'Comprehensive apps info'!$O$3:$O$10007, "&lt;&gt;" &amp; "De-scoped from TEKsystems")</f>
        <v>3</v>
      </c>
      <c r="K36" s="15">
        <f>COUNTIFS('Comprehensive apps info'!$G$3:$G$10007,$K$25, 'Comprehensive apps info'!$J$3:$J$10007, $B36, 'Comprehensive apps info'!$O$3:$O$10007, "&lt;&gt;" &amp; "App on Hold", 'Comprehensive apps info'!$O$3:$O$10007, "&lt;&gt;" &amp; "De-scoped from TEKsystems")</f>
        <v>0</v>
      </c>
      <c r="M36" s="10">
        <f t="shared" si="7"/>
        <v>15</v>
      </c>
      <c r="N36" s="12">
        <f>COUNTIFS('Comprehensive apps info'!$J$3:$J$10007, $B36, 'Comprehensive apps info'!$O$3:$O$10007, "App on Hold")</f>
        <v>0</v>
      </c>
      <c r="O36" s="14">
        <f>COUNTIFS('Comprehensive apps info'!$J$3:$J$10007, $B36, 'Comprehensive apps info'!$O$3:$O$10007, "De-scoped from TEKsystems")</f>
        <v>0</v>
      </c>
      <c r="P36" s="10">
        <f t="shared" si="5"/>
        <v>15</v>
      </c>
      <c r="R36" s="17" t="str">
        <f t="shared" si="6"/>
        <v>Matches</v>
      </c>
    </row>
    <row r="37">
      <c r="B37" s="16" t="s">
        <v>416</v>
      </c>
      <c r="C37" s="15">
        <f>COUNTIFS('Comprehensive apps info'!$G$3:$G$10007,$C$25, 'Comprehensive apps info'!$J$3:$J$10007, $B37, 'Comprehensive apps info'!$O$3:$O$10007, "&lt;&gt;" &amp; "App on Hold", 'Comprehensive apps info'!$O$3:$O$10007, "&lt;&gt;" &amp; "De-scoped from TEKsystems")</f>
        <v>0</v>
      </c>
      <c r="D37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info'!$J$3:$J$10007, $B37, 'Comprehensive apps info'!$O$3:$O$10007, "&lt;&gt;" &amp; "App on Hold", 'Comprehensive apps info'!$O$3:$O$10007, "&lt;&gt;" &amp; "De-scoped from TEKsystems")</f>
        <v>1</v>
      </c>
      <c r="E37" s="15">
        <f>COUNTIFS('Comprehensive apps info'!$G$3:$G$10007,$E$25, 'Comprehensive apps info'!$J$3:$J$10007, $B37, 'Comprehensive apps info'!$O$3:$O$10007, "&lt;&gt;" &amp; "App on Hold", 'Comprehensive apps info'!$O$3:$O$10007, "&lt;&gt;" &amp; "De-scoped from TEKsystems")</f>
        <v>3</v>
      </c>
      <c r="F37" s="15">
        <f>COUNTIFS('Comprehensive apps info'!$G$3:$G$10007,$F$25, 'Comprehensive apps info'!$J$3:$J$10007, $B37, 'Comprehensive apps info'!$O$3:$O$10007, "&lt;&gt;" &amp; "App on Hold", 'Comprehensive apps info'!$O$3:$O$10007, "&lt;&gt;" &amp; "De-scoped from TEKsystems")</f>
        <v>0</v>
      </c>
      <c r="G37" s="15">
        <f>COUNTIFS('Comprehensive apps info'!$G$3:$G$10007,$G$25, 'Comprehensive apps info'!$J$3:$J$10007, $B37, 'Comprehensive apps info'!$O$3:$O$10007, "&lt;&gt;" &amp; "App on Hold", 'Comprehensive apps info'!$O$3:$O$10007, "&lt;&gt;" &amp; "De-scoped from TEKsystems")</f>
        <v>1</v>
      </c>
      <c r="H37" s="15">
        <f>COUNTIFS('Comprehensive apps info'!$G$3:$G$10007,$H$25, 'Comprehensive apps info'!$J$3:$J$10007, $B37, 'Comprehensive apps info'!$O$3:$O$10007, "&lt;&gt;" &amp; "De-scoped from TEKsystems", 'Comprehensive apps info'!$O$3:$O$10007, "&lt;&gt;" &amp; "App on Hold")</f>
        <v>3</v>
      </c>
      <c r="I37" s="15">
        <f>COUNTIFS('Comprehensive apps info'!$G$3:$G$10007,$I$25, 'Comprehensive apps info'!$J$3:$J$10007, $B37, 'Comprehensive apps info'!$O$3:$O$10007, "&lt;&gt;" &amp; "App on Hold", 'Comprehensive apps info'!$O$3:$O$10007, "&lt;&gt;" &amp; "De-scoped from TEKsystems")</f>
        <v>0</v>
      </c>
      <c r="J37" s="15">
        <f>COUNTIFS('Comprehensive apps info'!$G$3:$G$10007,$J$25, 'Comprehensive apps info'!$J$3:$J$10007, $B37, 'Comprehensive apps info'!$O$3:$O$10007, "&lt;&gt;" &amp; "App on Hold", 'Comprehensive apps info'!$O$3:$O$10007, "&lt;&gt;" &amp; "De-scoped from TEKsystems")</f>
        <v>2</v>
      </c>
      <c r="K37" s="15">
        <f>COUNTIFS('Comprehensive apps info'!$G$3:$G$10007,$K$25, 'Comprehensive apps info'!$J$3:$J$10007, $B37, 'Comprehensive apps info'!$O$3:$O$10007, "&lt;&gt;" &amp; "App on Hold", 'Comprehensive apps info'!$O$3:$O$10007, "&lt;&gt;" &amp; "De-scoped from TEKsystems")</f>
        <v>0</v>
      </c>
      <c r="M37" s="10">
        <f t="shared" si="7"/>
        <v>10</v>
      </c>
      <c r="N37" s="12">
        <f>COUNTIFS('Comprehensive apps info'!$J$3:$J$10007, $B37, 'Comprehensive apps info'!$O$3:$O$10007, "App on Hold")</f>
        <v>0</v>
      </c>
      <c r="O37" s="14">
        <f>COUNTIFS('Comprehensive apps info'!$J$3:$J$10007, $B37, 'Comprehensive apps info'!$O$3:$O$10007, "De-scoped from TEKsystems")</f>
        <v>0</v>
      </c>
      <c r="P37" s="10">
        <f t="shared" si="5"/>
        <v>10</v>
      </c>
      <c r="R37" s="17" t="str">
        <f t="shared" si="6"/>
        <v>Matches</v>
      </c>
    </row>
    <row r="38">
      <c r="B38" s="16" t="s">
        <v>1057</v>
      </c>
      <c r="C38" s="15">
        <f>COUNTIFS('Comprehensive apps info'!$G$3:$G$10007,$C$25, 'Comprehensive apps info'!$J$3:$J$10007, $B38, 'Comprehensive apps info'!$O$3:$O$10007, "&lt;&gt;" &amp; "App on Hold", 'Comprehensive apps info'!$O$3:$O$10007, "&lt;&gt;" &amp; "De-scoped from TEKsystems")</f>
        <v>0</v>
      </c>
      <c r="D38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info'!$J$3:$J$10007, $B38, 'Comprehensive apps info'!$O$3:$O$10007, "&lt;&gt;" &amp; "App on Hold", 'Comprehensive apps info'!$O$3:$O$10007, "&lt;&gt;" &amp; "De-scoped from TEKsystems")</f>
        <v>0</v>
      </c>
      <c r="E38" s="15">
        <f>COUNTIFS('Comprehensive apps info'!$G$3:$G$10007,$E$25, 'Comprehensive apps info'!$J$3:$J$10007, $B38, 'Comprehensive apps info'!$O$3:$O$10007, "&lt;&gt;" &amp; "App on Hold", 'Comprehensive apps info'!$O$3:$O$10007, "&lt;&gt;" &amp; "De-scoped from TEKsystems")</f>
        <v>0</v>
      </c>
      <c r="F38" s="15">
        <f>COUNTIFS('Comprehensive apps info'!$G$3:$G$10007,$F$25, 'Comprehensive apps info'!$J$3:$J$10007, $B38, 'Comprehensive apps info'!$O$3:$O$10007, "&lt;&gt;" &amp; "App on Hold", 'Comprehensive apps info'!$O$3:$O$10007, "&lt;&gt;" &amp; "De-scoped from TEKsystems")</f>
        <v>0</v>
      </c>
      <c r="G38" s="15">
        <f>COUNTIFS('Comprehensive apps info'!$G$3:$G$10007,$G$25, 'Comprehensive apps info'!$J$3:$J$10007, $B38, 'Comprehensive apps info'!$O$3:$O$10007, "&lt;&gt;" &amp; "App on Hold", 'Comprehensive apps info'!$O$3:$O$10007, "&lt;&gt;" &amp; "De-scoped from TEKsystems")</f>
        <v>0</v>
      </c>
      <c r="H38" s="15">
        <f>COUNTIFS('Comprehensive apps info'!$G$3:$G$10007,$H$25, 'Comprehensive apps info'!$J$3:$J$10007, $B38, 'Comprehensive apps info'!$O$3:$O$10007, "&lt;&gt;" &amp; "De-scoped from TEKsystems", 'Comprehensive apps info'!$O$3:$O$10007, "&lt;&gt;" &amp; "App on Hold")</f>
        <v>0</v>
      </c>
      <c r="I38" s="15">
        <f>COUNTIFS('Comprehensive apps info'!$G$3:$G$10007,$I$25, 'Comprehensive apps info'!$J$3:$J$10007, $B38, 'Comprehensive apps info'!$O$3:$O$10007, "&lt;&gt;" &amp; "App on Hold", 'Comprehensive apps info'!$O$3:$O$10007, "&lt;&gt;" &amp; "De-scoped from TEKsystems")</f>
        <v>0</v>
      </c>
      <c r="J38" s="15">
        <f>COUNTIFS('Comprehensive apps info'!$G$3:$G$10007,$J$25, 'Comprehensive apps info'!$J$3:$J$10007, $B38, 'Comprehensive apps info'!$O$3:$O$10007, "&lt;&gt;" &amp; "App on Hold", 'Comprehensive apps info'!$O$3:$O$10007, "&lt;&gt;" &amp; "De-scoped from TEKsystems")</f>
        <v>0</v>
      </c>
      <c r="K38" s="15">
        <f>COUNTIFS('Comprehensive apps info'!$G$3:$G$10007,$K$25, 'Comprehensive apps info'!$J$3:$J$10007, $B38, 'Comprehensive apps info'!$O$3:$O$10007, "&lt;&gt;" &amp; "App on Hold", 'Comprehensive apps info'!$O$3:$O$10007, "&lt;&gt;" &amp; "De-scoped from TEKsystems")</f>
        <v>0</v>
      </c>
      <c r="M38" s="10">
        <f t="shared" si="7"/>
        <v>0</v>
      </c>
      <c r="N38" s="12">
        <f>COUNTIFS('Comprehensive apps info'!$J$3:$J$10007, $B38, 'Comprehensive apps info'!$O$3:$O$10007, "App on Hold")</f>
        <v>0</v>
      </c>
      <c r="O38" s="14">
        <f>COUNTIFS('Comprehensive apps info'!$J$3:$J$10007, $B38, 'Comprehensive apps info'!$O$3:$O$10007, "De-scoped from TEKsystems")</f>
        <v>0</v>
      </c>
      <c r="P38" s="10">
        <f t="shared" si="5"/>
        <v>0</v>
      </c>
      <c r="R38" s="17" t="str">
        <f t="shared" si="6"/>
        <v>Has Issues</v>
      </c>
    </row>
    <row r="39">
      <c r="B39" s="16" t="s">
        <v>448</v>
      </c>
      <c r="C39" s="15">
        <f>COUNTIFS('Comprehensive apps info'!$G$3:$G$10007,$C$25, 'Comprehensive apps info'!$J$3:$J$10007, $B39, 'Comprehensive apps info'!$O$3:$O$10007, "&lt;&gt;" &amp; "App on Hold", 'Comprehensive apps info'!$O$3:$O$10007, "&lt;&gt;" &amp; "De-scoped from TEKsystems")</f>
        <v>0</v>
      </c>
      <c r="D39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info'!$J$3:$J$10007, $B39, 'Comprehensive apps info'!$O$3:$O$10007, "&lt;&gt;" &amp; "App on Hold", 'Comprehensive apps info'!$O$3:$O$10007, "&lt;&gt;" &amp; "De-scoped from TEKsystems")</f>
        <v>0</v>
      </c>
      <c r="E39" s="15">
        <f>COUNTIFS('Comprehensive apps info'!$G$3:$G$10007,$E$25, 'Comprehensive apps info'!$J$3:$J$10007, $B39, 'Comprehensive apps info'!$O$3:$O$10007, "&lt;&gt;" &amp; "App on Hold", 'Comprehensive apps info'!$O$3:$O$10007, "&lt;&gt;" &amp; "De-scoped from TEKsystems")</f>
        <v>0</v>
      </c>
      <c r="F39" s="15">
        <f>COUNTIFS('Comprehensive apps info'!$G$3:$G$10007,$F$25, 'Comprehensive apps info'!$J$3:$J$10007, $B39, 'Comprehensive apps info'!$O$3:$O$10007, "&lt;&gt;" &amp; "App on Hold", 'Comprehensive apps info'!$O$3:$O$10007, "&lt;&gt;" &amp; "De-scoped from TEKsystems")</f>
        <v>0</v>
      </c>
      <c r="G39" s="15">
        <f>COUNTIFS('Comprehensive apps info'!$G$3:$G$10007,$G$25, 'Comprehensive apps info'!$J$3:$J$10007, $B39, 'Comprehensive apps info'!$O$3:$O$10007, "&lt;&gt;" &amp; "App on Hold", 'Comprehensive apps info'!$O$3:$O$10007, "&lt;&gt;" &amp; "De-scoped from TEKsystems")</f>
        <v>0</v>
      </c>
      <c r="H39" s="15">
        <f>COUNTIFS('Comprehensive apps info'!$G$3:$G$10007,$H$25, 'Comprehensive apps info'!$J$3:$J$10007, $B39, 'Comprehensive apps info'!$O$3:$O$10007, "&lt;&gt;" &amp; "De-scoped from TEKsystems", 'Comprehensive apps info'!$O$3:$O$10007, "&lt;&gt;" &amp; "App on Hold")</f>
        <v>0</v>
      </c>
      <c r="I39" s="15">
        <f>COUNTIFS('Comprehensive apps info'!$G$3:$G$10007,$I$25, 'Comprehensive apps info'!$J$3:$J$10007, $B39, 'Comprehensive apps info'!$O$3:$O$10007, "&lt;&gt;" &amp; "App on Hold", 'Comprehensive apps info'!$O$3:$O$10007, "&lt;&gt;" &amp; "De-scoped from TEKsystems")</f>
        <v>0</v>
      </c>
      <c r="J39" s="15">
        <f>COUNTIFS('Comprehensive apps info'!$G$3:$G$10007,$J$25, 'Comprehensive apps info'!$J$3:$J$10007, $B39, 'Comprehensive apps info'!$O$3:$O$10007, "&lt;&gt;" &amp; "App on Hold", 'Comprehensive apps info'!$O$3:$O$10007, "&lt;&gt;" &amp; "De-scoped from TEKsystems")</f>
        <v>0</v>
      </c>
      <c r="K39" s="15">
        <f>COUNTIFS('Comprehensive apps info'!$G$3:$G$10007,$K$25, 'Comprehensive apps info'!$J$3:$J$10007, $B39, 'Comprehensive apps info'!$O$3:$O$10007, "&lt;&gt;" &amp; "App on Hold", 'Comprehensive apps info'!$O$3:$O$10007, "&lt;&gt;" &amp; "De-scoped from TEKsystems")</f>
        <v>0</v>
      </c>
      <c r="M39" s="10">
        <f t="shared" si="7"/>
        <v>0</v>
      </c>
      <c r="N39" s="12">
        <f>COUNTIFS('Comprehensive apps info'!$J$3:$J$10007, $B39, 'Comprehensive apps info'!$O$3:$O$10007, "App on Hold")</f>
        <v>0</v>
      </c>
      <c r="O39" s="14">
        <f>COUNTIFS('Comprehensive apps info'!$J$3:$J$10007, $B39, 'Comprehensive apps info'!$O$3:$O$10007, "De-scoped from TEKsystems")</f>
        <v>0</v>
      </c>
      <c r="P39" s="10">
        <f t="shared" si="5"/>
        <v>0</v>
      </c>
      <c r="R39" s="17" t="str">
        <f t="shared" si="6"/>
        <v>Matches</v>
      </c>
    </row>
    <row r="40">
      <c r="B40" s="80" t="s">
        <v>208</v>
      </c>
      <c r="C40" s="82">
        <f>COUNTIFS('Comprehensive apps info'!$G$3:$G$10007,$C$25, 'Comprehensive apps info'!$J$3:$J$10007, $B40, 'Comprehensive apps info'!$O$3:$O$10007, "&lt;&gt;" &amp; "App on Hold", 'Comprehensive apps info'!$O$3:$O$10007, "&lt;&gt;" &amp; "De-scoped from TEKsystems")</f>
        <v>1</v>
      </c>
      <c r="D40" s="82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info'!$J$3:$J$10007, $B40, 'Comprehensive apps info'!$O$3:$O$10007, "&lt;&gt;" &amp; "App on Hold", 'Comprehensive apps info'!$O$3:$O$10007, "&lt;&gt;" &amp; "De-scoped from TEKsystems")</f>
        <v>0</v>
      </c>
      <c r="E40" s="82">
        <f>COUNTIFS('Comprehensive apps info'!$G$3:$G$10007,$E$25, 'Comprehensive apps info'!$J$3:$J$10007, $B40, 'Comprehensive apps info'!$O$3:$O$10007, "&lt;&gt;" &amp; "App on Hold", 'Comprehensive apps info'!$O$3:$O$10007, "&lt;&gt;" &amp; "De-scoped from TEKsystems")</f>
        <v>5</v>
      </c>
      <c r="F40" s="82">
        <f>COUNTIFS('Comprehensive apps info'!$G$3:$G$10007,$F$25, 'Comprehensive apps info'!$J$3:$J$10007, $B40, 'Comprehensive apps info'!$O$3:$O$10007, "&lt;&gt;" &amp; "App on Hold", 'Comprehensive apps info'!$O$3:$O$10007, "&lt;&gt;" &amp; "De-scoped from TEKsystems")</f>
        <v>0</v>
      </c>
      <c r="G40" s="82">
        <f>COUNTIFS('Comprehensive apps info'!$G$3:$G$10007,$G$25, 'Comprehensive apps info'!$J$3:$J$10007, $B40, 'Comprehensive apps info'!$O$3:$O$10007, "&lt;&gt;" &amp; "App on Hold", 'Comprehensive apps info'!$O$3:$O$10007, "&lt;&gt;" &amp; "De-scoped from TEKsystems")</f>
        <v>2</v>
      </c>
      <c r="H40" s="82">
        <f>COUNTIFS('Comprehensive apps info'!$G$3:$G$10007,$H$25, 'Comprehensive apps info'!$J$3:$J$10007, $B40, 'Comprehensive apps info'!$O$3:$O$10007, "&lt;&gt;" &amp; "De-scoped from TEKsystems", 'Comprehensive apps info'!$O$3:$O$10007, "&lt;&gt;" &amp; "App on Hold")</f>
        <v>0</v>
      </c>
      <c r="I40" s="82">
        <f>COUNTIFS('Comprehensive apps info'!$G$3:$G$10007,$I$25, 'Comprehensive apps info'!$J$3:$J$10007, $B40, 'Comprehensive apps info'!$O$3:$O$10007, "&lt;&gt;" &amp; "App on Hold", 'Comprehensive apps info'!$O$3:$O$10007, "&lt;&gt;" &amp; "De-scoped from TEKsystems")</f>
        <v>0</v>
      </c>
      <c r="J40" s="82">
        <f>COUNTIFS('Comprehensive apps info'!$G$3:$G$10007,$J$25, 'Comprehensive apps info'!$J$3:$J$10007, $B40, 'Comprehensive apps info'!$O$3:$O$10007, "&lt;&gt;" &amp; "App on Hold", 'Comprehensive apps info'!$O$3:$O$10007, "&lt;&gt;" &amp; "De-scoped from TEKsystems")</f>
        <v>0</v>
      </c>
      <c r="K40" s="82">
        <f>COUNTIFS('Comprehensive apps info'!$G$3:$G$10007,$K$25, 'Comprehensive apps info'!$J$3:$J$10007, $B40, 'Comprehensive apps info'!$O$3:$O$10007, "&lt;&gt;" &amp; "App on Hold", 'Comprehensive apps info'!$O$3:$O$10007, "&lt;&gt;" &amp; "De-scoped from TEKsystems")</f>
        <v>4</v>
      </c>
      <c r="M40" s="10">
        <f>SUM(C40:K40)+N40+O40</f>
        <v>47</v>
      </c>
      <c r="N40" s="12">
        <f>COUNTIFS('Comprehensive apps info'!$J$3:$J$10007, $B40, 'Comprehensive apps info'!$O$3:$O$10007, "App on Hold")</f>
        <v>6</v>
      </c>
      <c r="O40" s="14">
        <f>COUNTIFS('Comprehensive apps info'!$J$3:$J$10007, $B40, 'Comprehensive apps info'!$O$3:$O$10007, "De-scoped from TEKsystems")</f>
        <v>29</v>
      </c>
      <c r="P40" s="10">
        <f t="shared" si="5"/>
        <v>12</v>
      </c>
      <c r="R40" s="17" t="str">
        <f t="shared" si="6"/>
        <v>Matches</v>
      </c>
    </row>
    <row r="41">
      <c r="M41" s="109">
        <f>(SUM(M26:M40)+SUM(N41:P41))/2</f>
        <v>194</v>
      </c>
      <c r="N41" s="109">
        <f t="shared" ref="N41:P41" si="8">SUM(N26:N40)</f>
        <v>9</v>
      </c>
      <c r="O41" s="109">
        <f t="shared" si="8"/>
        <v>29</v>
      </c>
      <c r="P41" s="109">
        <f t="shared" si="8"/>
        <v>156</v>
      </c>
    </row>
    <row r="42">
      <c r="B42" s="7" t="s">
        <v>11</v>
      </c>
      <c r="C42" s="15">
        <f t="shared" ref="C42:K42" si="9">SUM(C26:C40)</f>
        <v>58</v>
      </c>
      <c r="D42" s="15">
        <f t="shared" si="9"/>
        <v>10</v>
      </c>
      <c r="E42" s="15">
        <f t="shared" si="9"/>
        <v>13</v>
      </c>
      <c r="F42" s="15">
        <f t="shared" si="9"/>
        <v>6</v>
      </c>
      <c r="G42" s="15">
        <f t="shared" si="9"/>
        <v>18</v>
      </c>
      <c r="H42" s="15">
        <f t="shared" si="9"/>
        <v>17</v>
      </c>
      <c r="I42" s="15">
        <f t="shared" si="9"/>
        <v>1</v>
      </c>
      <c r="J42" s="15">
        <f t="shared" si="9"/>
        <v>26</v>
      </c>
      <c r="K42" s="15">
        <f t="shared" si="9"/>
        <v>10</v>
      </c>
      <c r="L42" s="109">
        <f>SUM(C42:K42)+N41+O41</f>
        <v>197</v>
      </c>
      <c r="M42" s="17" t="str">
        <f>IF($L$42=$M$41,"Matches", "Has Issues")</f>
        <v>Has Issues</v>
      </c>
    </row>
    <row r="45">
      <c r="C45" s="3" t="s">
        <v>1166</v>
      </c>
      <c r="D45" s="4"/>
      <c r="E45" s="4"/>
      <c r="F45" s="4"/>
      <c r="G45" s="4"/>
      <c r="H45" s="4"/>
      <c r="I45" s="4"/>
      <c r="J45" s="4"/>
      <c r="K45" s="5"/>
    </row>
    <row r="46">
      <c r="B46" s="7" t="s">
        <v>0</v>
      </c>
      <c r="C46" s="7" t="s">
        <v>90</v>
      </c>
      <c r="D46" s="7" t="s">
        <v>508</v>
      </c>
      <c r="E46" s="7" t="s">
        <v>207</v>
      </c>
      <c r="F46" s="7" t="s">
        <v>325</v>
      </c>
      <c r="G46" s="7" t="s">
        <v>130</v>
      </c>
      <c r="H46" s="7" t="s">
        <v>196</v>
      </c>
      <c r="I46" s="7" t="s">
        <v>511</v>
      </c>
      <c r="J46" s="7" t="s">
        <v>446</v>
      </c>
      <c r="K46" s="7" t="s">
        <v>203</v>
      </c>
      <c r="M46" s="7" t="s">
        <v>513</v>
      </c>
      <c r="N46" s="85" t="s">
        <v>18</v>
      </c>
      <c r="O46" s="89" t="s">
        <v>514</v>
      </c>
      <c r="P46" s="7" t="s">
        <v>552</v>
      </c>
      <c r="R46" s="7" t="s">
        <v>22</v>
      </c>
    </row>
    <row r="47">
      <c r="B47" s="18" t="s">
        <v>27</v>
      </c>
      <c r="C47" s="15">
        <f>COUNTIFS('Comprehensive apps info'!$G$3:$G$10007,$C$25, 'Comprehensive apps info'!$K$3:$K$10007, $B47, 'Comprehensive apps info'!$O$3:$O$10007, "&lt;&gt;" &amp; "App on Hold", 'Comprehensive apps info'!$O$3:$O$10007, "&lt;&gt;" &amp; "De-scoped from TEKsystems")</f>
        <v>6</v>
      </c>
      <c r="D47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$B47, 'Comprehensive apps info'!$O$3:$O$10007, "&lt;&gt;" &amp; "App on Hold", 'Comprehensive apps info'!$O$3:$O$10007, "&lt;&gt;" &amp; "De-scoped from TEKsystems")</f>
        <v>0</v>
      </c>
      <c r="E47" s="15">
        <f>COUNTIFS('Comprehensive apps info'!$G$3:$G$10007,$E$25, 'Comprehensive apps info'!$K$3:$K$10007, $B47, 'Comprehensive apps info'!$O$3:$O$10007, "&lt;&gt;" &amp; "App on Hold", 'Comprehensive apps info'!$O$3:$O$10007, "&lt;&gt;" &amp; "De-scoped from TEKsystems")</f>
        <v>3</v>
      </c>
      <c r="F47" s="15">
        <f>COUNTIFS('Comprehensive apps info'!$G$3:$G$10007,$F$25, 'Comprehensive apps info'!$K$3:$K$10007, $B47, 'Comprehensive apps info'!$O$3:$O$10007, "&lt;&gt;" &amp; "App on Hold", 'Comprehensive apps info'!$O$3:$O$10007, "&lt;&gt;" &amp; "De-scoped from TEKsystems")</f>
        <v>3</v>
      </c>
      <c r="G47" s="15">
        <f>COUNTIFS('Comprehensive apps info'!$G$3:$G$10007,$G$25, 'Comprehensive apps info'!$K$3:$K$10007, $B47, 'Comprehensive apps info'!$O$3:$O$10007, "&lt;&gt;" &amp; "App on Hold", 'Comprehensive apps info'!$O$3:$O$10007, "&lt;&gt;" &amp; "De-scoped from TEKsystems")</f>
        <v>2</v>
      </c>
      <c r="H47" s="15">
        <f>COUNTIFS('Comprehensive apps info'!$G$3:$G$10007,$H$25, 'Comprehensive apps info'!$K$3:$K$10007, $B47, 'Comprehensive apps info'!$O$3:$O$10007, "&lt;&gt;" &amp; "De-scoped from TEKsystems", 'Comprehensive apps info'!$O$3:$O$10007, "&lt;&gt;" &amp; "App on Hold")</f>
        <v>3</v>
      </c>
      <c r="I47" s="15">
        <f>COUNTIFS('Comprehensive apps info'!$G$3:$G$10007,$I$25, 'Comprehensive apps info'!$K$3:$K$10007, $B47, 'Comprehensive apps info'!$O$3:$O$10007, "&lt;&gt;" &amp; "App on Hold", 'Comprehensive apps info'!$O$3:$O$10007, "&lt;&gt;" &amp; "De-scoped from TEKsystems")</f>
        <v>0</v>
      </c>
      <c r="J47" s="15">
        <f>COUNTIFS('Comprehensive apps info'!$G$3:$G$10007,$J$25, 'Comprehensive apps info'!$K$3:$K$10007, $B47, 'Comprehensive apps info'!$O$3:$O$10007, "&lt;&gt;" &amp; "App on Hold", 'Comprehensive apps info'!$O$3:$O$10007, "&lt;&gt;" &amp; "De-scoped from TEKsystems")</f>
        <v>1</v>
      </c>
      <c r="K47" s="15">
        <f>COUNTIFS('Comprehensive apps info'!$G$3:$G$10007,$K$25, 'Comprehensive apps info'!$K$3:$K$10007, $B47, 'Comprehensive apps info'!$O$3:$O$10007, "&lt;&gt;" &amp; "App on Hold", 'Comprehensive apps info'!$O$3:$O$10007, "&lt;&gt;" &amp; "De-scoped from TEKsystems")</f>
        <v>1</v>
      </c>
      <c r="M47" s="10">
        <f>SUM(C47:K47)+N47+O47</f>
        <v>19</v>
      </c>
      <c r="N47" s="12">
        <f>COUNTIFS('Comprehensive apps info'!$K$3:$K$10007, $B47, 'Comprehensive apps info'!$O$3:$O$10007, "App on Hold")</f>
        <v>0</v>
      </c>
      <c r="O47" s="14">
        <f>COUNTIFS('Comprehensive apps info'!$K$3:$K$10007, $B47, 'Comprehensive apps info'!$O$3:$O$10007, "De-scoped from TEKsystems")</f>
        <v>0</v>
      </c>
      <c r="P47" s="10">
        <f t="shared" ref="P47:P61" si="10">M47-N47-O47</f>
        <v>19</v>
      </c>
      <c r="R47" s="17" t="str">
        <f t="shared" ref="R47:R61" si="11">IF(M47=P4,"Matches", "Has Issues")</f>
        <v>Matches</v>
      </c>
    </row>
    <row r="48">
      <c r="B48" s="18" t="s">
        <v>86</v>
      </c>
      <c r="C48" s="15">
        <f>COUNTIFS('Comprehensive apps info'!$G$3:$G$10007,$C$25, 'Comprehensive apps info'!$K$3:$K$10007, $B48, 'Comprehensive apps info'!$O$3:$O$10007, "&lt;&gt;" &amp; "App on Hold", 'Comprehensive apps info'!$O$3:$O$10007, "&lt;&gt;" &amp; "De-scoped from TEKsystems")</f>
        <v>0</v>
      </c>
      <c r="D48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$B48, 'Comprehensive apps info'!$O$3:$O$10007, "&lt;&gt;" &amp; "App on Hold", 'Comprehensive apps info'!$O$3:$O$10007, "&lt;&gt;" &amp; "De-scoped from TEKsystems")</f>
        <v>0</v>
      </c>
      <c r="E48" s="15">
        <f>COUNTIFS('Comprehensive apps info'!$G$3:$G$10007,$E$25, 'Comprehensive apps info'!$K$3:$K$10007, $B48, 'Comprehensive apps info'!$O$3:$O$10007, "&lt;&gt;" &amp; "App on Hold", 'Comprehensive apps info'!$O$3:$O$10007, "&lt;&gt;" &amp; "De-scoped from TEKsystems")</f>
        <v>0</v>
      </c>
      <c r="F48" s="15">
        <f>COUNTIFS('Comprehensive apps info'!$G$3:$G$10007,$F$25, 'Comprehensive apps info'!$K$3:$K$10007, $B48, 'Comprehensive apps info'!$O$3:$O$10007, "&lt;&gt;" &amp; "App on Hold", 'Comprehensive apps info'!$O$3:$O$10007, "&lt;&gt;" &amp; "De-scoped from TEKsystems")</f>
        <v>0</v>
      </c>
      <c r="G48" s="15">
        <f>COUNTIFS('Comprehensive apps info'!$G$3:$G$10007,$G$25, 'Comprehensive apps info'!$K$3:$K$10007, $B48, 'Comprehensive apps info'!$O$3:$O$10007, "&lt;&gt;" &amp; "App on Hold", 'Comprehensive apps info'!$O$3:$O$10007, "&lt;&gt;" &amp; "De-scoped from TEKsystems")</f>
        <v>0</v>
      </c>
      <c r="H48" s="15">
        <f>COUNTIFS('Comprehensive apps info'!$G$3:$G$10007,$H$25, 'Comprehensive apps info'!$K$3:$K$10007, $B48, 'Comprehensive apps info'!$O$3:$O$10007, "&lt;&gt;" &amp; "De-scoped from TEKsystems", 'Comprehensive apps info'!$O$3:$O$10007, "&lt;&gt;" &amp; "App on Hold")</f>
        <v>0</v>
      </c>
      <c r="I48" s="15">
        <f>COUNTIFS('Comprehensive apps info'!$G$3:$G$10007,$I$25, 'Comprehensive apps info'!$K$3:$K$10007, $B48, 'Comprehensive apps info'!$O$3:$O$10007, "&lt;&gt;" &amp; "App on Hold", 'Comprehensive apps info'!$O$3:$O$10007, "&lt;&gt;" &amp; "De-scoped from TEKsystems")</f>
        <v>0</v>
      </c>
      <c r="J48" s="15">
        <f>COUNTIFS('Comprehensive apps info'!$G$3:$G$10007,$J$25, 'Comprehensive apps info'!$K$3:$K$10007, $B48, 'Comprehensive apps info'!$O$3:$O$10007, "&lt;&gt;" &amp; "App on Hold", 'Comprehensive apps info'!$O$3:$O$10007, "&lt;&gt;" &amp; "De-scoped from TEKsystems")</f>
        <v>0</v>
      </c>
      <c r="K48" s="15">
        <f>COUNTIFS('Comprehensive apps info'!$G$3:$G$10007,$K$25, 'Comprehensive apps info'!$K$3:$K$10007, $B48, 'Comprehensive apps info'!$O$3:$O$10007, "&lt;&gt;" &amp; "App on Hold", 'Comprehensive apps info'!$O$3:$O$10007, "&lt;&gt;" &amp; "De-scoped from TEKsystems")</f>
        <v>0</v>
      </c>
      <c r="M48" s="10">
        <f t="shared" ref="M48:M60" si="12">SUM(C48:K48)</f>
        <v>0</v>
      </c>
      <c r="N48" s="12">
        <f>COUNTIFS('Comprehensive apps info'!$K$3:$K$10007, $B48, 'Comprehensive apps info'!$O$3:$O$10007, "App on Hold")</f>
        <v>0</v>
      </c>
      <c r="O48" s="14">
        <f>COUNTIFS('Comprehensive apps info'!$K$3:$K$10007, $B48, 'Comprehensive apps info'!$O$3:$O$10007, "De-scoped from TEKsystems")</f>
        <v>0</v>
      </c>
      <c r="P48" s="10">
        <f t="shared" si="10"/>
        <v>0</v>
      </c>
      <c r="R48" s="17" t="str">
        <f t="shared" si="11"/>
        <v>Matches</v>
      </c>
    </row>
    <row r="49">
      <c r="B49" s="18" t="s">
        <v>92</v>
      </c>
      <c r="C49" s="15">
        <f>COUNTIFS('Comprehensive apps info'!$G$3:$G$10007,$C$25, 'Comprehensive apps info'!$K$3:$K$10007, $B49, 'Comprehensive apps info'!$O$3:$O$10007, "&lt;&gt;" &amp; "App on Hold", 'Comprehensive apps info'!$O$3:$O$10007, "&lt;&gt;" &amp; "De-scoped from TEKsystems")</f>
        <v>8</v>
      </c>
      <c r="D49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$B49, 'Comprehensive apps info'!$O$3:$O$10007, "&lt;&gt;" &amp; "App on Hold", 'Comprehensive apps info'!$O$3:$O$10007, "&lt;&gt;" &amp; "De-scoped from TEKsystems")</f>
        <v>2</v>
      </c>
      <c r="E49" s="15">
        <f>COUNTIFS('Comprehensive apps info'!$G$3:$G$10007,$E$25, 'Comprehensive apps info'!$K$3:$K$10007, $B49, 'Comprehensive apps info'!$O$3:$O$10007, "&lt;&gt;" &amp; "App on Hold", 'Comprehensive apps info'!$O$3:$O$10007, "&lt;&gt;" &amp; "De-scoped from TEKsystems")</f>
        <v>0</v>
      </c>
      <c r="F49" s="15">
        <f>COUNTIFS('Comprehensive apps info'!$G$3:$G$10007,$F$25, 'Comprehensive apps info'!$K$3:$K$10007, $B49, 'Comprehensive apps info'!$O$3:$O$10007, "&lt;&gt;" &amp; "App on Hold", 'Comprehensive apps info'!$O$3:$O$10007, "&lt;&gt;" &amp; "De-scoped from TEKsystems")</f>
        <v>2</v>
      </c>
      <c r="G49" s="15">
        <f>COUNTIFS('Comprehensive apps info'!$G$3:$G$10007,$G$25, 'Comprehensive apps info'!$K$3:$K$10007, $B49, 'Comprehensive apps info'!$O$3:$O$10007, "&lt;&gt;" &amp; "App on Hold", 'Comprehensive apps info'!$O$3:$O$10007, "&lt;&gt;" &amp; "De-scoped from TEKsystems")</f>
        <v>1</v>
      </c>
      <c r="H49" s="15">
        <f>COUNTIFS('Comprehensive apps info'!$G$3:$G$10007,$H$25, 'Comprehensive apps info'!$K$3:$K$10007, $B49, 'Comprehensive apps info'!$O$3:$O$10007, "&lt;&gt;" &amp; "De-scoped from TEKsystems", 'Comprehensive apps info'!$O$3:$O$10007, "&lt;&gt;" &amp; "App on Hold")</f>
        <v>0</v>
      </c>
      <c r="I49" s="15">
        <f>COUNTIFS('Comprehensive apps info'!$G$3:$G$10007,$I$25, 'Comprehensive apps info'!$K$3:$K$10007, $B49, 'Comprehensive apps info'!$O$3:$O$10007, "&lt;&gt;" &amp; "App on Hold", 'Comprehensive apps info'!$O$3:$O$10007, "&lt;&gt;" &amp; "De-scoped from TEKsystems")</f>
        <v>0</v>
      </c>
      <c r="J49" s="15">
        <f>COUNTIFS('Comprehensive apps info'!$G$3:$G$10007,$J$25, 'Comprehensive apps info'!$K$3:$K$10007, $B49, 'Comprehensive apps info'!$O$3:$O$10007, "&lt;&gt;" &amp; "App on Hold", 'Comprehensive apps info'!$O$3:$O$10007, "&lt;&gt;" &amp; "De-scoped from TEKsystems")</f>
        <v>1</v>
      </c>
      <c r="K49" s="15">
        <f>COUNTIFS('Comprehensive apps info'!$G$3:$G$10007,$K$25, 'Comprehensive apps info'!$K$3:$K$10007, $B49, 'Comprehensive apps info'!$O$3:$O$10007, "&lt;&gt;" &amp; "App on Hold", 'Comprehensive apps info'!$O$3:$O$10007, "&lt;&gt;" &amp; "De-scoped from TEKsystems")</f>
        <v>2</v>
      </c>
      <c r="M49" s="10">
        <f t="shared" si="12"/>
        <v>16</v>
      </c>
      <c r="N49" s="12">
        <f>COUNTIFS('Comprehensive apps info'!$K$3:$K$10007, $B49, 'Comprehensive apps info'!$O$3:$O$10007, "App on Hold")</f>
        <v>0</v>
      </c>
      <c r="O49" s="14">
        <f>COUNTIFS('Comprehensive apps info'!$K$3:$K$10007, $B49, 'Comprehensive apps info'!$O$3:$O$10007, "De-scoped from TEKsystems")</f>
        <v>0</v>
      </c>
      <c r="P49" s="10">
        <f t="shared" si="10"/>
        <v>16</v>
      </c>
      <c r="R49" s="17" t="str">
        <f t="shared" si="11"/>
        <v>Matches</v>
      </c>
    </row>
    <row r="50">
      <c r="B50" s="18" t="s">
        <v>109</v>
      </c>
      <c r="C50" s="15">
        <f>COUNTIFS('Comprehensive apps info'!$G$3:$G$10007,$C$25, 'Comprehensive apps info'!$K$3:$K$10007, $B50, 'Comprehensive apps info'!$O$3:$O$10007, "&lt;&gt;" &amp; "App on Hold", 'Comprehensive apps info'!$O$3:$O$10007, "&lt;&gt;" &amp; "De-scoped from TEKsystems")</f>
        <v>6</v>
      </c>
      <c r="D50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$B50, 'Comprehensive apps info'!$O$3:$O$10007, "&lt;&gt;" &amp; "App on Hold", 'Comprehensive apps info'!$O$3:$O$10007, "&lt;&gt;" &amp; "De-scoped from TEKsystems")</f>
        <v>3</v>
      </c>
      <c r="E50" s="15">
        <f>COUNTIFS('Comprehensive apps info'!$G$3:$G$10007,$E$25, 'Comprehensive apps info'!$K$3:$K$10007, $B50, 'Comprehensive apps info'!$O$3:$O$10007, "&lt;&gt;" &amp; "App on Hold", 'Comprehensive apps info'!$O$3:$O$10007, "&lt;&gt;" &amp; "De-scoped from TEKsystems")</f>
        <v>0</v>
      </c>
      <c r="F50" s="15">
        <f>COUNTIFS('Comprehensive apps info'!$G$3:$G$10007,$F$25, 'Comprehensive apps info'!$K$3:$K$10007, $B50, 'Comprehensive apps info'!$O$3:$O$10007, "&lt;&gt;" &amp; "App on Hold", 'Comprehensive apps info'!$O$3:$O$10007, "&lt;&gt;" &amp; "De-scoped from TEKsystems")</f>
        <v>0</v>
      </c>
      <c r="G50" s="15">
        <f>COUNTIFS('Comprehensive apps info'!$G$3:$G$10007,$G$25, 'Comprehensive apps info'!$K$3:$K$10007, $B50, 'Comprehensive apps info'!$O$3:$O$10007, "&lt;&gt;" &amp; "App on Hold", 'Comprehensive apps info'!$O$3:$O$10007, "&lt;&gt;" &amp; "De-scoped from TEKsystems")</f>
        <v>0</v>
      </c>
      <c r="H50" s="15">
        <f>COUNTIFS('Comprehensive apps info'!$G$3:$G$10007,$H$25, 'Comprehensive apps info'!$K$3:$K$10007, $B50, 'Comprehensive apps info'!$O$3:$O$10007, "&lt;&gt;" &amp; "De-scoped from TEKsystems", 'Comprehensive apps info'!$O$3:$O$10007, "&lt;&gt;" &amp; "App on Hold")</f>
        <v>0</v>
      </c>
      <c r="I50" s="15">
        <f>COUNTIFS('Comprehensive apps info'!$G$3:$G$10007,$I$25, 'Comprehensive apps info'!$K$3:$K$10007, $B50, 'Comprehensive apps info'!$O$3:$O$10007, "&lt;&gt;" &amp; "App on Hold", 'Comprehensive apps info'!$O$3:$O$10007, "&lt;&gt;" &amp; "De-scoped from TEKsystems")</f>
        <v>1</v>
      </c>
      <c r="J50" s="15">
        <f>COUNTIFS('Comprehensive apps info'!$G$3:$G$10007,$J$25, 'Comprehensive apps info'!$K$3:$K$10007, $B50, 'Comprehensive apps info'!$O$3:$O$10007, "&lt;&gt;" &amp; "App on Hold", 'Comprehensive apps info'!$O$3:$O$10007, "&lt;&gt;" &amp; "De-scoped from TEKsystems")</f>
        <v>0</v>
      </c>
      <c r="K50" s="15">
        <f>COUNTIFS('Comprehensive apps info'!$G$3:$G$10007,$K$25, 'Comprehensive apps info'!$K$3:$K$10007, $B50, 'Comprehensive apps info'!$O$3:$O$10007, "&lt;&gt;" &amp; "App on Hold", 'Comprehensive apps info'!$O$3:$O$10007, "&lt;&gt;" &amp; "De-scoped from TEKsystems")</f>
        <v>2</v>
      </c>
      <c r="M50" s="10">
        <f t="shared" si="12"/>
        <v>12</v>
      </c>
      <c r="N50" s="12">
        <f>COUNTIFS('Comprehensive apps info'!$K$3:$K$10007, $B50, 'Comprehensive apps info'!$O$3:$O$10007, "App on Hold")</f>
        <v>0</v>
      </c>
      <c r="O50" s="14">
        <f>COUNTIFS('Comprehensive apps info'!$K$3:$K$10007, $B50, 'Comprehensive apps info'!$O$3:$O$10007, "De-scoped from TEKsystems")</f>
        <v>0</v>
      </c>
      <c r="P50" s="10">
        <f t="shared" si="10"/>
        <v>12</v>
      </c>
      <c r="R50" s="17" t="str">
        <f t="shared" si="11"/>
        <v>Matches</v>
      </c>
    </row>
    <row r="51">
      <c r="B51" s="18" t="s">
        <v>213</v>
      </c>
      <c r="C51" s="15">
        <f>COUNTIFS('Comprehensive apps info'!$G$3:$G$10007,$C$25, 'Comprehensive apps info'!$K$3:$K$10007, $B51, 'Comprehensive apps info'!$O$3:$O$10007, "&lt;&gt;" &amp; "App on Hold", 'Comprehensive apps info'!$O$3:$O$10007, "&lt;&gt;" &amp; "De-scoped from TEKsystems")</f>
        <v>0</v>
      </c>
      <c r="D51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$B51, 'Comprehensive apps info'!$O$3:$O$10007, "&lt;&gt;" &amp; "App on Hold", 'Comprehensive apps info'!$O$3:$O$10007, "&lt;&gt;" &amp; "De-scoped from TEKsystems")</f>
        <v>0</v>
      </c>
      <c r="E51" s="15">
        <f>COUNTIFS('Comprehensive apps info'!$G$3:$G$10007,$E$25, 'Comprehensive apps info'!$K$3:$K$10007, $B51, 'Comprehensive apps info'!$O$3:$O$10007, "&lt;&gt;" &amp; "App on Hold", 'Comprehensive apps info'!$O$3:$O$10007, "&lt;&gt;" &amp; "De-scoped from TEKsystems")</f>
        <v>0</v>
      </c>
      <c r="F51" s="15">
        <f>COUNTIFS('Comprehensive apps info'!$G$3:$G$10007,$F$25, 'Comprehensive apps info'!$K$3:$K$10007, $B51, 'Comprehensive apps info'!$O$3:$O$10007, "&lt;&gt;" &amp; "App on Hold", 'Comprehensive apps info'!$O$3:$O$10007, "&lt;&gt;" &amp; "De-scoped from TEKsystems")</f>
        <v>0</v>
      </c>
      <c r="G51" s="15">
        <f>COUNTIFS('Comprehensive apps info'!$G$3:$G$10007,$G$25, 'Comprehensive apps info'!$K$3:$K$10007, $B51, 'Comprehensive apps info'!$O$3:$O$10007, "&lt;&gt;" &amp; "App on Hold", 'Comprehensive apps info'!$O$3:$O$10007, "&lt;&gt;" &amp; "De-scoped from TEKsystems")</f>
        <v>0</v>
      </c>
      <c r="H51" s="15">
        <f>COUNTIFS('Comprehensive apps info'!$G$3:$G$10007,$H$25, 'Comprehensive apps info'!$K$3:$K$10007, $B51, 'Comprehensive apps info'!$O$3:$O$10007, "&lt;&gt;" &amp; "De-scoped from TEKsystems", 'Comprehensive apps info'!$O$3:$O$10007, "&lt;&gt;" &amp; "App on Hold")</f>
        <v>0</v>
      </c>
      <c r="I51" s="15">
        <f>COUNTIFS('Comprehensive apps info'!$G$3:$G$10007,$I$25, 'Comprehensive apps info'!$K$3:$K$10007, $B51, 'Comprehensive apps info'!$O$3:$O$10007, "&lt;&gt;" &amp; "App on Hold", 'Comprehensive apps info'!$O$3:$O$10007, "&lt;&gt;" &amp; "De-scoped from TEKsystems")</f>
        <v>0</v>
      </c>
      <c r="J51" s="15">
        <f>COUNTIFS('Comprehensive apps info'!$G$3:$G$10007,$J$25, 'Comprehensive apps info'!$K$3:$K$10007, $B51, 'Comprehensive apps info'!$O$3:$O$10007, "&lt;&gt;" &amp; "App on Hold", 'Comprehensive apps info'!$O$3:$O$10007, "&lt;&gt;" &amp; "De-scoped from TEKsystems")</f>
        <v>0</v>
      </c>
      <c r="K51" s="15">
        <f>COUNTIFS('Comprehensive apps info'!$G$3:$G$10007,$K$25, 'Comprehensive apps info'!$K$3:$K$10007, $B51, 'Comprehensive apps info'!$O$3:$O$10007, "&lt;&gt;" &amp; "App on Hold", 'Comprehensive apps info'!$O$3:$O$10007, "&lt;&gt;" &amp; "De-scoped from TEKsystems")</f>
        <v>0</v>
      </c>
      <c r="M51" s="10">
        <f t="shared" si="12"/>
        <v>0</v>
      </c>
      <c r="N51" s="12">
        <f>COUNTIFS('Comprehensive apps info'!$K$3:$K$10007, $B51, 'Comprehensive apps info'!$O$3:$O$10007, "App on Hold")</f>
        <v>0</v>
      </c>
      <c r="O51" s="14">
        <f>COUNTIFS('Comprehensive apps info'!$K$3:$K$10007, $B51, 'Comprehensive apps info'!$O$3:$O$10007, "De-scoped from TEKsystems")</f>
        <v>0</v>
      </c>
      <c r="P51" s="10">
        <f t="shared" si="10"/>
        <v>0</v>
      </c>
      <c r="R51" s="17" t="str">
        <f t="shared" si="11"/>
        <v>Matches</v>
      </c>
    </row>
    <row r="52">
      <c r="B52" s="18" t="s">
        <v>69</v>
      </c>
      <c r="C52" s="15">
        <f>COUNTIFS('Comprehensive apps info'!$G$3:$G$10007,$C$25, 'Comprehensive apps info'!$K$3:$K$10007, $B52, 'Comprehensive apps info'!$O$3:$O$10007, "&lt;&gt;" &amp; "App on Hold", 'Comprehensive apps info'!$O$3:$O$10007, "&lt;&gt;" &amp; "De-scoped from TEKsystems")</f>
        <v>4</v>
      </c>
      <c r="D52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$B52, 'Comprehensive apps info'!$O$3:$O$10007, "&lt;&gt;" &amp; "App on Hold", 'Comprehensive apps info'!$O$3:$O$10007, "&lt;&gt;" &amp; "De-scoped from TEKsystems")</f>
        <v>1</v>
      </c>
      <c r="E52" s="15">
        <f>COUNTIFS('Comprehensive apps info'!$G$3:$G$10007,$E$25, 'Comprehensive apps info'!$K$3:$K$10007, $B52, 'Comprehensive apps info'!$O$3:$O$10007, "&lt;&gt;" &amp; "App on Hold", 'Comprehensive apps info'!$O$3:$O$10007, "&lt;&gt;" &amp; "De-scoped from TEKsystems")</f>
        <v>0</v>
      </c>
      <c r="F52" s="15">
        <f>COUNTIFS('Comprehensive apps info'!$G$3:$G$10007,$F$25, 'Comprehensive apps info'!$K$3:$K$10007, $B52, 'Comprehensive apps info'!$O$3:$O$10007, "&lt;&gt;" &amp; "App on Hold", 'Comprehensive apps info'!$O$3:$O$10007, "&lt;&gt;" &amp; "De-scoped from TEKsystems")</f>
        <v>0</v>
      </c>
      <c r="G52" s="15">
        <f>COUNTIFS('Comprehensive apps info'!$G$3:$G$10007,$G$25, 'Comprehensive apps info'!$K$3:$K$10007, $B52, 'Comprehensive apps info'!$O$3:$O$10007, "&lt;&gt;" &amp; "App on Hold", 'Comprehensive apps info'!$O$3:$O$10007, "&lt;&gt;" &amp; "De-scoped from TEKsystems")</f>
        <v>1</v>
      </c>
      <c r="H52" s="15">
        <f>COUNTIFS('Comprehensive apps info'!$G$3:$G$10007,$H$25, 'Comprehensive apps info'!$K$3:$K$10007, $B52, 'Comprehensive apps info'!$O$3:$O$10007, "&lt;&gt;" &amp; "De-scoped from TEKsystems", 'Comprehensive apps info'!$O$3:$O$10007, "&lt;&gt;" &amp; "App on Hold")</f>
        <v>1</v>
      </c>
      <c r="I52" s="15">
        <f>COUNTIFS('Comprehensive apps info'!$G$3:$G$10007,$I$25, 'Comprehensive apps info'!$K$3:$K$10007, $B52, 'Comprehensive apps info'!$O$3:$O$10007, "&lt;&gt;" &amp; "App on Hold", 'Comprehensive apps info'!$O$3:$O$10007, "&lt;&gt;" &amp; "De-scoped from TEKsystems")</f>
        <v>0</v>
      </c>
      <c r="J52" s="15">
        <f>COUNTIFS('Comprehensive apps info'!$G$3:$G$10007,$J$25, 'Comprehensive apps info'!$K$3:$K$10007, $B52, 'Comprehensive apps info'!$O$3:$O$10007, "&lt;&gt;" &amp; "App on Hold", 'Comprehensive apps info'!$O$3:$O$10007, "&lt;&gt;" &amp; "De-scoped from TEKsystems")</f>
        <v>3</v>
      </c>
      <c r="K52" s="15">
        <f>COUNTIFS('Comprehensive apps info'!$G$3:$G$10007,$K$25, 'Comprehensive apps info'!$K$3:$K$10007, $B52, 'Comprehensive apps info'!$O$3:$O$10007, "&lt;&gt;" &amp; "App on Hold", 'Comprehensive apps info'!$O$3:$O$10007, "&lt;&gt;" &amp; "De-scoped from TEKsystems")</f>
        <v>0</v>
      </c>
      <c r="M52" s="10">
        <f t="shared" si="12"/>
        <v>10</v>
      </c>
      <c r="N52" s="12">
        <f>COUNTIFS('Comprehensive apps info'!$K$3:$K$10007, $B52, 'Comprehensive apps info'!$O$3:$O$10007, "App on Hold")</f>
        <v>0</v>
      </c>
      <c r="O52" s="14">
        <f>COUNTIFS('Comprehensive apps info'!$K$3:$K$10007, $B52, 'Comprehensive apps info'!$O$3:$O$10007, "De-scoped from TEKsystems")</f>
        <v>0</v>
      </c>
      <c r="P52" s="10">
        <f t="shared" si="10"/>
        <v>10</v>
      </c>
      <c r="R52" s="17" t="str">
        <f t="shared" si="11"/>
        <v>Matches</v>
      </c>
    </row>
    <row r="53">
      <c r="B53" s="18" t="s">
        <v>157</v>
      </c>
      <c r="C53" s="15">
        <f>COUNTIFS('Comprehensive apps info'!$G$3:$G$10007,$C$25, 'Comprehensive apps info'!$K$3:$K$10007, $B53, 'Comprehensive apps info'!$O$3:$O$10007, "&lt;&gt;" &amp; "App on Hold", 'Comprehensive apps info'!$O$3:$O$10007, "&lt;&gt;" &amp; "De-scoped from TEKsystems")</f>
        <v>7</v>
      </c>
      <c r="D53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$B53, 'Comprehensive apps info'!$O$3:$O$10007, "&lt;&gt;" &amp; "App on Hold", 'Comprehensive apps info'!$O$3:$O$10007, "&lt;&gt;" &amp; "De-scoped from TEKsystems")</f>
        <v>2</v>
      </c>
      <c r="E53" s="15">
        <f>COUNTIFS('Comprehensive apps info'!$G$3:$G$10007,$E$25, 'Comprehensive apps info'!$K$3:$K$10007, $B53, 'Comprehensive apps info'!$O$3:$O$10007, "&lt;&gt;" &amp; "App on Hold", 'Comprehensive apps info'!$O$3:$O$10007, "&lt;&gt;" &amp; "De-scoped from TEKsystems")</f>
        <v>0</v>
      </c>
      <c r="F53" s="15">
        <f>COUNTIFS('Comprehensive apps info'!$G$3:$G$10007,$F$25, 'Comprehensive apps info'!$K$3:$K$10007, $B53, 'Comprehensive apps info'!$O$3:$O$10007, "&lt;&gt;" &amp; "App on Hold", 'Comprehensive apps info'!$O$3:$O$10007, "&lt;&gt;" &amp; "De-scoped from TEKsystems")</f>
        <v>0</v>
      </c>
      <c r="G53" s="15">
        <f>COUNTIFS('Comprehensive apps info'!$G$3:$G$10007,$G$25, 'Comprehensive apps info'!$K$3:$K$10007, $B53, 'Comprehensive apps info'!$O$3:$O$10007, "&lt;&gt;" &amp; "App on Hold", 'Comprehensive apps info'!$O$3:$O$10007, "&lt;&gt;" &amp; "De-scoped from TEKsystems")</f>
        <v>4</v>
      </c>
      <c r="H53" s="15">
        <f>COUNTIFS('Comprehensive apps info'!$G$3:$G$10007,$H$25, 'Comprehensive apps info'!$K$3:$K$10007, $B53, 'Comprehensive apps info'!$O$3:$O$10007, "&lt;&gt;" &amp; "De-scoped from TEKsystems", 'Comprehensive apps info'!$O$3:$O$10007, "&lt;&gt;" &amp; "App on Hold")</f>
        <v>2</v>
      </c>
      <c r="I53" s="15">
        <f>COUNTIFS('Comprehensive apps info'!$G$3:$G$10007,$I$25, 'Comprehensive apps info'!$K$3:$K$10007, $B53, 'Comprehensive apps info'!$O$3:$O$10007, "&lt;&gt;" &amp; "App on Hold", 'Comprehensive apps info'!$O$3:$O$10007, "&lt;&gt;" &amp; "De-scoped from TEKsystems")</f>
        <v>0</v>
      </c>
      <c r="J53" s="15">
        <f>COUNTIFS('Comprehensive apps info'!$G$3:$G$10007,$J$25, 'Comprehensive apps info'!$K$3:$K$10007, $B53, 'Comprehensive apps info'!$O$3:$O$10007, "&lt;&gt;" &amp; "App on Hold", 'Comprehensive apps info'!$O$3:$O$10007, "&lt;&gt;" &amp; "De-scoped from TEKsystems")</f>
        <v>2</v>
      </c>
      <c r="K53" s="15">
        <f>COUNTIFS('Comprehensive apps info'!$G$3:$G$10007,$K$25, 'Comprehensive apps info'!$K$3:$K$10007, $B53, 'Comprehensive apps info'!$O$3:$O$10007, "&lt;&gt;" &amp; "App on Hold", 'Comprehensive apps info'!$O$3:$O$10007, "&lt;&gt;" &amp; "De-scoped from TEKsystems")</f>
        <v>0</v>
      </c>
      <c r="M53" s="10">
        <f t="shared" si="12"/>
        <v>17</v>
      </c>
      <c r="N53" s="12">
        <f>COUNTIFS('Comprehensive apps info'!$K$3:$K$10007, $B53, 'Comprehensive apps info'!$O$3:$O$10007, "App on Hold")</f>
        <v>0</v>
      </c>
      <c r="O53" s="14">
        <f>COUNTIFS('Comprehensive apps info'!$K$3:$K$10007, $B53, 'Comprehensive apps info'!$O$3:$O$10007, "De-scoped from TEKsystems")</f>
        <v>0</v>
      </c>
      <c r="P53" s="10">
        <f t="shared" si="10"/>
        <v>17</v>
      </c>
      <c r="R53" s="17" t="str">
        <f t="shared" si="11"/>
        <v>Matches</v>
      </c>
    </row>
    <row r="54">
      <c r="B54" s="18" t="s">
        <v>331</v>
      </c>
      <c r="C54" s="15">
        <f>COUNTIFS('Comprehensive apps info'!$G$3:$G$10007,$C$25, 'Comprehensive apps info'!$K$3:$K$10007, $B54, 'Comprehensive apps info'!$O$3:$O$10007, "&lt;&gt;" &amp; "App on Hold", 'Comprehensive apps info'!$O$3:$O$10007, "&lt;&gt;" &amp; "De-scoped from TEKsystems")</f>
        <v>0</v>
      </c>
      <c r="D54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$B54, 'Comprehensive apps info'!$O$3:$O$10007, "&lt;&gt;" &amp; "App on Hold", 'Comprehensive apps info'!$O$3:$O$10007, "&lt;&gt;" &amp; "De-scoped from TEKsystems")</f>
        <v>0</v>
      </c>
      <c r="E54" s="15">
        <f>COUNTIFS('Comprehensive apps info'!$G$3:$G$10007,$E$25, 'Comprehensive apps info'!$K$3:$K$10007, $B54, 'Comprehensive apps info'!$O$3:$O$10007, "&lt;&gt;" &amp; "App on Hold", 'Comprehensive apps info'!$O$3:$O$10007, "&lt;&gt;" &amp; "De-scoped from TEKsystems")</f>
        <v>0</v>
      </c>
      <c r="F54" s="15">
        <f>COUNTIFS('Comprehensive apps info'!$G$3:$G$10007,$F$25, 'Comprehensive apps info'!$K$3:$K$10007, $B54, 'Comprehensive apps info'!$O$3:$O$10007, "&lt;&gt;" &amp; "App on Hold", 'Comprehensive apps info'!$O$3:$O$10007, "&lt;&gt;" &amp; "De-scoped from TEKsystems")</f>
        <v>0</v>
      </c>
      <c r="G54" s="15">
        <f>COUNTIFS('Comprehensive apps info'!$G$3:$G$10007,$G$25, 'Comprehensive apps info'!$K$3:$K$10007, $B54, 'Comprehensive apps info'!$O$3:$O$10007, "&lt;&gt;" &amp; "App on Hold", 'Comprehensive apps info'!$O$3:$O$10007, "&lt;&gt;" &amp; "De-scoped from TEKsystems")</f>
        <v>0</v>
      </c>
      <c r="H54" s="15">
        <f>COUNTIFS('Comprehensive apps info'!$G$3:$G$10007,$H$25, 'Comprehensive apps info'!$K$3:$K$10007, $B54, 'Comprehensive apps info'!$O$3:$O$10007, "&lt;&gt;" &amp; "De-scoped from TEKsystems", 'Comprehensive apps info'!$O$3:$O$10007, "&lt;&gt;" &amp; "App on Hold")</f>
        <v>0</v>
      </c>
      <c r="I54" s="15">
        <f>COUNTIFS('Comprehensive apps info'!$G$3:$G$10007,$I$25, 'Comprehensive apps info'!$K$3:$K$10007, $B54, 'Comprehensive apps info'!$O$3:$O$10007, "&lt;&gt;" &amp; "App on Hold", 'Comprehensive apps info'!$O$3:$O$10007, "&lt;&gt;" &amp; "De-scoped from TEKsystems")</f>
        <v>0</v>
      </c>
      <c r="J54" s="15">
        <f>COUNTIFS('Comprehensive apps info'!$G$3:$G$10007,$J$25, 'Comprehensive apps info'!$K$3:$K$10007, $B54, 'Comprehensive apps info'!$O$3:$O$10007, "&lt;&gt;" &amp; "App on Hold", 'Comprehensive apps info'!$O$3:$O$10007, "&lt;&gt;" &amp; "De-scoped from TEKsystems")</f>
        <v>0</v>
      </c>
      <c r="K54" s="15">
        <f>COUNTIFS('Comprehensive apps info'!$G$3:$G$10007,$K$25, 'Comprehensive apps info'!$K$3:$K$10007, $B54, 'Comprehensive apps info'!$O$3:$O$10007, "&lt;&gt;" &amp; "App on Hold", 'Comprehensive apps info'!$O$3:$O$10007, "&lt;&gt;" &amp; "De-scoped from TEKsystems")</f>
        <v>0</v>
      </c>
      <c r="M54" s="10">
        <f t="shared" si="12"/>
        <v>0</v>
      </c>
      <c r="N54" s="12">
        <f>COUNTIFS('Comprehensive apps info'!$K$3:$K$10007, $B54, 'Comprehensive apps info'!$O$3:$O$10007, "App on Hold")</f>
        <v>0</v>
      </c>
      <c r="O54" s="14">
        <f>COUNTIFS('Comprehensive apps info'!$K$3:$K$10007, $B54, 'Comprehensive apps info'!$O$3:$O$10007, "De-scoped from TEKsystems")</f>
        <v>0</v>
      </c>
      <c r="P54" s="10">
        <f t="shared" si="10"/>
        <v>0</v>
      </c>
      <c r="R54" s="17" t="str">
        <f t="shared" si="11"/>
        <v>Matches</v>
      </c>
    </row>
    <row r="55">
      <c r="B55" s="18" t="s">
        <v>294</v>
      </c>
      <c r="C55" s="15">
        <f>COUNTIFS('Comprehensive apps info'!$G$3:$G$10007,$C$25, 'Comprehensive apps info'!$K$3:$K$10007, $B55, 'Comprehensive apps info'!$O$3:$O$10007, "&lt;&gt;" &amp; "App on Hold", 'Comprehensive apps info'!$O$3:$O$10007, "&lt;&gt;" &amp; "De-scoped from TEKsystems")</f>
        <v>5</v>
      </c>
      <c r="D55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$B55, 'Comprehensive apps info'!$O$3:$O$10007, "&lt;&gt;" &amp; "App on Hold", 'Comprehensive apps info'!$O$3:$O$10007, "&lt;&gt;" &amp; "De-scoped from TEKsystems")</f>
        <v>0</v>
      </c>
      <c r="E55" s="15">
        <f>COUNTIFS('Comprehensive apps info'!$G$3:$G$10007,$E$25, 'Comprehensive apps info'!$K$3:$K$10007, $B55, 'Comprehensive apps info'!$O$3:$O$10007, "&lt;&gt;" &amp; "App on Hold", 'Comprehensive apps info'!$O$3:$O$10007, "&lt;&gt;" &amp; "De-scoped from TEKsystems")</f>
        <v>0</v>
      </c>
      <c r="F55" s="15">
        <f>COUNTIFS('Comprehensive apps info'!$G$3:$G$10007,$F$25, 'Comprehensive apps info'!$K$3:$K$10007, $B55, 'Comprehensive apps info'!$O$3:$O$10007, "&lt;&gt;" &amp; "App on Hold", 'Comprehensive apps info'!$O$3:$O$10007, "&lt;&gt;" &amp; "De-scoped from TEKsystems")</f>
        <v>0</v>
      </c>
      <c r="G55" s="15">
        <f>COUNTIFS('Comprehensive apps info'!$G$3:$G$10007,$G$25, 'Comprehensive apps info'!$K$3:$K$10007, $B55, 'Comprehensive apps info'!$O$3:$O$10007, "&lt;&gt;" &amp; "App on Hold", 'Comprehensive apps info'!$O$3:$O$10007, "&lt;&gt;" &amp; "De-scoped from TEKsystems")</f>
        <v>1</v>
      </c>
      <c r="H55" s="15">
        <f>COUNTIFS('Comprehensive apps info'!$G$3:$G$10007,$H$25, 'Comprehensive apps info'!$K$3:$K$10007, $B55, 'Comprehensive apps info'!$O$3:$O$10007, "&lt;&gt;" &amp; "De-scoped from TEKsystems", 'Comprehensive apps info'!$O$3:$O$10007, "&lt;&gt;" &amp; "App on Hold")</f>
        <v>6</v>
      </c>
      <c r="I55" s="15">
        <f>COUNTIFS('Comprehensive apps info'!$G$3:$G$10007,$I$25, 'Comprehensive apps info'!$K$3:$K$10007, $B55, 'Comprehensive apps info'!$O$3:$O$10007, "&lt;&gt;" &amp; "App on Hold", 'Comprehensive apps info'!$O$3:$O$10007, "&lt;&gt;" &amp; "De-scoped from TEKsystems")</f>
        <v>0</v>
      </c>
      <c r="J55" s="15">
        <f>COUNTIFS('Comprehensive apps info'!$G$3:$G$10007,$J$25, 'Comprehensive apps info'!$K$3:$K$10007, $B55, 'Comprehensive apps info'!$O$3:$O$10007, "&lt;&gt;" &amp; "App on Hold", 'Comprehensive apps info'!$O$3:$O$10007, "&lt;&gt;" &amp; "De-scoped from TEKsystems")</f>
        <v>4</v>
      </c>
      <c r="K55" s="15">
        <f>COUNTIFS('Comprehensive apps info'!$G$3:$G$10007,$K$25, 'Comprehensive apps info'!$K$3:$K$10007, $B55, 'Comprehensive apps info'!$O$3:$O$10007, "&lt;&gt;" &amp; "App on Hold", 'Comprehensive apps info'!$O$3:$O$10007, "&lt;&gt;" &amp; "De-scoped from TEKsystems")</f>
        <v>1</v>
      </c>
      <c r="M55" s="10">
        <f t="shared" si="12"/>
        <v>17</v>
      </c>
      <c r="N55" s="12">
        <f>COUNTIFS('Comprehensive apps info'!$K$3:$K$10007, $B55, 'Comprehensive apps info'!$O$3:$O$10007, "App on Hold")</f>
        <v>2</v>
      </c>
      <c r="O55" s="14">
        <f>COUNTIFS('Comprehensive apps info'!$K$3:$K$10007, $B55, 'Comprehensive apps info'!$O$3:$O$10007, "De-scoped from TEKsystems")</f>
        <v>0</v>
      </c>
      <c r="P55" s="10">
        <f t="shared" si="10"/>
        <v>15</v>
      </c>
      <c r="R55" s="17" t="str">
        <f t="shared" si="11"/>
        <v>Has Issues</v>
      </c>
    </row>
    <row r="56">
      <c r="B56" s="16" t="s">
        <v>383</v>
      </c>
      <c r="C56" s="15">
        <f>COUNTIFS('Comprehensive apps info'!$G$3:$G$10007,$C$25, 'Comprehensive apps info'!$K$3:$K$10007, $B56, 'Comprehensive apps info'!$O$3:$O$10007, "&lt;&gt;" &amp; "App on Hold", 'Comprehensive apps info'!$O$3:$O$10007, "&lt;&gt;" &amp; "De-scoped from TEKsystems")</f>
        <v>6</v>
      </c>
      <c r="D56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$B56, 'Comprehensive apps info'!$O$3:$O$10007, "&lt;&gt;" &amp; "App on Hold", 'Comprehensive apps info'!$O$3:$O$10007, "&lt;&gt;" &amp; "De-scoped from TEKsystems")</f>
        <v>0</v>
      </c>
      <c r="E56" s="15">
        <f>COUNTIFS('Comprehensive apps info'!$G$3:$G$10007,$E$25, 'Comprehensive apps info'!$K$3:$K$10007, $B56, 'Comprehensive apps info'!$O$3:$O$10007, "&lt;&gt;" &amp; "App on Hold", 'Comprehensive apps info'!$O$3:$O$10007, "&lt;&gt;" &amp; "De-scoped from TEKsystems")</f>
        <v>3</v>
      </c>
      <c r="F56" s="15">
        <f>COUNTIFS('Comprehensive apps info'!$G$3:$G$10007,$F$25, 'Comprehensive apps info'!$K$3:$K$10007, $B56, 'Comprehensive apps info'!$O$3:$O$10007, "&lt;&gt;" &amp; "App on Hold", 'Comprehensive apps info'!$O$3:$O$10007, "&lt;&gt;" &amp; "De-scoped from TEKsystems")</f>
        <v>1</v>
      </c>
      <c r="G56" s="15">
        <f>COUNTIFS('Comprehensive apps info'!$G$3:$G$10007,$G$25, 'Comprehensive apps info'!$K$3:$K$10007, $B56, 'Comprehensive apps info'!$O$3:$O$10007, "&lt;&gt;" &amp; "App on Hold", 'Comprehensive apps info'!$O$3:$O$10007, "&lt;&gt;" &amp; "De-scoped from TEKsystems")</f>
        <v>4</v>
      </c>
      <c r="H56" s="15">
        <f>COUNTIFS('Comprehensive apps info'!$G$3:$G$10007,$H$25, 'Comprehensive apps info'!$K$3:$K$10007, $B56, 'Comprehensive apps info'!$O$3:$O$10007, "&lt;&gt;" &amp; "De-scoped from TEKsystems", 'Comprehensive apps info'!$O$3:$O$10007, "&lt;&gt;" &amp; "App on Hold")</f>
        <v>1</v>
      </c>
      <c r="I56" s="15">
        <f>COUNTIFS('Comprehensive apps info'!$G$3:$G$10007,$I$25, 'Comprehensive apps info'!$K$3:$K$10007, $B56, 'Comprehensive apps info'!$O$3:$O$10007, "&lt;&gt;" &amp; "App on Hold", 'Comprehensive apps info'!$O$3:$O$10007, "&lt;&gt;" &amp; "De-scoped from TEKsystems")</f>
        <v>0</v>
      </c>
      <c r="J56" s="15">
        <f>COUNTIFS('Comprehensive apps info'!$G$3:$G$10007,$J$25, 'Comprehensive apps info'!$K$3:$K$10007, $B56, 'Comprehensive apps info'!$O$3:$O$10007, "&lt;&gt;" &amp; "App on Hold", 'Comprehensive apps info'!$O$3:$O$10007, "&lt;&gt;" &amp; "De-scoped from TEKsystems")</f>
        <v>2</v>
      </c>
      <c r="K56" s="15">
        <f>COUNTIFS('Comprehensive apps info'!$G$3:$G$10007,$K$25, 'Comprehensive apps info'!$K$3:$K$10007, $B56, 'Comprehensive apps info'!$O$3:$O$10007, "&lt;&gt;" &amp; "App on Hold", 'Comprehensive apps info'!$O$3:$O$10007, "&lt;&gt;" &amp; "De-scoped from TEKsystems")</f>
        <v>0</v>
      </c>
      <c r="M56" s="10">
        <f t="shared" si="12"/>
        <v>17</v>
      </c>
      <c r="N56" s="12">
        <f>COUNTIFS('Comprehensive apps info'!$K$3:$K$10007, $B56, 'Comprehensive apps info'!$O$3:$O$10007, "App on Hold")</f>
        <v>0</v>
      </c>
      <c r="O56" s="14">
        <f>COUNTIFS('Comprehensive apps info'!$K$3:$K$10007, $B56, 'Comprehensive apps info'!$O$3:$O$10007, "De-scoped from TEKsystems")</f>
        <v>0</v>
      </c>
      <c r="P56" s="10">
        <f t="shared" si="10"/>
        <v>17</v>
      </c>
      <c r="R56" s="17" t="str">
        <f t="shared" si="11"/>
        <v>Matches</v>
      </c>
    </row>
    <row r="57">
      <c r="B57" s="16" t="s">
        <v>123</v>
      </c>
      <c r="C57" s="15">
        <f>COUNTIFS('Comprehensive apps info'!$G$3:$G$10007,$C$25, 'Comprehensive apps info'!$K$3:$K$10007, $B57, 'Comprehensive apps info'!$O$3:$O$10007, "&lt;&gt;" &amp; "App on Hold", 'Comprehensive apps info'!$O$3:$O$10007, "&lt;&gt;" &amp; "De-scoped from TEKsystems")</f>
        <v>4</v>
      </c>
      <c r="D57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$B57, 'Comprehensive apps info'!$O$3:$O$10007, "&lt;&gt;" &amp; "App on Hold", 'Comprehensive apps info'!$O$3:$O$10007, "&lt;&gt;" &amp; "De-scoped from TEKsystems")</f>
        <v>1</v>
      </c>
      <c r="E57" s="15">
        <f>COUNTIFS('Comprehensive apps info'!$G$3:$G$10007,$E$25, 'Comprehensive apps info'!$K$3:$K$10007, $B57, 'Comprehensive apps info'!$O$3:$O$10007, "&lt;&gt;" &amp; "App on Hold", 'Comprehensive apps info'!$O$3:$O$10007, "&lt;&gt;" &amp; "De-scoped from TEKsystems")</f>
        <v>0</v>
      </c>
      <c r="F57" s="15">
        <f>COUNTIFS('Comprehensive apps info'!$G$3:$G$10007,$F$25, 'Comprehensive apps info'!$K$3:$K$10007, $B57, 'Comprehensive apps info'!$O$3:$O$10007, "&lt;&gt;" &amp; "App on Hold", 'Comprehensive apps info'!$O$3:$O$10007, "&lt;&gt;" &amp; "De-scoped from TEKsystems")</f>
        <v>0</v>
      </c>
      <c r="G57" s="15">
        <f>COUNTIFS('Comprehensive apps info'!$G$3:$G$10007,$G$25, 'Comprehensive apps info'!$K$3:$K$10007, $B57, 'Comprehensive apps info'!$O$3:$O$10007, "&lt;&gt;" &amp; "App on Hold", 'Comprehensive apps info'!$O$3:$O$10007, "&lt;&gt;" &amp; "De-scoped from TEKsystems")</f>
        <v>3</v>
      </c>
      <c r="H57" s="15">
        <f>COUNTIFS('Comprehensive apps info'!$G$3:$G$10007,$H$25, 'Comprehensive apps info'!$K$3:$K$10007, $B57, 'Comprehensive apps info'!$O$3:$O$10007, "&lt;&gt;" &amp; "De-scoped from TEKsystems", 'Comprehensive apps info'!$O$3:$O$10007, "&lt;&gt;" &amp; "App on Hold")</f>
        <v>4</v>
      </c>
      <c r="I57" s="15">
        <f>COUNTIFS('Comprehensive apps info'!$G$3:$G$10007,$I$25, 'Comprehensive apps info'!$K$3:$K$10007, $B57, 'Comprehensive apps info'!$O$3:$O$10007, "&lt;&gt;" &amp; "App on Hold", 'Comprehensive apps info'!$O$3:$O$10007, "&lt;&gt;" &amp; "De-scoped from TEKsystems")</f>
        <v>0</v>
      </c>
      <c r="J57" s="15">
        <f>COUNTIFS('Comprehensive apps info'!$G$3:$G$10007,$J$25, 'Comprehensive apps info'!$K$3:$K$10007, $B57, 'Comprehensive apps info'!$O$3:$O$10007, "&lt;&gt;" &amp; "App on Hold", 'Comprehensive apps info'!$O$3:$O$10007, "&lt;&gt;" &amp; "De-scoped from TEKsystems")</f>
        <v>2</v>
      </c>
      <c r="K57" s="15">
        <f>COUNTIFS('Comprehensive apps info'!$G$3:$G$10007,$K$25, 'Comprehensive apps info'!$K$3:$K$10007, $B57, 'Comprehensive apps info'!$O$3:$O$10007, "&lt;&gt;" &amp; "App on Hold", 'Comprehensive apps info'!$O$3:$O$10007, "&lt;&gt;" &amp; "De-scoped from TEKsystems")</f>
        <v>0</v>
      </c>
      <c r="M57" s="10">
        <f t="shared" si="12"/>
        <v>14</v>
      </c>
      <c r="N57" s="12">
        <f>COUNTIFS('Comprehensive apps info'!$K$3:$K$10007, $B57, 'Comprehensive apps info'!$O$3:$O$10007, "App on Hold")</f>
        <v>0</v>
      </c>
      <c r="O57" s="14">
        <f>COUNTIFS('Comprehensive apps info'!$K$3:$K$10007, $B57, 'Comprehensive apps info'!$O$3:$O$10007, "De-scoped from TEKsystems")</f>
        <v>0</v>
      </c>
      <c r="P57" s="10">
        <f t="shared" si="10"/>
        <v>14</v>
      </c>
      <c r="R57" s="17" t="str">
        <f t="shared" si="11"/>
        <v>Matches</v>
      </c>
    </row>
    <row r="58">
      <c r="B58" s="16" t="s">
        <v>416</v>
      </c>
      <c r="C58" s="15">
        <f>COUNTIFS('Comprehensive apps info'!$G$3:$G$10007,$C$25, 'Comprehensive apps info'!$K$3:$K$10007, $B58, 'Comprehensive apps info'!$O$3:$O$10007, "&lt;&gt;" &amp; "App on Hold", 'Comprehensive apps info'!$O$3:$O$10007, "&lt;&gt;" &amp; "De-scoped from TEKsystems")</f>
        <v>5</v>
      </c>
      <c r="D58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$B58, 'Comprehensive apps info'!$O$3:$O$10007, "&lt;&gt;" &amp; "App on Hold", 'Comprehensive apps info'!$O$3:$O$10007, "&lt;&gt;" &amp; "De-scoped from TEKsystems")</f>
        <v>0</v>
      </c>
      <c r="E58" s="15">
        <f>COUNTIFS('Comprehensive apps info'!$G$3:$G$10007,$E$25, 'Comprehensive apps info'!$K$3:$K$10007, $B58, 'Comprehensive apps info'!$O$3:$O$10007, "&lt;&gt;" &amp; "App on Hold", 'Comprehensive apps info'!$O$3:$O$10007, "&lt;&gt;" &amp; "De-scoped from TEKsystems")</f>
        <v>0</v>
      </c>
      <c r="F58" s="15">
        <f>COUNTIFS('Comprehensive apps info'!$G$3:$G$10007,$F$25, 'Comprehensive apps info'!$K$3:$K$10007, $B58, 'Comprehensive apps info'!$O$3:$O$10007, "&lt;&gt;" &amp; "App on Hold", 'Comprehensive apps info'!$O$3:$O$10007, "&lt;&gt;" &amp; "De-scoped from TEKsystems")</f>
        <v>0</v>
      </c>
      <c r="G58" s="15">
        <f>COUNTIFS('Comprehensive apps info'!$G$3:$G$10007,$G$25, 'Comprehensive apps info'!$K$3:$K$10007, $B58, 'Comprehensive apps info'!$O$3:$O$10007, "&lt;&gt;" &amp; "App on Hold", 'Comprehensive apps info'!$O$3:$O$10007, "&lt;&gt;" &amp; "De-scoped from TEKsystems")</f>
        <v>0</v>
      </c>
      <c r="H58" s="15">
        <f>COUNTIFS('Comprehensive apps info'!$G$3:$G$10007,$H$25, 'Comprehensive apps info'!$K$3:$K$10007, $B58, 'Comprehensive apps info'!$O$3:$O$10007, "&lt;&gt;" &amp; "De-scoped from TEKsystems", 'Comprehensive apps info'!$O$3:$O$10007, "&lt;&gt;" &amp; "App on Hold")</f>
        <v>1</v>
      </c>
      <c r="I58" s="15">
        <f>COUNTIFS('Comprehensive apps info'!$G$3:$G$10007,$I$25, 'Comprehensive apps info'!$K$3:$K$10007, $B58, 'Comprehensive apps info'!$O$3:$O$10007, "&lt;&gt;" &amp; "App on Hold", 'Comprehensive apps info'!$O$3:$O$10007, "&lt;&gt;" &amp; "De-scoped from TEKsystems")</f>
        <v>0</v>
      </c>
      <c r="J58" s="15">
        <f>COUNTIFS('Comprehensive apps info'!$G$3:$G$10007,$J$25, 'Comprehensive apps info'!$K$3:$K$10007, $B58, 'Comprehensive apps info'!$O$3:$O$10007, "&lt;&gt;" &amp; "App on Hold", 'Comprehensive apps info'!$O$3:$O$10007, "&lt;&gt;" &amp; "De-scoped from TEKsystems")</f>
        <v>6</v>
      </c>
      <c r="K58" s="15">
        <f>COUNTIFS('Comprehensive apps info'!$G$3:$G$10007,$K$25, 'Comprehensive apps info'!$K$3:$K$10007, $B58, 'Comprehensive apps info'!$O$3:$O$10007, "&lt;&gt;" &amp; "App on Hold", 'Comprehensive apps info'!$O$3:$O$10007, "&lt;&gt;" &amp; "De-scoped from TEKsystems")</f>
        <v>1</v>
      </c>
      <c r="M58" s="10">
        <f t="shared" si="12"/>
        <v>13</v>
      </c>
      <c r="N58" s="12">
        <f>COUNTIFS('Comprehensive apps info'!$K$3:$K$10007, $B58, 'Comprehensive apps info'!$O$3:$O$10007, "App on Hold")</f>
        <v>5</v>
      </c>
      <c r="O58" s="14">
        <f>COUNTIFS('Comprehensive apps info'!$K$3:$K$10007, $B58, 'Comprehensive apps info'!$O$3:$O$10007, "De-scoped from TEKsystems")</f>
        <v>0</v>
      </c>
      <c r="P58" s="10">
        <f t="shared" si="10"/>
        <v>8</v>
      </c>
      <c r="R58" s="17" t="str">
        <f t="shared" si="11"/>
        <v>Has Issues</v>
      </c>
    </row>
    <row r="59">
      <c r="B59" s="16" t="s">
        <v>1057</v>
      </c>
      <c r="C59" s="15">
        <f>COUNTIFS('Comprehensive apps info'!$G$3:$G$10007,$C$25, 'Comprehensive apps info'!$K$3:$K$10007, $B59, 'Comprehensive apps info'!$O$3:$O$10007, "&lt;&gt;" &amp; "App on Hold", 'Comprehensive apps info'!$O$3:$O$10007, "&lt;&gt;" &amp; "De-scoped from TEKsystems")</f>
        <v>0</v>
      </c>
      <c r="D59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$B59, 'Comprehensive apps info'!$O$3:$O$10007, "&lt;&gt;" &amp; "App on Hold", 'Comprehensive apps info'!$O$3:$O$10007, "&lt;&gt;" &amp; "De-scoped from TEKsystems")</f>
        <v>0</v>
      </c>
      <c r="E59" s="15">
        <f>COUNTIFS('Comprehensive apps info'!$G$3:$G$10007,$E$25, 'Comprehensive apps info'!$K$3:$K$10007, $B59, 'Comprehensive apps info'!$O$3:$O$10007, "&lt;&gt;" &amp; "App on Hold", 'Comprehensive apps info'!$O$3:$O$10007, "&lt;&gt;" &amp; "De-scoped from TEKsystems")</f>
        <v>0</v>
      </c>
      <c r="F59" s="15">
        <f>COUNTIFS('Comprehensive apps info'!$G$3:$G$10007,$F$25, 'Comprehensive apps info'!$K$3:$K$10007, $B59, 'Comprehensive apps info'!$O$3:$O$10007, "&lt;&gt;" &amp; "App on Hold", 'Comprehensive apps info'!$O$3:$O$10007, "&lt;&gt;" &amp; "De-scoped from TEKsystems")</f>
        <v>0</v>
      </c>
      <c r="G59" s="15">
        <f>COUNTIFS('Comprehensive apps info'!$G$3:$G$10007,$G$25, 'Comprehensive apps info'!$K$3:$K$10007, $B59, 'Comprehensive apps info'!$O$3:$O$10007, "&lt;&gt;" &amp; "App on Hold", 'Comprehensive apps info'!$O$3:$O$10007, "&lt;&gt;" &amp; "De-scoped from TEKsystems")</f>
        <v>0</v>
      </c>
      <c r="H59" s="15">
        <f>COUNTIFS('Comprehensive apps info'!$G$3:$G$10007,$H$25, 'Comprehensive apps info'!$K$3:$K$10007, $B59, 'Comprehensive apps info'!$O$3:$O$10007, "&lt;&gt;" &amp; "De-scoped from TEKsystems", 'Comprehensive apps info'!$O$3:$O$10007, "&lt;&gt;" &amp; "App on Hold")</f>
        <v>0</v>
      </c>
      <c r="I59" s="15">
        <f>COUNTIFS('Comprehensive apps info'!$G$3:$G$10007,$I$25, 'Comprehensive apps info'!$K$3:$K$10007, $B59, 'Comprehensive apps info'!$O$3:$O$10007, "&lt;&gt;" &amp; "App on Hold", 'Comprehensive apps info'!$O$3:$O$10007, "&lt;&gt;" &amp; "De-scoped from TEKsystems")</f>
        <v>0</v>
      </c>
      <c r="J59" s="15">
        <f>COUNTIFS('Comprehensive apps info'!$G$3:$G$10007,$J$25, 'Comprehensive apps info'!$K$3:$K$10007, $B59, 'Comprehensive apps info'!$O$3:$O$10007, "&lt;&gt;" &amp; "App on Hold", 'Comprehensive apps info'!$O$3:$O$10007, "&lt;&gt;" &amp; "De-scoped from TEKsystems")</f>
        <v>0</v>
      </c>
      <c r="K59" s="15">
        <f>COUNTIFS('Comprehensive apps info'!$G$3:$G$10007,$K$25, 'Comprehensive apps info'!$K$3:$K$10007, $B59, 'Comprehensive apps info'!$O$3:$O$10007, "&lt;&gt;" &amp; "App on Hold", 'Comprehensive apps info'!$O$3:$O$10007, "&lt;&gt;" &amp; "De-scoped from TEKsystems")</f>
        <v>0</v>
      </c>
      <c r="M59" s="10">
        <f t="shared" si="12"/>
        <v>0</v>
      </c>
      <c r="N59" s="12">
        <f>COUNTIFS('Comprehensive apps info'!$K$3:$K$10007, $B59, 'Comprehensive apps info'!$O$3:$O$10007, "App on Hold")</f>
        <v>0</v>
      </c>
      <c r="O59" s="14">
        <f>COUNTIFS('Comprehensive apps info'!$K$3:$K$10007, $B59, 'Comprehensive apps info'!$O$3:$O$10007, "De-scoped from TEKsystems")</f>
        <v>0</v>
      </c>
      <c r="P59" s="10">
        <f t="shared" si="10"/>
        <v>0</v>
      </c>
      <c r="R59" s="17" t="str">
        <f t="shared" si="11"/>
        <v>Has Issues</v>
      </c>
    </row>
    <row r="60">
      <c r="B60" s="16" t="s">
        <v>448</v>
      </c>
      <c r="C60" s="15">
        <f>COUNTIFS('Comprehensive apps info'!$G$3:$G$10007,$C$25, 'Comprehensive apps info'!$K$3:$K$10007, $B60, 'Comprehensive apps info'!$O$3:$O$10007, "&lt;&gt;" &amp; "App on Hold", 'Comprehensive apps info'!$O$3:$O$10007, "&lt;&gt;" &amp; "De-scoped from TEKsystems")</f>
        <v>0</v>
      </c>
      <c r="D60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$B60, 'Comprehensive apps info'!$O$3:$O$10007, "&lt;&gt;" &amp; "App on Hold", 'Comprehensive apps info'!$O$3:$O$10007, "&lt;&gt;" &amp; "De-scoped from TEKsystems")</f>
        <v>0</v>
      </c>
      <c r="E60" s="15">
        <f>COUNTIFS('Comprehensive apps info'!$G$3:$G$10007,$E$25, 'Comprehensive apps info'!$K$3:$K$10007, $B60, 'Comprehensive apps info'!$O$3:$O$10007, "&lt;&gt;" &amp; "App on Hold", 'Comprehensive apps info'!$O$3:$O$10007, "&lt;&gt;" &amp; "De-scoped from TEKsystems")</f>
        <v>0</v>
      </c>
      <c r="F60" s="15">
        <f>COUNTIFS('Comprehensive apps info'!$G$3:$G$10007,$F$25, 'Comprehensive apps info'!$K$3:$K$10007, $B60, 'Comprehensive apps info'!$O$3:$O$10007, "&lt;&gt;" &amp; "App on Hold", 'Comprehensive apps info'!$O$3:$O$10007, "&lt;&gt;" &amp; "De-scoped from TEKsystems")</f>
        <v>0</v>
      </c>
      <c r="G60" s="15">
        <f>COUNTIFS('Comprehensive apps info'!$G$3:$G$10007,$G$25, 'Comprehensive apps info'!$K$3:$K$10007, $B60, 'Comprehensive apps info'!$O$3:$O$10007, "&lt;&gt;" &amp; "App on Hold", 'Comprehensive apps info'!$O$3:$O$10007, "&lt;&gt;" &amp; "De-scoped from TEKsystems")</f>
        <v>0</v>
      </c>
      <c r="H60" s="15">
        <f>COUNTIFS('Comprehensive apps info'!$G$3:$G$10007,$H$25, 'Comprehensive apps info'!$K$3:$K$10007, $B60, 'Comprehensive apps info'!$O$3:$O$10007, "&lt;&gt;" &amp; "De-scoped from TEKsystems", 'Comprehensive apps info'!$O$3:$O$10007, "&lt;&gt;" &amp; "App on Hold")</f>
        <v>0</v>
      </c>
      <c r="I60" s="15">
        <f>COUNTIFS('Comprehensive apps info'!$G$3:$G$10007,$I$25, 'Comprehensive apps info'!$K$3:$K$10007, $B60, 'Comprehensive apps info'!$O$3:$O$10007, "&lt;&gt;" &amp; "App on Hold", 'Comprehensive apps info'!$O$3:$O$10007, "&lt;&gt;" &amp; "De-scoped from TEKsystems")</f>
        <v>0</v>
      </c>
      <c r="J60" s="15">
        <f>COUNTIFS('Comprehensive apps info'!$G$3:$G$10007,$J$25, 'Comprehensive apps info'!$K$3:$K$10007, $B60, 'Comprehensive apps info'!$O$3:$O$10007, "&lt;&gt;" &amp; "App on Hold", 'Comprehensive apps info'!$O$3:$O$10007, "&lt;&gt;" &amp; "De-scoped from TEKsystems")</f>
        <v>0</v>
      </c>
      <c r="K60" s="15">
        <f>COUNTIFS('Comprehensive apps info'!$G$3:$G$10007,$K$25, 'Comprehensive apps info'!$K$3:$K$10007, $B60, 'Comprehensive apps info'!$O$3:$O$10007, "&lt;&gt;" &amp; "App on Hold", 'Comprehensive apps info'!$O$3:$O$10007, "&lt;&gt;" &amp; "De-scoped from TEKsystems")</f>
        <v>0</v>
      </c>
      <c r="M60" s="10">
        <f t="shared" si="12"/>
        <v>0</v>
      </c>
      <c r="N60" s="12">
        <f>COUNTIFS('Comprehensive apps info'!$K$3:$K$10007, $B60, 'Comprehensive apps info'!$O$3:$O$10007, "App on Hold")</f>
        <v>0</v>
      </c>
      <c r="O60" s="14">
        <f>COUNTIFS('Comprehensive apps info'!$K$3:$K$10007, $B60, 'Comprehensive apps info'!$O$3:$O$10007, "De-scoped from TEKsystems")</f>
        <v>0</v>
      </c>
      <c r="P60" s="10">
        <f t="shared" si="10"/>
        <v>0</v>
      </c>
      <c r="R60" s="17" t="str">
        <f t="shared" si="11"/>
        <v>Matches</v>
      </c>
    </row>
    <row r="61">
      <c r="B61" s="80" t="s">
        <v>208</v>
      </c>
      <c r="C61" s="82">
        <f>COUNTIFS('Comprehensive apps info'!$G$3:$G$10007,$C$25, 'Comprehensive apps info'!$K$3:$K$10007, $B61, 'Comprehensive apps info'!$O$3:$O$10007, "&lt;&gt;" &amp; "App on Hold", 'Comprehensive apps info'!$O$3:$O$10007, "&lt;&gt;" &amp; "De-scoped from TEKsystems")</f>
        <v>1</v>
      </c>
      <c r="D61" s="82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$B61, 'Comprehensive apps info'!$O$3:$O$10007, "&lt;&gt;" &amp; "App on Hold", 'Comprehensive apps info'!$O$3:$O$10007, "&lt;&gt;" &amp; "De-scoped from TEKsystems")</f>
        <v>0</v>
      </c>
      <c r="E61" s="82">
        <f>COUNTIFS('Comprehensive apps info'!$G$3:$G$10007,$E$25, 'Comprehensive apps info'!$K$3:$K$10007, $B61, 'Comprehensive apps info'!$O$3:$O$10007, "&lt;&gt;" &amp; "App on Hold", 'Comprehensive apps info'!$O$3:$O$10007, "&lt;&gt;" &amp; "De-scoped from TEKsystems")</f>
        <v>5</v>
      </c>
      <c r="F61" s="82">
        <f>COUNTIFS('Comprehensive apps info'!$G$3:$G$10007,$F$25, 'Comprehensive apps info'!$K$3:$K$10007, $B61, 'Comprehensive apps info'!$O$3:$O$10007, "&lt;&gt;" &amp; "App on Hold", 'Comprehensive apps info'!$O$3:$O$10007, "&lt;&gt;" &amp; "De-scoped from TEKsystems")</f>
        <v>0</v>
      </c>
      <c r="G61" s="82">
        <f>COUNTIFS('Comprehensive apps info'!$G$3:$G$10007,$G$25, 'Comprehensive apps info'!$K$3:$K$10007, $B61, 'Comprehensive apps info'!$O$3:$O$10007, "&lt;&gt;" &amp; "App on Hold", 'Comprehensive apps info'!$O$3:$O$10007, "&lt;&gt;" &amp; "De-scoped from TEKsystems")</f>
        <v>2</v>
      </c>
      <c r="H61" s="82">
        <f>COUNTIFS('Comprehensive apps info'!$G$3:$G$10007,$H$25, 'Comprehensive apps info'!$K$3:$K$10007, $B61, 'Comprehensive apps info'!$O$3:$O$10007, "&lt;&gt;" &amp; "De-scoped from TEKsystems", 'Comprehensive apps info'!$O$3:$O$10007, "&lt;&gt;" &amp; "App on Hold")</f>
        <v>0</v>
      </c>
      <c r="I61" s="82">
        <f>COUNTIFS('Comprehensive apps info'!$G$3:$G$10007,$I$25, 'Comprehensive apps info'!$K$3:$K$10007, $B61, 'Comprehensive apps info'!$O$3:$O$10007, "&lt;&gt;" &amp; "App on Hold", 'Comprehensive apps info'!$O$3:$O$10007, "&lt;&gt;" &amp; "De-scoped from TEKsystems")</f>
        <v>0</v>
      </c>
      <c r="J61" s="82">
        <f>COUNTIFS('Comprehensive apps info'!$G$3:$G$10007,$J$25, 'Comprehensive apps info'!$K$3:$K$10007, $B61, 'Comprehensive apps info'!$O$3:$O$10007, "&lt;&gt;" &amp; "App on Hold", 'Comprehensive apps info'!$O$3:$O$10007, "&lt;&gt;" &amp; "De-scoped from TEKsystems")</f>
        <v>0</v>
      </c>
      <c r="K61" s="82">
        <f>COUNTIFS('Comprehensive apps info'!$G$3:$G$10007,$K$25, 'Comprehensive apps info'!$K$3:$K$10007, $B61, 'Comprehensive apps info'!$O$3:$O$10007, "&lt;&gt;" &amp; "App on Hold", 'Comprehensive apps info'!$O$3:$O$10007, "&lt;&gt;" &amp; "De-scoped from TEKsystems")</f>
        <v>4</v>
      </c>
      <c r="M61" s="10">
        <f>SUM(C61:K61)+N61+O61</f>
        <v>47</v>
      </c>
      <c r="N61" s="12">
        <f>COUNTIFS('Comprehensive apps info'!$K$3:$K$10007, $B61, 'Comprehensive apps info'!$O$3:$O$10007, "App on Hold")</f>
        <v>6</v>
      </c>
      <c r="O61" s="14">
        <f>COUNTIFS('Comprehensive apps info'!$K$3:$K$10007, $B61, 'Comprehensive apps info'!$O$3:$O$10007, "De-scoped from TEKsystems")</f>
        <v>29</v>
      </c>
      <c r="P61" s="10">
        <f t="shared" si="10"/>
        <v>12</v>
      </c>
      <c r="R61" s="17" t="str">
        <f t="shared" si="11"/>
        <v>Matches</v>
      </c>
    </row>
    <row r="62">
      <c r="M62" s="109">
        <f>(SUM(M47:M61)+SUM(N62:P62))/2</f>
        <v>182</v>
      </c>
      <c r="N62" s="109">
        <f t="shared" ref="N62:P62" si="13">SUM(N47:N61)</f>
        <v>13</v>
      </c>
      <c r="O62" s="109">
        <f t="shared" si="13"/>
        <v>29</v>
      </c>
      <c r="P62" s="109">
        <f t="shared" si="13"/>
        <v>140</v>
      </c>
    </row>
    <row r="63">
      <c r="B63" s="7" t="s">
        <v>11</v>
      </c>
      <c r="C63" s="15">
        <f t="shared" ref="C63:K63" si="14">SUM(C47:C61)</f>
        <v>52</v>
      </c>
      <c r="D63" s="15">
        <f t="shared" si="14"/>
        <v>9</v>
      </c>
      <c r="E63" s="15">
        <f t="shared" si="14"/>
        <v>11</v>
      </c>
      <c r="F63" s="15">
        <f t="shared" si="14"/>
        <v>6</v>
      </c>
      <c r="G63" s="15">
        <f t="shared" si="14"/>
        <v>18</v>
      </c>
      <c r="H63" s="15">
        <f t="shared" si="14"/>
        <v>18</v>
      </c>
      <c r="I63" s="15">
        <f t="shared" si="14"/>
        <v>1</v>
      </c>
      <c r="J63" s="15">
        <f t="shared" si="14"/>
        <v>21</v>
      </c>
      <c r="K63" s="15">
        <f t="shared" si="14"/>
        <v>11</v>
      </c>
      <c r="L63" s="109">
        <f>SUM(C63:K63)+N62+O62</f>
        <v>189</v>
      </c>
      <c r="M63" s="17" t="str">
        <f>IF($L$42=$M$41,"Matches", "Has Issues")</f>
        <v>Has Issues</v>
      </c>
    </row>
  </sheetData>
  <mergeCells count="10">
    <mergeCell ref="E2:F2"/>
    <mergeCell ref="G2:H2"/>
    <mergeCell ref="C45:K45"/>
    <mergeCell ref="C24:K24"/>
    <mergeCell ref="M2:N2"/>
    <mergeCell ref="K2:L2"/>
    <mergeCell ref="O2:Q2"/>
    <mergeCell ref="C2:D2"/>
    <mergeCell ref="B2:B3"/>
    <mergeCell ref="I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57"/>
    <col customWidth="1" min="2" max="2" width="5.14"/>
    <col customWidth="1" min="3" max="3" width="5.71"/>
    <col customWidth="1" min="4" max="4" width="17.29"/>
    <col customWidth="1" min="5" max="5" width="19.0"/>
    <col customWidth="1" min="6" max="6" width="10.86"/>
    <col customWidth="1" min="7" max="8" width="10.57"/>
    <col customWidth="1" min="9" max="9" width="11.71"/>
    <col customWidth="1" min="10" max="10" width="10.29"/>
    <col customWidth="1" min="11" max="11" width="10.0"/>
    <col customWidth="1" min="12" max="12" width="16.14"/>
    <col customWidth="1" min="13" max="13" width="16.43"/>
    <col customWidth="1" min="14" max="14" width="17.43"/>
    <col customWidth="1" min="15" max="15" width="26.43"/>
    <col customWidth="1" min="16" max="18" width="7.43"/>
    <col customWidth="1" min="19" max="20" width="9.57"/>
    <col customWidth="1" min="21" max="21" width="12.14"/>
    <col customWidth="1" min="22" max="22" width="11.71"/>
    <col customWidth="1" min="23" max="23" width="26.29"/>
    <col customWidth="1" min="24" max="24" width="23.71"/>
    <col customWidth="1" min="25" max="25" width="47.0"/>
    <col customWidth="1" min="26" max="26" width="35.86"/>
    <col customWidth="1" min="27" max="27" width="28.57"/>
    <col customWidth="1" min="28" max="28" width="29.57"/>
    <col customWidth="1" min="29" max="29" width="10.43"/>
    <col customWidth="1" min="30" max="30" width="9.71"/>
    <col customWidth="1" min="31" max="33" width="10.43"/>
    <col customWidth="1" min="34" max="36" width="15.0"/>
    <col customWidth="1" min="37" max="37" width="4.86"/>
    <col customWidth="1" min="38" max="39" width="9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0"/>
      <c r="AL1" s="1"/>
      <c r="AM1" s="1"/>
    </row>
    <row r="2" ht="33.75" customHeight="1">
      <c r="A2" s="1"/>
      <c r="B2" s="7" t="s">
        <v>12</v>
      </c>
      <c r="C2" s="7" t="s">
        <v>28</v>
      </c>
      <c r="D2" s="7" t="s">
        <v>29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21" t="s">
        <v>40</v>
      </c>
      <c r="P2" s="7" t="s">
        <v>41</v>
      </c>
      <c r="Q2" s="7" t="s">
        <v>42</v>
      </c>
      <c r="R2" s="7" t="s">
        <v>43</v>
      </c>
      <c r="S2" s="7" t="s">
        <v>44</v>
      </c>
      <c r="T2" s="7" t="s">
        <v>45</v>
      </c>
      <c r="U2" s="7" t="s">
        <v>46</v>
      </c>
      <c r="V2" s="7" t="s">
        <v>47</v>
      </c>
      <c r="W2" s="7" t="s">
        <v>48</v>
      </c>
      <c r="X2" s="7" t="s">
        <v>49</v>
      </c>
      <c r="Y2" s="7" t="s">
        <v>50</v>
      </c>
      <c r="Z2" s="22" t="s">
        <v>51</v>
      </c>
      <c r="AA2" s="23" t="s">
        <v>52</v>
      </c>
      <c r="AB2" s="23" t="s">
        <v>53</v>
      </c>
      <c r="AC2" s="23" t="s">
        <v>54</v>
      </c>
      <c r="AD2" s="23" t="s">
        <v>55</v>
      </c>
      <c r="AE2" s="23" t="s">
        <v>56</v>
      </c>
      <c r="AF2" s="23" t="s">
        <v>57</v>
      </c>
      <c r="AG2" s="23" t="s">
        <v>58</v>
      </c>
      <c r="AH2" s="23" t="s">
        <v>59</v>
      </c>
      <c r="AI2" s="23" t="s">
        <v>60</v>
      </c>
      <c r="AJ2" s="23" t="s">
        <v>61</v>
      </c>
      <c r="AK2" s="24" t="s">
        <v>62</v>
      </c>
      <c r="AL2" s="1"/>
      <c r="AM2" s="1"/>
    </row>
    <row r="3">
      <c r="A3" s="1"/>
      <c r="B3" s="10">
        <v>1.0</v>
      </c>
      <c r="C3" s="10">
        <v>1.0</v>
      </c>
      <c r="D3" s="25" t="s">
        <v>63</v>
      </c>
      <c r="E3" s="25" t="s">
        <v>64</v>
      </c>
      <c r="F3" s="25" t="s">
        <v>65</v>
      </c>
      <c r="G3" s="25" t="s">
        <v>66</v>
      </c>
      <c r="H3" s="25" t="s">
        <v>67</v>
      </c>
      <c r="I3" s="25" t="s">
        <v>68</v>
      </c>
      <c r="J3" s="25" t="s">
        <v>27</v>
      </c>
      <c r="K3" s="25" t="s">
        <v>69</v>
      </c>
      <c r="L3" s="25" t="s">
        <v>70</v>
      </c>
      <c r="M3" s="25" t="s">
        <v>71</v>
      </c>
      <c r="N3" s="25" t="s">
        <v>72</v>
      </c>
      <c r="O3" s="26" t="s">
        <v>73</v>
      </c>
      <c r="P3" s="25" t="s">
        <v>74</v>
      </c>
      <c r="Q3" s="25" t="s">
        <v>75</v>
      </c>
      <c r="R3" s="25" t="s">
        <v>74</v>
      </c>
      <c r="S3" s="16" t="s">
        <v>76</v>
      </c>
      <c r="T3" s="16" t="s">
        <v>77</v>
      </c>
      <c r="U3" s="25" t="str">
        <f t="shared" ref="U3:U144" si="1">IF(ISNUMBER(SEARCH("/lgnp/",W3)),"Logan",
IF(ISNUMBER(SEARCH("/thup/",W3)),"Thurmont",
IF(ISNUMBER(SEARCH("/chgp/",W3)),"Chicago",
IF(ISNUMBER(SEARCH("/hdpp/",W3)),"Hyde Park",
IF(ISNUMBER(SEARCH("/dalp/",W3)),"Dallas",
IF(ISNUMBER(SEARCH("/nshp/",W3)),"Nashville",
IF(ISNUMBER(SEARCH("/wcwp/",W3)),"West Caldwell", "Need to check"
)))))))</f>
        <v>Logan</v>
      </c>
      <c r="V3" s="25" t="str">
        <f t="shared" ref="V3:V144" si="2">IF(ISNUMBER(SEARCH("/lgnt/",X3)),"Logan",
IF(ISNUMBER(SEARCH("/thut/",X3)),"Thurmont",
IF(ISNUMBER(SEARCH("/chgt/",X3)),"Chicago",
IF(ISNUMBER(SEARCH("/hdpt/",X3)),"Hyde Park",
IF(ISNUMBER(SEARCH("/dalt/",X3)),"Dallas",
IF(ISNUMBER(SEARCH("/nsht/",X3)),"Nashville",
IF(ISNUMBER(SEARCH("/wcwt/",X3)),"West Caldwell", "Need to check"
)))))))</f>
        <v>Logan</v>
      </c>
      <c r="W3" s="28" t="s">
        <v>78</v>
      </c>
      <c r="X3" s="29" t="s">
        <v>79</v>
      </c>
      <c r="Y3" s="30" t="s">
        <v>80</v>
      </c>
      <c r="Z3" s="31" t="s">
        <v>81</v>
      </c>
      <c r="AA3" s="32"/>
      <c r="AB3" s="32"/>
      <c r="AC3" s="32"/>
      <c r="AD3" s="32"/>
      <c r="AE3" s="32"/>
      <c r="AF3" s="33" t="s">
        <v>82</v>
      </c>
      <c r="AG3" s="33" t="s">
        <v>83</v>
      </c>
      <c r="AH3" s="33" t="s">
        <v>84</v>
      </c>
      <c r="AI3" s="33"/>
      <c r="AJ3" s="33"/>
      <c r="AK3" s="34"/>
      <c r="AL3" s="1"/>
      <c r="AM3" s="1"/>
    </row>
    <row r="4">
      <c r="A4" s="1"/>
      <c r="B4" s="10">
        <v>1.0</v>
      </c>
      <c r="C4" s="10">
        <v>2.0</v>
      </c>
      <c r="D4" s="25" t="s">
        <v>87</v>
      </c>
      <c r="E4" s="25" t="s">
        <v>88</v>
      </c>
      <c r="F4" s="25" t="s">
        <v>89</v>
      </c>
      <c r="G4" s="25" t="s">
        <v>90</v>
      </c>
      <c r="H4" s="25" t="s">
        <v>91</v>
      </c>
      <c r="I4" s="25" t="s">
        <v>68</v>
      </c>
      <c r="J4" s="25" t="s">
        <v>27</v>
      </c>
      <c r="K4" s="25" t="s">
        <v>92</v>
      </c>
      <c r="L4" s="25" t="s">
        <v>93</v>
      </c>
      <c r="M4" s="25" t="s">
        <v>94</v>
      </c>
      <c r="N4" s="25" t="s">
        <v>72</v>
      </c>
      <c r="O4" s="26" t="s">
        <v>73</v>
      </c>
      <c r="P4" s="25" t="s">
        <v>74</v>
      </c>
      <c r="Q4" s="25" t="s">
        <v>75</v>
      </c>
      <c r="R4" s="25" t="s">
        <v>74</v>
      </c>
      <c r="S4" s="16" t="s">
        <v>76</v>
      </c>
      <c r="T4" s="16" t="s">
        <v>77</v>
      </c>
      <c r="U4" s="25" t="str">
        <f t="shared" si="1"/>
        <v>Hyde Park</v>
      </c>
      <c r="V4" s="25" t="str">
        <f t="shared" si="2"/>
        <v>Hyde Park</v>
      </c>
      <c r="W4" s="28" t="s">
        <v>95</v>
      </c>
      <c r="X4" s="29" t="s">
        <v>96</v>
      </c>
      <c r="Y4" s="30" t="s">
        <v>97</v>
      </c>
      <c r="Z4" s="31" t="s">
        <v>81</v>
      </c>
      <c r="AA4" s="32"/>
      <c r="AB4" s="32"/>
      <c r="AC4" s="32"/>
      <c r="AD4" s="32"/>
      <c r="AE4" s="32"/>
      <c r="AF4" s="32"/>
      <c r="AG4" s="33" t="s">
        <v>82</v>
      </c>
      <c r="AH4" s="33"/>
      <c r="AI4" s="33"/>
      <c r="AJ4" s="33"/>
      <c r="AK4" s="34"/>
      <c r="AL4" s="1"/>
      <c r="AM4" s="1"/>
    </row>
    <row r="5">
      <c r="A5" s="1"/>
      <c r="B5" s="10">
        <v>1.0</v>
      </c>
      <c r="C5" s="10">
        <v>3.0</v>
      </c>
      <c r="D5" s="25" t="s">
        <v>87</v>
      </c>
      <c r="E5" s="25" t="s">
        <v>98</v>
      </c>
      <c r="F5" s="25" t="s">
        <v>99</v>
      </c>
      <c r="G5" s="25" t="s">
        <v>90</v>
      </c>
      <c r="H5" s="25" t="s">
        <v>67</v>
      </c>
      <c r="I5" s="25" t="s">
        <v>68</v>
      </c>
      <c r="J5" s="25" t="s">
        <v>27</v>
      </c>
      <c r="K5" s="25" t="s">
        <v>92</v>
      </c>
      <c r="L5" s="25" t="s">
        <v>100</v>
      </c>
      <c r="M5" s="25" t="s">
        <v>94</v>
      </c>
      <c r="N5" s="25" t="s">
        <v>72</v>
      </c>
      <c r="O5" s="26" t="s">
        <v>73</v>
      </c>
      <c r="P5" s="25" t="s">
        <v>74</v>
      </c>
      <c r="Q5" s="25" t="s">
        <v>75</v>
      </c>
      <c r="R5" s="25" t="s">
        <v>74</v>
      </c>
      <c r="S5" s="16" t="s">
        <v>76</v>
      </c>
      <c r="T5" s="16" t="s">
        <v>77</v>
      </c>
      <c r="U5" s="25" t="str">
        <f t="shared" si="1"/>
        <v>Hyde Park</v>
      </c>
      <c r="V5" s="25" t="str">
        <f t="shared" si="2"/>
        <v>Hyde Park</v>
      </c>
      <c r="W5" s="28" t="s">
        <v>101</v>
      </c>
      <c r="X5" s="29" t="s">
        <v>102</v>
      </c>
      <c r="Y5" s="30" t="s">
        <v>103</v>
      </c>
      <c r="Z5" s="31" t="s">
        <v>81</v>
      </c>
      <c r="AA5" s="32"/>
      <c r="AB5" s="32"/>
      <c r="AC5" s="32"/>
      <c r="AD5" s="32"/>
      <c r="AE5" s="32"/>
      <c r="AF5" s="32"/>
      <c r="AG5" s="33" t="s">
        <v>82</v>
      </c>
      <c r="AH5" s="33"/>
      <c r="AI5" s="33"/>
      <c r="AJ5" s="33"/>
      <c r="AK5" s="34"/>
      <c r="AL5" s="1"/>
      <c r="AM5" s="1"/>
    </row>
    <row r="6">
      <c r="A6" s="1"/>
      <c r="B6" s="10">
        <v>1.0</v>
      </c>
      <c r="C6" s="10">
        <v>4.0</v>
      </c>
      <c r="D6" s="25" t="s">
        <v>104</v>
      </c>
      <c r="E6" s="25" t="s">
        <v>105</v>
      </c>
      <c r="F6" s="25" t="s">
        <v>106</v>
      </c>
      <c r="G6" s="25" t="s">
        <v>107</v>
      </c>
      <c r="H6" s="25" t="s">
        <v>108</v>
      </c>
      <c r="I6" s="25" t="s">
        <v>68</v>
      </c>
      <c r="J6" s="25" t="s">
        <v>27</v>
      </c>
      <c r="K6" s="25" t="s">
        <v>109</v>
      </c>
      <c r="L6" s="25" t="s">
        <v>110</v>
      </c>
      <c r="M6" s="25" t="s">
        <v>111</v>
      </c>
      <c r="N6" s="25" t="s">
        <v>112</v>
      </c>
      <c r="O6" s="26" t="s">
        <v>73</v>
      </c>
      <c r="P6" s="25" t="s">
        <v>74</v>
      </c>
      <c r="Q6" s="25" t="s">
        <v>75</v>
      </c>
      <c r="R6" s="25" t="s">
        <v>74</v>
      </c>
      <c r="S6" s="16" t="s">
        <v>76</v>
      </c>
      <c r="T6" s="16" t="s">
        <v>77</v>
      </c>
      <c r="U6" s="25" t="str">
        <f t="shared" si="1"/>
        <v>Logan</v>
      </c>
      <c r="V6" s="25" t="str">
        <f t="shared" si="2"/>
        <v>Logan</v>
      </c>
      <c r="W6" s="28" t="s">
        <v>113</v>
      </c>
      <c r="X6" s="29" t="s">
        <v>114</v>
      </c>
      <c r="Y6" s="30" t="s">
        <v>115</v>
      </c>
      <c r="Z6" s="31" t="s">
        <v>81</v>
      </c>
      <c r="AA6" s="32"/>
      <c r="AB6" s="32"/>
      <c r="AC6" s="32"/>
      <c r="AD6" s="32"/>
      <c r="AE6" s="32"/>
      <c r="AF6" s="32"/>
      <c r="AG6" s="33" t="s">
        <v>83</v>
      </c>
      <c r="AH6" s="33"/>
      <c r="AI6" s="33"/>
      <c r="AJ6" s="33"/>
      <c r="AK6" s="34"/>
      <c r="AL6" s="1"/>
      <c r="AM6" s="1"/>
    </row>
    <row r="7">
      <c r="A7" s="1"/>
      <c r="B7" s="10">
        <v>1.0</v>
      </c>
      <c r="C7" s="10">
        <v>5.0</v>
      </c>
      <c r="D7" s="25" t="s">
        <v>104</v>
      </c>
      <c r="E7" s="25" t="s">
        <v>116</v>
      </c>
      <c r="F7" s="25" t="s">
        <v>117</v>
      </c>
      <c r="G7" s="25" t="s">
        <v>107</v>
      </c>
      <c r="H7" s="25" t="s">
        <v>118</v>
      </c>
      <c r="I7" s="25" t="s">
        <v>68</v>
      </c>
      <c r="J7" s="25" t="s">
        <v>27</v>
      </c>
      <c r="K7" s="25" t="s">
        <v>109</v>
      </c>
      <c r="L7" s="25" t="s">
        <v>110</v>
      </c>
      <c r="M7" s="25" t="s">
        <v>111</v>
      </c>
      <c r="N7" s="25" t="s">
        <v>112</v>
      </c>
      <c r="O7" s="26" t="s">
        <v>73</v>
      </c>
      <c r="P7" s="25" t="s">
        <v>74</v>
      </c>
      <c r="Q7" s="25" t="s">
        <v>75</v>
      </c>
      <c r="R7" s="25" t="s">
        <v>74</v>
      </c>
      <c r="S7" s="16" t="s">
        <v>76</v>
      </c>
      <c r="T7" s="16" t="s">
        <v>77</v>
      </c>
      <c r="U7" s="25" t="str">
        <f t="shared" si="1"/>
        <v>Logan</v>
      </c>
      <c r="V7" s="25" t="str">
        <f t="shared" si="2"/>
        <v>Logan</v>
      </c>
      <c r="W7" s="28" t="s">
        <v>119</v>
      </c>
      <c r="X7" s="29" t="s">
        <v>120</v>
      </c>
      <c r="Y7" s="30" t="s">
        <v>115</v>
      </c>
      <c r="Z7" s="31" t="s">
        <v>81</v>
      </c>
      <c r="AA7" s="32"/>
      <c r="AB7" s="32"/>
      <c r="AC7" s="32"/>
      <c r="AD7" s="32"/>
      <c r="AE7" s="32"/>
      <c r="AF7" s="32"/>
      <c r="AG7" s="33" t="s">
        <v>83</v>
      </c>
      <c r="AH7" s="33"/>
      <c r="AI7" s="33"/>
      <c r="AJ7" s="33"/>
      <c r="AK7" s="34"/>
      <c r="AL7" s="1"/>
      <c r="AM7" s="1"/>
    </row>
    <row r="8">
      <c r="A8" s="1"/>
      <c r="B8" s="10">
        <v>1.0</v>
      </c>
      <c r="C8" s="10">
        <v>6.0</v>
      </c>
      <c r="D8" s="25" t="s">
        <v>87</v>
      </c>
      <c r="E8" s="25" t="s">
        <v>121</v>
      </c>
      <c r="F8" s="25" t="s">
        <v>122</v>
      </c>
      <c r="G8" s="25" t="s">
        <v>90</v>
      </c>
      <c r="H8" s="25" t="s">
        <v>91</v>
      </c>
      <c r="I8" s="25" t="s">
        <v>68</v>
      </c>
      <c r="J8" s="25" t="s">
        <v>27</v>
      </c>
      <c r="K8" s="25" t="s">
        <v>123</v>
      </c>
      <c r="L8" s="25" t="s">
        <v>70</v>
      </c>
      <c r="M8" s="25" t="s">
        <v>94</v>
      </c>
      <c r="N8" s="25" t="s">
        <v>72</v>
      </c>
      <c r="O8" s="26" t="s">
        <v>73</v>
      </c>
      <c r="P8" s="25" t="s">
        <v>74</v>
      </c>
      <c r="Q8" s="25" t="s">
        <v>75</v>
      </c>
      <c r="R8" s="25" t="s">
        <v>74</v>
      </c>
      <c r="S8" s="16" t="s">
        <v>76</v>
      </c>
      <c r="T8" s="16" t="s">
        <v>77</v>
      </c>
      <c r="U8" s="25" t="str">
        <f t="shared" si="1"/>
        <v>Hyde Park</v>
      </c>
      <c r="V8" s="25" t="str">
        <f t="shared" si="2"/>
        <v>Hyde Park</v>
      </c>
      <c r="W8" s="28" t="s">
        <v>124</v>
      </c>
      <c r="X8" s="29" t="s">
        <v>125</v>
      </c>
      <c r="Y8" s="30" t="s">
        <v>126</v>
      </c>
      <c r="Z8" s="31" t="s">
        <v>81</v>
      </c>
      <c r="AA8" s="32"/>
      <c r="AB8" s="32"/>
      <c r="AC8" s="32"/>
      <c r="AD8" s="32"/>
      <c r="AE8" s="32"/>
      <c r="AF8" s="32"/>
      <c r="AG8" s="33" t="s">
        <v>82</v>
      </c>
      <c r="AH8" s="33"/>
      <c r="AI8" s="33"/>
      <c r="AJ8" s="33"/>
      <c r="AK8" s="34"/>
      <c r="AL8" s="1"/>
      <c r="AM8" s="1"/>
    </row>
    <row r="9">
      <c r="A9" s="1"/>
      <c r="B9" s="10">
        <v>1.0</v>
      </c>
      <c r="C9" s="10">
        <v>7.0</v>
      </c>
      <c r="D9" s="25" t="s">
        <v>127</v>
      </c>
      <c r="E9" s="25" t="s">
        <v>128</v>
      </c>
      <c r="F9" s="25" t="s">
        <v>129</v>
      </c>
      <c r="G9" s="25" t="s">
        <v>130</v>
      </c>
      <c r="H9" s="25" t="s">
        <v>67</v>
      </c>
      <c r="I9" s="25" t="s">
        <v>68</v>
      </c>
      <c r="J9" s="25" t="s">
        <v>27</v>
      </c>
      <c r="K9" s="25" t="s">
        <v>131</v>
      </c>
      <c r="L9" s="25" t="s">
        <v>132</v>
      </c>
      <c r="M9" s="25" t="s">
        <v>133</v>
      </c>
      <c r="N9" s="25" t="s">
        <v>134</v>
      </c>
      <c r="O9" s="26" t="s">
        <v>73</v>
      </c>
      <c r="P9" s="25" t="s">
        <v>74</v>
      </c>
      <c r="Q9" s="25" t="s">
        <v>75</v>
      </c>
      <c r="R9" s="25" t="s">
        <v>74</v>
      </c>
      <c r="S9" s="16" t="s">
        <v>76</v>
      </c>
      <c r="T9" s="16" t="s">
        <v>77</v>
      </c>
      <c r="U9" s="25" t="str">
        <f t="shared" si="1"/>
        <v>Logan</v>
      </c>
      <c r="V9" s="25" t="str">
        <f t="shared" si="2"/>
        <v>Logan</v>
      </c>
      <c r="W9" s="28" t="s">
        <v>135</v>
      </c>
      <c r="X9" s="29" t="s">
        <v>136</v>
      </c>
      <c r="Y9" s="30" t="s">
        <v>137</v>
      </c>
      <c r="Z9" s="31" t="s">
        <v>81</v>
      </c>
      <c r="AA9" s="32"/>
      <c r="AB9" s="32"/>
      <c r="AC9" s="32"/>
      <c r="AD9" s="32"/>
      <c r="AE9" s="32"/>
      <c r="AF9" s="32"/>
      <c r="AG9" s="33" t="s">
        <v>83</v>
      </c>
      <c r="AH9" s="33"/>
      <c r="AI9" s="33"/>
      <c r="AJ9" s="33"/>
      <c r="AK9" s="34"/>
      <c r="AL9" s="1"/>
      <c r="AM9" s="1"/>
    </row>
    <row r="10">
      <c r="A10" s="1"/>
      <c r="B10" s="10">
        <v>1.0</v>
      </c>
      <c r="C10" s="10">
        <v>8.0</v>
      </c>
      <c r="D10" s="25" t="s">
        <v>87</v>
      </c>
      <c r="E10" s="25" t="s">
        <v>138</v>
      </c>
      <c r="F10" s="25" t="s">
        <v>139</v>
      </c>
      <c r="G10" s="25" t="s">
        <v>90</v>
      </c>
      <c r="H10" s="25" t="s">
        <v>67</v>
      </c>
      <c r="I10" s="25" t="s">
        <v>68</v>
      </c>
      <c r="J10" s="25" t="s">
        <v>27</v>
      </c>
      <c r="K10" s="25" t="s">
        <v>69</v>
      </c>
      <c r="L10" s="25" t="s">
        <v>140</v>
      </c>
      <c r="M10" s="25" t="s">
        <v>94</v>
      </c>
      <c r="N10" s="25" t="s">
        <v>141</v>
      </c>
      <c r="O10" s="26" t="s">
        <v>73</v>
      </c>
      <c r="P10" s="25" t="s">
        <v>75</v>
      </c>
      <c r="Q10" s="25" t="s">
        <v>74</v>
      </c>
      <c r="R10" s="25" t="s">
        <v>74</v>
      </c>
      <c r="S10" s="16" t="s">
        <v>76</v>
      </c>
      <c r="T10" s="16" t="s">
        <v>77</v>
      </c>
      <c r="U10" s="25" t="str">
        <f t="shared" si="1"/>
        <v>Hyde Park</v>
      </c>
      <c r="V10" s="25" t="str">
        <f t="shared" si="2"/>
        <v>Hyde Park</v>
      </c>
      <c r="W10" s="28" t="s">
        <v>142</v>
      </c>
      <c r="X10" s="29" t="s">
        <v>143</v>
      </c>
      <c r="Y10" s="30" t="s">
        <v>144</v>
      </c>
      <c r="Z10" s="31" t="s">
        <v>81</v>
      </c>
      <c r="AA10" s="32"/>
      <c r="AB10" s="32"/>
      <c r="AC10" s="32"/>
      <c r="AD10" s="32"/>
      <c r="AE10" s="32"/>
      <c r="AF10" s="32"/>
      <c r="AG10" s="33" t="s">
        <v>82</v>
      </c>
      <c r="AH10" s="33"/>
      <c r="AI10" s="33"/>
      <c r="AJ10" s="33"/>
      <c r="AK10" s="34"/>
      <c r="AL10" s="1"/>
      <c r="AM10" s="1"/>
    </row>
    <row r="11">
      <c r="A11" s="1"/>
      <c r="B11" s="10">
        <v>1.0</v>
      </c>
      <c r="C11" s="10">
        <v>9.0</v>
      </c>
      <c r="D11" s="25" t="s">
        <v>87</v>
      </c>
      <c r="E11" s="25" t="s">
        <v>146</v>
      </c>
      <c r="F11" s="25" t="s">
        <v>147</v>
      </c>
      <c r="G11" s="25" t="s">
        <v>90</v>
      </c>
      <c r="H11" s="25" t="s">
        <v>148</v>
      </c>
      <c r="I11" s="25" t="s">
        <v>68</v>
      </c>
      <c r="J11" s="25" t="s">
        <v>27</v>
      </c>
      <c r="K11" s="25" t="s">
        <v>123</v>
      </c>
      <c r="L11" s="25" t="s">
        <v>140</v>
      </c>
      <c r="M11" s="25" t="s">
        <v>149</v>
      </c>
      <c r="N11" s="25" t="s">
        <v>141</v>
      </c>
      <c r="O11" s="26" t="s">
        <v>73</v>
      </c>
      <c r="P11" s="25" t="s">
        <v>75</v>
      </c>
      <c r="Q11" s="25" t="s">
        <v>74</v>
      </c>
      <c r="R11" s="25" t="s">
        <v>74</v>
      </c>
      <c r="S11" s="16" t="s">
        <v>76</v>
      </c>
      <c r="T11" s="16" t="s">
        <v>77</v>
      </c>
      <c r="U11" s="25" t="str">
        <f t="shared" si="1"/>
        <v>Thurmont</v>
      </c>
      <c r="V11" s="25" t="str">
        <f t="shared" si="2"/>
        <v>Thurmont</v>
      </c>
      <c r="W11" s="28" t="s">
        <v>150</v>
      </c>
      <c r="X11" s="29" t="s">
        <v>151</v>
      </c>
      <c r="Y11" s="30" t="s">
        <v>152</v>
      </c>
      <c r="Z11" s="31" t="s">
        <v>81</v>
      </c>
      <c r="AA11" s="32"/>
      <c r="AB11" s="32"/>
      <c r="AC11" s="32"/>
      <c r="AD11" s="32"/>
      <c r="AE11" s="32"/>
      <c r="AF11" s="32"/>
      <c r="AG11" s="33" t="s">
        <v>82</v>
      </c>
      <c r="AH11" s="33"/>
      <c r="AI11" s="33"/>
      <c r="AJ11" s="33"/>
      <c r="AK11" s="34"/>
      <c r="AL11" s="1"/>
      <c r="AM11" s="1"/>
    </row>
    <row r="12">
      <c r="A12" s="1"/>
      <c r="B12" s="10">
        <v>1.0</v>
      </c>
      <c r="C12" s="10">
        <v>10.0</v>
      </c>
      <c r="D12" s="25" t="s">
        <v>153</v>
      </c>
      <c r="E12" s="25" t="s">
        <v>154</v>
      </c>
      <c r="F12" s="25" t="s">
        <v>155</v>
      </c>
      <c r="G12" s="25" t="s">
        <v>90</v>
      </c>
      <c r="H12" s="25" t="s">
        <v>154</v>
      </c>
      <c r="I12" s="25" t="s">
        <v>156</v>
      </c>
      <c r="J12" s="25" t="s">
        <v>69</v>
      </c>
      <c r="K12" s="25" t="s">
        <v>157</v>
      </c>
      <c r="L12" s="25" t="s">
        <v>70</v>
      </c>
      <c r="M12" s="25" t="s">
        <v>158</v>
      </c>
      <c r="N12" s="25" t="s">
        <v>72</v>
      </c>
      <c r="O12" s="26" t="s">
        <v>73</v>
      </c>
      <c r="P12" s="25" t="s">
        <v>74</v>
      </c>
      <c r="Q12" s="25" t="s">
        <v>75</v>
      </c>
      <c r="R12" s="25" t="s">
        <v>74</v>
      </c>
      <c r="S12" s="16" t="s">
        <v>76</v>
      </c>
      <c r="T12" s="16" t="s">
        <v>77</v>
      </c>
      <c r="U12" s="25" t="str">
        <f t="shared" si="1"/>
        <v>Logan</v>
      </c>
      <c r="V12" s="25" t="str">
        <f t="shared" si="2"/>
        <v>Logan</v>
      </c>
      <c r="W12" s="28" t="s">
        <v>159</v>
      </c>
      <c r="X12" s="29" t="s">
        <v>160</v>
      </c>
      <c r="Y12" s="30" t="s">
        <v>161</v>
      </c>
      <c r="Z12" s="31" t="s">
        <v>81</v>
      </c>
      <c r="AA12" s="32"/>
      <c r="AB12" s="32"/>
      <c r="AC12" s="32"/>
      <c r="AD12" s="32"/>
      <c r="AE12" s="32"/>
      <c r="AF12" s="33" t="s">
        <v>82</v>
      </c>
      <c r="AG12" s="33" t="s">
        <v>82</v>
      </c>
      <c r="AH12" s="33" t="s">
        <v>84</v>
      </c>
      <c r="AI12" s="33"/>
      <c r="AJ12" s="33"/>
      <c r="AK12" s="34"/>
      <c r="AL12" s="1"/>
      <c r="AM12" s="1"/>
    </row>
    <row r="13">
      <c r="A13" s="1"/>
      <c r="B13" s="10">
        <v>1.0</v>
      </c>
      <c r="C13" s="10">
        <v>11.0</v>
      </c>
      <c r="D13" s="25" t="s">
        <v>162</v>
      </c>
      <c r="E13" s="25" t="s">
        <v>163</v>
      </c>
      <c r="F13" s="25" t="s">
        <v>164</v>
      </c>
      <c r="G13" s="25" t="s">
        <v>90</v>
      </c>
      <c r="H13" s="25" t="s">
        <v>154</v>
      </c>
      <c r="I13" s="25" t="s">
        <v>156</v>
      </c>
      <c r="J13" s="25" t="s">
        <v>165</v>
      </c>
      <c r="K13" s="25" t="s">
        <v>69</v>
      </c>
      <c r="L13" s="25" t="s">
        <v>166</v>
      </c>
      <c r="M13" s="25" t="s">
        <v>167</v>
      </c>
      <c r="N13" s="25" t="s">
        <v>168</v>
      </c>
      <c r="O13" s="26" t="s">
        <v>73</v>
      </c>
      <c r="P13" s="25" t="s">
        <v>74</v>
      </c>
      <c r="Q13" s="25" t="s">
        <v>74</v>
      </c>
      <c r="R13" s="25" t="s">
        <v>75</v>
      </c>
      <c r="S13" s="16" t="s">
        <v>76</v>
      </c>
      <c r="T13" s="16" t="s">
        <v>77</v>
      </c>
      <c r="U13" s="25" t="str">
        <f t="shared" si="1"/>
        <v>Logan</v>
      </c>
      <c r="V13" s="25" t="str">
        <f t="shared" si="2"/>
        <v>Logan</v>
      </c>
      <c r="W13" s="28" t="s">
        <v>169</v>
      </c>
      <c r="X13" s="29" t="s">
        <v>170</v>
      </c>
      <c r="Y13" s="30" t="s">
        <v>171</v>
      </c>
      <c r="Z13" s="31" t="s">
        <v>81</v>
      </c>
      <c r="AA13" s="32"/>
      <c r="AB13" s="32"/>
      <c r="AC13" s="32"/>
      <c r="AD13" s="32"/>
      <c r="AE13" s="32"/>
      <c r="AF13" s="32"/>
      <c r="AG13" s="33" t="s">
        <v>83</v>
      </c>
      <c r="AH13" s="33"/>
      <c r="AI13" s="33"/>
      <c r="AJ13" s="33"/>
      <c r="AK13" s="34"/>
      <c r="AL13" s="1"/>
      <c r="AM13" s="1"/>
    </row>
    <row r="14">
      <c r="A14" s="1"/>
      <c r="B14" s="10">
        <v>1.0</v>
      </c>
      <c r="C14" s="10">
        <v>12.0</v>
      </c>
      <c r="D14" s="25" t="s">
        <v>172</v>
      </c>
      <c r="E14" s="25" t="s">
        <v>173</v>
      </c>
      <c r="F14" s="25" t="s">
        <v>174</v>
      </c>
      <c r="G14" s="25" t="s">
        <v>130</v>
      </c>
      <c r="H14" s="25" t="s">
        <v>175</v>
      </c>
      <c r="I14" s="25" t="s">
        <v>156</v>
      </c>
      <c r="J14" s="25" t="s">
        <v>165</v>
      </c>
      <c r="K14" s="25" t="s">
        <v>92</v>
      </c>
      <c r="L14" s="25" t="s">
        <v>176</v>
      </c>
      <c r="M14" s="25" t="s">
        <v>177</v>
      </c>
      <c r="N14" s="25" t="s">
        <v>112</v>
      </c>
      <c r="O14" s="26" t="s">
        <v>73</v>
      </c>
      <c r="P14" s="25" t="s">
        <v>74</v>
      </c>
      <c r="Q14" s="25" t="s">
        <v>75</v>
      </c>
      <c r="R14" s="25" t="s">
        <v>75</v>
      </c>
      <c r="S14" s="16" t="s">
        <v>76</v>
      </c>
      <c r="T14" s="16" t="s">
        <v>77</v>
      </c>
      <c r="U14" s="25" t="str">
        <f t="shared" si="1"/>
        <v>Dallas</v>
      </c>
      <c r="V14" s="25" t="str">
        <f t="shared" si="2"/>
        <v>Dallas</v>
      </c>
      <c r="W14" s="28" t="s">
        <v>178</v>
      </c>
      <c r="X14" s="29" t="s">
        <v>179</v>
      </c>
      <c r="Y14" s="30" t="s">
        <v>180</v>
      </c>
      <c r="Z14" s="31" t="s">
        <v>81</v>
      </c>
      <c r="AA14" s="32"/>
      <c r="AB14" s="32"/>
      <c r="AC14" s="32"/>
      <c r="AD14" s="32"/>
      <c r="AE14" s="32"/>
      <c r="AF14" s="32"/>
      <c r="AG14" s="33" t="s">
        <v>83</v>
      </c>
      <c r="AH14" s="33"/>
      <c r="AI14" s="33"/>
      <c r="AJ14" s="33"/>
      <c r="AK14" s="34"/>
      <c r="AL14" s="1"/>
      <c r="AM14" s="1"/>
    </row>
    <row r="15">
      <c r="A15" s="1"/>
      <c r="B15" s="10">
        <v>1.0</v>
      </c>
      <c r="C15" s="10">
        <v>13.0</v>
      </c>
      <c r="D15" s="25" t="s">
        <v>181</v>
      </c>
      <c r="E15" s="25" t="s">
        <v>182</v>
      </c>
      <c r="F15" s="25" t="s">
        <v>183</v>
      </c>
      <c r="G15" s="25" t="s">
        <v>130</v>
      </c>
      <c r="H15" s="25" t="s">
        <v>175</v>
      </c>
      <c r="I15" s="25" t="s">
        <v>156</v>
      </c>
      <c r="J15" s="25" t="s">
        <v>165</v>
      </c>
      <c r="K15" s="25" t="s">
        <v>123</v>
      </c>
      <c r="L15" s="25" t="s">
        <v>184</v>
      </c>
      <c r="M15" s="25" t="s">
        <v>185</v>
      </c>
      <c r="N15" s="25" t="s">
        <v>72</v>
      </c>
      <c r="O15" s="26" t="s">
        <v>73</v>
      </c>
      <c r="P15" s="25" t="s">
        <v>74</v>
      </c>
      <c r="Q15" s="25" t="s">
        <v>75</v>
      </c>
      <c r="R15" s="25" t="s">
        <v>74</v>
      </c>
      <c r="S15" s="16" t="s">
        <v>76</v>
      </c>
      <c r="T15" s="16" t="s">
        <v>77</v>
      </c>
      <c r="U15" s="25" t="str">
        <f t="shared" si="1"/>
        <v>Logan</v>
      </c>
      <c r="V15" s="25" t="str">
        <f t="shared" si="2"/>
        <v>Logan</v>
      </c>
      <c r="W15" s="28" t="s">
        <v>186</v>
      </c>
      <c r="X15" s="29" t="s">
        <v>187</v>
      </c>
      <c r="Y15" s="30" t="s">
        <v>188</v>
      </c>
      <c r="Z15" s="31" t="s">
        <v>81</v>
      </c>
      <c r="AA15" s="32"/>
      <c r="AB15" s="32"/>
      <c r="AC15" s="32"/>
      <c r="AD15" s="32"/>
      <c r="AE15" s="32"/>
      <c r="AF15" s="32"/>
      <c r="AG15" s="33" t="s">
        <v>83</v>
      </c>
      <c r="AH15" s="33"/>
      <c r="AI15" s="33"/>
      <c r="AJ15" s="33"/>
      <c r="AK15" s="34"/>
      <c r="AL15" s="1"/>
      <c r="AM15" s="1"/>
    </row>
    <row r="16">
      <c r="A16" s="1"/>
      <c r="B16" s="10">
        <v>1.0</v>
      </c>
      <c r="C16" s="10">
        <v>14.0</v>
      </c>
      <c r="D16" s="25" t="s">
        <v>181</v>
      </c>
      <c r="E16" s="25" t="s">
        <v>189</v>
      </c>
      <c r="F16" s="25" t="s">
        <v>190</v>
      </c>
      <c r="G16" s="25" t="s">
        <v>130</v>
      </c>
      <c r="H16" s="25" t="s">
        <v>67</v>
      </c>
      <c r="I16" s="25" t="s">
        <v>156</v>
      </c>
      <c r="J16" s="25" t="s">
        <v>165</v>
      </c>
      <c r="K16" s="25" t="s">
        <v>123</v>
      </c>
      <c r="L16" s="25" t="s">
        <v>184</v>
      </c>
      <c r="M16" s="25" t="s">
        <v>185</v>
      </c>
      <c r="N16" s="25" t="s">
        <v>72</v>
      </c>
      <c r="O16" s="26" t="s">
        <v>73</v>
      </c>
      <c r="P16" s="25" t="s">
        <v>74</v>
      </c>
      <c r="Q16" s="25" t="s">
        <v>75</v>
      </c>
      <c r="R16" s="25" t="s">
        <v>74</v>
      </c>
      <c r="S16" s="16" t="s">
        <v>76</v>
      </c>
      <c r="T16" s="16" t="s">
        <v>77</v>
      </c>
      <c r="U16" s="25" t="str">
        <f t="shared" si="1"/>
        <v>Logan</v>
      </c>
      <c r="V16" s="25" t="str">
        <f t="shared" si="2"/>
        <v>Logan</v>
      </c>
      <c r="W16" s="28" t="s">
        <v>191</v>
      </c>
      <c r="X16" s="29" t="s">
        <v>192</v>
      </c>
      <c r="Y16" s="30" t="s">
        <v>188</v>
      </c>
      <c r="Z16" s="31" t="s">
        <v>81</v>
      </c>
      <c r="AA16" s="32"/>
      <c r="AB16" s="32"/>
      <c r="AC16" s="32"/>
      <c r="AD16" s="32"/>
      <c r="AE16" s="32"/>
      <c r="AF16" s="32"/>
      <c r="AG16" s="33" t="s">
        <v>83</v>
      </c>
      <c r="AH16" s="33"/>
      <c r="AI16" s="33"/>
      <c r="AJ16" s="33"/>
      <c r="AK16" s="34"/>
      <c r="AL16" s="1"/>
      <c r="AM16" s="1"/>
    </row>
    <row r="17">
      <c r="A17" s="1"/>
      <c r="B17" s="10">
        <v>1.0</v>
      </c>
      <c r="C17" s="10">
        <v>15.0</v>
      </c>
      <c r="D17" s="25" t="s">
        <v>193</v>
      </c>
      <c r="E17" s="25" t="s">
        <v>194</v>
      </c>
      <c r="F17" s="25" t="s">
        <v>195</v>
      </c>
      <c r="G17" s="25" t="s">
        <v>196</v>
      </c>
      <c r="H17" s="25" t="s">
        <v>197</v>
      </c>
      <c r="I17" s="25" t="s">
        <v>156</v>
      </c>
      <c r="J17" s="25" t="s">
        <v>157</v>
      </c>
      <c r="K17" s="25" t="s">
        <v>69</v>
      </c>
      <c r="L17" s="25" t="s">
        <v>198</v>
      </c>
      <c r="M17" s="25" t="s">
        <v>177</v>
      </c>
      <c r="N17" s="25" t="s">
        <v>72</v>
      </c>
      <c r="O17" s="26" t="s">
        <v>73</v>
      </c>
      <c r="P17" s="25" t="s">
        <v>74</v>
      </c>
      <c r="Q17" s="25" t="s">
        <v>75</v>
      </c>
      <c r="R17" s="25" t="s">
        <v>74</v>
      </c>
      <c r="S17" s="16" t="s">
        <v>76</v>
      </c>
      <c r="T17" s="16" t="s">
        <v>77</v>
      </c>
      <c r="U17" s="25" t="str">
        <f t="shared" si="1"/>
        <v>Dallas</v>
      </c>
      <c r="V17" s="25" t="str">
        <f t="shared" si="2"/>
        <v>Dallas</v>
      </c>
      <c r="W17" s="28" t="s">
        <v>200</v>
      </c>
      <c r="X17" s="29" t="s">
        <v>201</v>
      </c>
      <c r="Y17" s="30" t="s">
        <v>202</v>
      </c>
      <c r="Z17" s="31" t="s">
        <v>81</v>
      </c>
      <c r="AA17" s="32"/>
      <c r="AB17" s="32"/>
      <c r="AC17" s="32"/>
      <c r="AD17" s="32"/>
      <c r="AE17" s="32"/>
      <c r="AF17" s="32"/>
      <c r="AG17" s="33"/>
      <c r="AH17" s="33" t="s">
        <v>203</v>
      </c>
      <c r="AI17" s="33"/>
      <c r="AJ17" s="33"/>
      <c r="AK17" s="34"/>
      <c r="AL17" s="1"/>
      <c r="AM17" s="1"/>
    </row>
    <row r="18">
      <c r="A18" s="1"/>
      <c r="B18" s="14">
        <v>1.0</v>
      </c>
      <c r="C18" s="14">
        <v>16.0</v>
      </c>
      <c r="D18" s="35" t="s">
        <v>204</v>
      </c>
      <c r="E18" s="35" t="s">
        <v>205</v>
      </c>
      <c r="F18" s="35" t="s">
        <v>206</v>
      </c>
      <c r="G18" s="35" t="s">
        <v>207</v>
      </c>
      <c r="H18" s="35" t="s">
        <v>67</v>
      </c>
      <c r="I18" s="35" t="s">
        <v>156</v>
      </c>
      <c r="J18" s="35" t="s">
        <v>208</v>
      </c>
      <c r="K18" s="35" t="s">
        <v>208</v>
      </c>
      <c r="L18" s="35" t="s">
        <v>209</v>
      </c>
      <c r="M18" s="35" t="s">
        <v>210</v>
      </c>
      <c r="N18" s="35" t="s">
        <v>112</v>
      </c>
      <c r="O18" s="36" t="s">
        <v>15</v>
      </c>
      <c r="P18" s="35" t="s">
        <v>74</v>
      </c>
      <c r="Q18" s="35" t="s">
        <v>75</v>
      </c>
      <c r="R18" s="35" t="s">
        <v>74</v>
      </c>
      <c r="S18" s="37" t="s">
        <v>76</v>
      </c>
      <c r="T18" s="37" t="s">
        <v>77</v>
      </c>
      <c r="U18" s="35" t="str">
        <f t="shared" si="1"/>
        <v>Chicago</v>
      </c>
      <c r="V18" s="35" t="str">
        <f t="shared" si="2"/>
        <v>Chicago</v>
      </c>
      <c r="W18" s="38" t="s">
        <v>211</v>
      </c>
      <c r="X18" s="38" t="s">
        <v>214</v>
      </c>
      <c r="Y18" s="39" t="s">
        <v>215</v>
      </c>
      <c r="Z18" s="40" t="s">
        <v>81</v>
      </c>
      <c r="AA18" s="39"/>
      <c r="AB18" s="39"/>
      <c r="AC18" s="39"/>
      <c r="AD18" s="39"/>
      <c r="AE18" s="39"/>
      <c r="AF18" s="39"/>
      <c r="AG18" s="39" t="s">
        <v>83</v>
      </c>
      <c r="AH18" s="39" t="s">
        <v>216</v>
      </c>
      <c r="AI18" s="39"/>
      <c r="AJ18" s="39"/>
      <c r="AK18" s="41"/>
      <c r="AL18" s="1"/>
      <c r="AM18" s="1"/>
    </row>
    <row r="19">
      <c r="A19" s="1"/>
      <c r="B19" s="14">
        <v>1.0</v>
      </c>
      <c r="C19" s="14">
        <v>17.0</v>
      </c>
      <c r="D19" s="35" t="s">
        <v>204</v>
      </c>
      <c r="E19" s="35" t="s">
        <v>217</v>
      </c>
      <c r="F19" s="35" t="s">
        <v>218</v>
      </c>
      <c r="G19" s="35" t="s">
        <v>207</v>
      </c>
      <c r="H19" s="35" t="s">
        <v>67</v>
      </c>
      <c r="I19" s="35" t="s">
        <v>156</v>
      </c>
      <c r="J19" s="35" t="s">
        <v>208</v>
      </c>
      <c r="K19" s="35" t="s">
        <v>208</v>
      </c>
      <c r="L19" s="35" t="s">
        <v>209</v>
      </c>
      <c r="M19" s="35" t="s">
        <v>210</v>
      </c>
      <c r="N19" s="35" t="s">
        <v>112</v>
      </c>
      <c r="O19" s="36" t="s">
        <v>15</v>
      </c>
      <c r="P19" s="35" t="s">
        <v>74</v>
      </c>
      <c r="Q19" s="35" t="s">
        <v>75</v>
      </c>
      <c r="R19" s="35" t="s">
        <v>74</v>
      </c>
      <c r="S19" s="37" t="s">
        <v>76</v>
      </c>
      <c r="T19" s="37" t="s">
        <v>77</v>
      </c>
      <c r="U19" s="35" t="str">
        <f t="shared" si="1"/>
        <v>Chicago</v>
      </c>
      <c r="V19" s="35" t="str">
        <f t="shared" si="2"/>
        <v>Chicago</v>
      </c>
      <c r="W19" s="38" t="s">
        <v>219</v>
      </c>
      <c r="X19" s="38" t="s">
        <v>220</v>
      </c>
      <c r="Y19" s="39" t="s">
        <v>215</v>
      </c>
      <c r="Z19" s="40" t="s">
        <v>81</v>
      </c>
      <c r="AA19" s="39"/>
      <c r="AB19" s="39"/>
      <c r="AC19" s="39"/>
      <c r="AD19" s="39"/>
      <c r="AE19" s="39"/>
      <c r="AF19" s="39"/>
      <c r="AG19" s="39" t="s">
        <v>83</v>
      </c>
      <c r="AH19" s="39" t="s">
        <v>216</v>
      </c>
      <c r="AI19" s="39"/>
      <c r="AJ19" s="39"/>
      <c r="AK19" s="41"/>
      <c r="AL19" s="1"/>
      <c r="AM19" s="1"/>
    </row>
    <row r="20">
      <c r="A20" s="1"/>
      <c r="B20" s="10">
        <v>1.0</v>
      </c>
      <c r="C20" s="10">
        <v>18.0</v>
      </c>
      <c r="D20" s="25" t="s">
        <v>204</v>
      </c>
      <c r="E20" s="25" t="s">
        <v>221</v>
      </c>
      <c r="F20" s="25" t="s">
        <v>222</v>
      </c>
      <c r="G20" s="25" t="s">
        <v>130</v>
      </c>
      <c r="H20" s="25" t="s">
        <v>67</v>
      </c>
      <c r="I20" s="25" t="s">
        <v>156</v>
      </c>
      <c r="J20" s="25" t="s">
        <v>208</v>
      </c>
      <c r="K20" s="25" t="s">
        <v>208</v>
      </c>
      <c r="L20" s="25" t="s">
        <v>209</v>
      </c>
      <c r="M20" s="25" t="s">
        <v>210</v>
      </c>
      <c r="N20" s="25" t="s">
        <v>112</v>
      </c>
      <c r="O20" s="26" t="s">
        <v>73</v>
      </c>
      <c r="P20" s="25" t="s">
        <v>74</v>
      </c>
      <c r="Q20" s="25" t="s">
        <v>75</v>
      </c>
      <c r="R20" s="25" t="s">
        <v>74</v>
      </c>
      <c r="S20" s="16" t="s">
        <v>76</v>
      </c>
      <c r="T20" s="16" t="s">
        <v>77</v>
      </c>
      <c r="U20" s="25" t="str">
        <f t="shared" si="1"/>
        <v>Chicago</v>
      </c>
      <c r="V20" s="25" t="str">
        <f t="shared" si="2"/>
        <v>Chicago</v>
      </c>
      <c r="W20" s="28" t="s">
        <v>223</v>
      </c>
      <c r="X20" s="29" t="s">
        <v>224</v>
      </c>
      <c r="Y20" s="42" t="s">
        <v>225</v>
      </c>
      <c r="Z20" s="31" t="s">
        <v>81</v>
      </c>
      <c r="AA20" s="32"/>
      <c r="AB20" s="32"/>
      <c r="AC20" s="32"/>
      <c r="AD20" s="32"/>
      <c r="AE20" s="32"/>
      <c r="AF20" s="32"/>
      <c r="AG20" s="33" t="s">
        <v>83</v>
      </c>
      <c r="AH20" s="33" t="s">
        <v>216</v>
      </c>
      <c r="AI20" s="33"/>
      <c r="AJ20" s="33"/>
      <c r="AK20" s="34"/>
      <c r="AL20" s="1"/>
      <c r="AM20" s="1"/>
    </row>
    <row r="21">
      <c r="A21" s="1"/>
      <c r="B21" s="10">
        <v>1.0</v>
      </c>
      <c r="C21" s="10">
        <v>19.0</v>
      </c>
      <c r="D21" s="25" t="s">
        <v>204</v>
      </c>
      <c r="E21" s="25" t="s">
        <v>226</v>
      </c>
      <c r="F21" s="25" t="s">
        <v>227</v>
      </c>
      <c r="G21" s="25" t="s">
        <v>203</v>
      </c>
      <c r="H21" s="25" t="s">
        <v>175</v>
      </c>
      <c r="I21" s="25" t="s">
        <v>156</v>
      </c>
      <c r="J21" s="25" t="s">
        <v>208</v>
      </c>
      <c r="K21" s="25" t="s">
        <v>208</v>
      </c>
      <c r="L21" s="25" t="s">
        <v>209</v>
      </c>
      <c r="M21" s="25" t="s">
        <v>210</v>
      </c>
      <c r="N21" s="25" t="s">
        <v>112</v>
      </c>
      <c r="O21" s="26" t="s">
        <v>73</v>
      </c>
      <c r="P21" s="25" t="s">
        <v>74</v>
      </c>
      <c r="Q21" s="25" t="s">
        <v>75</v>
      </c>
      <c r="R21" s="25" t="s">
        <v>74</v>
      </c>
      <c r="S21" s="16" t="s">
        <v>76</v>
      </c>
      <c r="T21" s="16" t="s">
        <v>77</v>
      </c>
      <c r="U21" s="25" t="str">
        <f t="shared" si="1"/>
        <v>Chicago</v>
      </c>
      <c r="V21" s="25" t="str">
        <f t="shared" si="2"/>
        <v>Chicago</v>
      </c>
      <c r="W21" s="28" t="s">
        <v>228</v>
      </c>
      <c r="X21" s="29" t="s">
        <v>229</v>
      </c>
      <c r="Y21" s="43" t="s">
        <v>215</v>
      </c>
      <c r="Z21" s="31" t="s">
        <v>81</v>
      </c>
      <c r="AA21" s="32"/>
      <c r="AB21" s="32"/>
      <c r="AC21" s="32"/>
      <c r="AD21" s="32"/>
      <c r="AE21" s="32"/>
      <c r="AF21" s="32"/>
      <c r="AG21" s="33" t="s">
        <v>83</v>
      </c>
      <c r="AH21" s="33" t="s">
        <v>216</v>
      </c>
      <c r="AI21" s="33"/>
      <c r="AJ21" s="33"/>
      <c r="AK21" s="34"/>
      <c r="AL21" s="1"/>
      <c r="AM21" s="1"/>
    </row>
    <row r="22">
      <c r="A22" s="44"/>
      <c r="B22" s="45">
        <v>1.0</v>
      </c>
      <c r="C22" s="45">
        <v>20.0</v>
      </c>
      <c r="D22" s="46" t="s">
        <v>204</v>
      </c>
      <c r="E22" s="46" t="s">
        <v>231</v>
      </c>
      <c r="F22" s="46" t="s">
        <v>232</v>
      </c>
      <c r="G22" s="46" t="s">
        <v>203</v>
      </c>
      <c r="H22" s="46" t="s">
        <v>67</v>
      </c>
      <c r="I22" s="46" t="s">
        <v>156</v>
      </c>
      <c r="J22" s="35" t="s">
        <v>208</v>
      </c>
      <c r="K22" s="35" t="s">
        <v>208</v>
      </c>
      <c r="L22" s="46" t="s">
        <v>209</v>
      </c>
      <c r="M22" s="46" t="s">
        <v>210</v>
      </c>
      <c r="N22" s="46" t="s">
        <v>112</v>
      </c>
      <c r="O22" s="47" t="s">
        <v>15</v>
      </c>
      <c r="P22" s="46" t="s">
        <v>74</v>
      </c>
      <c r="Q22" s="46" t="s">
        <v>75</v>
      </c>
      <c r="R22" s="46" t="s">
        <v>74</v>
      </c>
      <c r="S22" s="48" t="s">
        <v>76</v>
      </c>
      <c r="T22" s="48" t="s">
        <v>77</v>
      </c>
      <c r="U22" s="46" t="str">
        <f t="shared" si="1"/>
        <v>Chicago</v>
      </c>
      <c r="V22" s="46" t="str">
        <f t="shared" si="2"/>
        <v>Chicago</v>
      </c>
      <c r="W22" s="48" t="s">
        <v>233</v>
      </c>
      <c r="X22" s="48" t="s">
        <v>234</v>
      </c>
      <c r="Y22" s="49" t="s">
        <v>215</v>
      </c>
      <c r="Z22" s="50" t="s">
        <v>81</v>
      </c>
      <c r="AA22" s="49"/>
      <c r="AB22" s="49"/>
      <c r="AC22" s="49"/>
      <c r="AD22" s="49"/>
      <c r="AE22" s="49"/>
      <c r="AF22" s="49"/>
      <c r="AG22" s="49" t="s">
        <v>83</v>
      </c>
      <c r="AH22" s="49" t="s">
        <v>216</v>
      </c>
      <c r="AI22" s="49"/>
      <c r="AJ22" s="49"/>
      <c r="AK22" s="51"/>
      <c r="AL22" s="52"/>
      <c r="AM22" s="52"/>
    </row>
    <row r="23">
      <c r="A23" s="1"/>
      <c r="B23" s="10">
        <v>1.0</v>
      </c>
      <c r="C23" s="10">
        <v>21.0</v>
      </c>
      <c r="D23" s="25" t="s">
        <v>204</v>
      </c>
      <c r="E23" s="25" t="s">
        <v>235</v>
      </c>
      <c r="F23" s="25" t="s">
        <v>236</v>
      </c>
      <c r="G23" s="25" t="s">
        <v>203</v>
      </c>
      <c r="H23" s="25" t="s">
        <v>67</v>
      </c>
      <c r="I23" s="25" t="s">
        <v>156</v>
      </c>
      <c r="J23" s="25" t="s">
        <v>208</v>
      </c>
      <c r="K23" s="25" t="s">
        <v>208</v>
      </c>
      <c r="L23" s="25" t="s">
        <v>209</v>
      </c>
      <c r="M23" s="25" t="s">
        <v>210</v>
      </c>
      <c r="N23" s="25" t="s">
        <v>112</v>
      </c>
      <c r="O23" s="26" t="s">
        <v>73</v>
      </c>
      <c r="P23" s="25" t="s">
        <v>74</v>
      </c>
      <c r="Q23" s="25" t="s">
        <v>75</v>
      </c>
      <c r="R23" s="25" t="s">
        <v>74</v>
      </c>
      <c r="S23" s="16" t="s">
        <v>76</v>
      </c>
      <c r="T23" s="16" t="s">
        <v>77</v>
      </c>
      <c r="U23" s="25" t="str">
        <f t="shared" si="1"/>
        <v>Chicago</v>
      </c>
      <c r="V23" s="25" t="str">
        <f t="shared" si="2"/>
        <v>Chicago</v>
      </c>
      <c r="W23" s="28" t="s">
        <v>237</v>
      </c>
      <c r="X23" s="29" t="s">
        <v>238</v>
      </c>
      <c r="Y23" s="43" t="s">
        <v>215</v>
      </c>
      <c r="Z23" s="31" t="s">
        <v>81</v>
      </c>
      <c r="AA23" s="32"/>
      <c r="AB23" s="32"/>
      <c r="AC23" s="32"/>
      <c r="AD23" s="32"/>
      <c r="AE23" s="32"/>
      <c r="AF23" s="32"/>
      <c r="AG23" s="33" t="s">
        <v>83</v>
      </c>
      <c r="AH23" s="33" t="s">
        <v>216</v>
      </c>
      <c r="AI23" s="33"/>
      <c r="AJ23" s="33"/>
      <c r="AK23" s="34"/>
      <c r="AL23" s="1"/>
      <c r="AM23" s="1"/>
    </row>
    <row r="24">
      <c r="A24" s="1"/>
      <c r="B24" s="10">
        <v>1.0</v>
      </c>
      <c r="C24" s="10">
        <v>22.0</v>
      </c>
      <c r="D24" s="25" t="s">
        <v>204</v>
      </c>
      <c r="E24" s="25" t="s">
        <v>239</v>
      </c>
      <c r="F24" s="25" t="s">
        <v>240</v>
      </c>
      <c r="G24" s="25" t="s">
        <v>203</v>
      </c>
      <c r="H24" s="25" t="s">
        <v>175</v>
      </c>
      <c r="I24" s="25" t="s">
        <v>68</v>
      </c>
      <c r="J24" s="25" t="s">
        <v>208</v>
      </c>
      <c r="K24" s="25" t="s">
        <v>208</v>
      </c>
      <c r="L24" s="25" t="s">
        <v>209</v>
      </c>
      <c r="M24" s="25" t="s">
        <v>210</v>
      </c>
      <c r="N24" s="25" t="s">
        <v>112</v>
      </c>
      <c r="O24" s="26" t="s">
        <v>73</v>
      </c>
      <c r="P24" s="25" t="s">
        <v>74</v>
      </c>
      <c r="Q24" s="25" t="s">
        <v>75</v>
      </c>
      <c r="R24" s="25" t="s">
        <v>74</v>
      </c>
      <c r="S24" s="16" t="s">
        <v>76</v>
      </c>
      <c r="T24" s="16" t="s">
        <v>77</v>
      </c>
      <c r="U24" s="25" t="str">
        <f t="shared" si="1"/>
        <v>Chicago</v>
      </c>
      <c r="V24" s="25" t="str">
        <f t="shared" si="2"/>
        <v>Chicago</v>
      </c>
      <c r="W24" s="28" t="s">
        <v>241</v>
      </c>
      <c r="X24" s="29" t="s">
        <v>242</v>
      </c>
      <c r="Y24" s="43" t="s">
        <v>215</v>
      </c>
      <c r="Z24" s="31" t="s">
        <v>81</v>
      </c>
      <c r="AA24" s="32"/>
      <c r="AB24" s="32"/>
      <c r="AC24" s="32"/>
      <c r="AD24" s="32"/>
      <c r="AE24" s="32"/>
      <c r="AF24" s="32"/>
      <c r="AG24" s="33" t="s">
        <v>83</v>
      </c>
      <c r="AH24" s="33" t="s">
        <v>216</v>
      </c>
      <c r="AI24" s="33"/>
      <c r="AJ24" s="33"/>
      <c r="AK24" s="34"/>
      <c r="AL24" s="1"/>
      <c r="AM24" s="1"/>
    </row>
    <row r="25">
      <c r="A25" s="1"/>
      <c r="B25" s="10">
        <v>2.0</v>
      </c>
      <c r="C25" s="10">
        <v>1.0</v>
      </c>
      <c r="D25" s="25" t="s">
        <v>172</v>
      </c>
      <c r="E25" s="25" t="s">
        <v>243</v>
      </c>
      <c r="F25" s="25" t="s">
        <v>244</v>
      </c>
      <c r="G25" s="25" t="s">
        <v>90</v>
      </c>
      <c r="H25" s="25" t="s">
        <v>245</v>
      </c>
      <c r="I25" s="25" t="s">
        <v>246</v>
      </c>
      <c r="J25" s="25" t="s">
        <v>157</v>
      </c>
      <c r="K25" s="25" t="s">
        <v>131</v>
      </c>
      <c r="L25" s="25" t="s">
        <v>247</v>
      </c>
      <c r="M25" s="25" t="s">
        <v>248</v>
      </c>
      <c r="N25" s="25" t="s">
        <v>112</v>
      </c>
      <c r="O25" s="26" t="s">
        <v>73</v>
      </c>
      <c r="P25" s="25" t="s">
        <v>74</v>
      </c>
      <c r="Q25" s="25" t="s">
        <v>75</v>
      </c>
      <c r="R25" s="25" t="s">
        <v>75</v>
      </c>
      <c r="S25" s="16" t="s">
        <v>76</v>
      </c>
      <c r="T25" s="16" t="s">
        <v>77</v>
      </c>
      <c r="U25" s="25" t="str">
        <f t="shared" si="1"/>
        <v>Hyde Park</v>
      </c>
      <c r="V25" s="25" t="str">
        <f t="shared" si="2"/>
        <v>Hyde Park</v>
      </c>
      <c r="W25" s="28" t="s">
        <v>249</v>
      </c>
      <c r="X25" s="29" t="s">
        <v>250</v>
      </c>
      <c r="Y25" s="42" t="s">
        <v>251</v>
      </c>
      <c r="Z25" s="31"/>
      <c r="AA25" s="32"/>
      <c r="AB25" s="32"/>
      <c r="AC25" s="32"/>
      <c r="AD25" s="32"/>
      <c r="AE25" s="32"/>
      <c r="AF25" s="32"/>
      <c r="AG25" s="33" t="s">
        <v>83</v>
      </c>
      <c r="AH25" s="33"/>
      <c r="AI25" s="33"/>
      <c r="AJ25" s="33"/>
      <c r="AK25" s="34"/>
      <c r="AL25" s="1"/>
      <c r="AM25" s="1"/>
    </row>
    <row r="26">
      <c r="A26" s="1"/>
      <c r="B26" s="10">
        <v>2.0</v>
      </c>
      <c r="C26" s="10">
        <v>2.0</v>
      </c>
      <c r="D26" s="25" t="s">
        <v>252</v>
      </c>
      <c r="E26" s="25" t="s">
        <v>253</v>
      </c>
      <c r="F26" s="25" t="s">
        <v>254</v>
      </c>
      <c r="G26" s="25" t="s">
        <v>90</v>
      </c>
      <c r="H26" s="25" t="s">
        <v>245</v>
      </c>
      <c r="I26" s="25" t="s">
        <v>246</v>
      </c>
      <c r="J26" s="25" t="s">
        <v>157</v>
      </c>
      <c r="K26" s="25" t="s">
        <v>131</v>
      </c>
      <c r="L26" s="25" t="s">
        <v>255</v>
      </c>
      <c r="M26" s="25" t="s">
        <v>256</v>
      </c>
      <c r="N26" s="25" t="s">
        <v>112</v>
      </c>
      <c r="O26" s="26" t="s">
        <v>73</v>
      </c>
      <c r="P26" s="25" t="s">
        <v>74</v>
      </c>
      <c r="Q26" s="25" t="s">
        <v>75</v>
      </c>
      <c r="R26" s="25" t="s">
        <v>75</v>
      </c>
      <c r="S26" s="16" t="s">
        <v>76</v>
      </c>
      <c r="T26" s="16" t="s">
        <v>77</v>
      </c>
      <c r="U26" s="25" t="str">
        <f t="shared" si="1"/>
        <v>Logan</v>
      </c>
      <c r="V26" s="25" t="str">
        <f t="shared" si="2"/>
        <v>Logan</v>
      </c>
      <c r="W26" s="28" t="s">
        <v>257</v>
      </c>
      <c r="X26" s="29" t="s">
        <v>258</v>
      </c>
      <c r="Y26" s="30" t="s">
        <v>259</v>
      </c>
      <c r="Z26" s="31"/>
      <c r="AA26" s="33" t="s">
        <v>260</v>
      </c>
      <c r="AB26" s="33" t="s">
        <v>261</v>
      </c>
      <c r="AC26" s="33"/>
      <c r="AD26" s="33"/>
      <c r="AE26" s="33"/>
      <c r="AF26" s="33"/>
      <c r="AG26" s="33" t="s">
        <v>83</v>
      </c>
      <c r="AH26" s="33"/>
      <c r="AI26" s="33"/>
      <c r="AJ26" s="33"/>
      <c r="AK26" s="34"/>
      <c r="AL26" s="1"/>
      <c r="AM26" s="1"/>
    </row>
    <row r="27">
      <c r="A27" s="1"/>
      <c r="B27" s="14">
        <v>2.0</v>
      </c>
      <c r="C27" s="14">
        <v>3.0</v>
      </c>
      <c r="D27" s="35" t="s">
        <v>262</v>
      </c>
      <c r="E27" s="35" t="s">
        <v>263</v>
      </c>
      <c r="F27" s="35" t="s">
        <v>264</v>
      </c>
      <c r="G27" s="35" t="s">
        <v>90</v>
      </c>
      <c r="H27" s="35" t="s">
        <v>91</v>
      </c>
      <c r="I27" s="35" t="s">
        <v>156</v>
      </c>
      <c r="J27" s="35" t="s">
        <v>208</v>
      </c>
      <c r="K27" s="35" t="s">
        <v>208</v>
      </c>
      <c r="L27" s="35" t="s">
        <v>265</v>
      </c>
      <c r="M27" s="35" t="s">
        <v>266</v>
      </c>
      <c r="N27" s="35" t="s">
        <v>168</v>
      </c>
      <c r="O27" s="54" t="s">
        <v>15</v>
      </c>
      <c r="P27" s="35" t="s">
        <v>74</v>
      </c>
      <c r="Q27" s="35" t="s">
        <v>75</v>
      </c>
      <c r="R27" s="35" t="s">
        <v>74</v>
      </c>
      <c r="S27" s="38" t="s">
        <v>76</v>
      </c>
      <c r="T27" s="38" t="s">
        <v>77</v>
      </c>
      <c r="U27" s="35" t="str">
        <f t="shared" si="1"/>
        <v>Dallas</v>
      </c>
      <c r="V27" s="35" t="str">
        <f t="shared" si="2"/>
        <v>Dallas</v>
      </c>
      <c r="W27" s="37" t="s">
        <v>267</v>
      </c>
      <c r="X27" s="55" t="s">
        <v>268</v>
      </c>
      <c r="Y27" s="40" t="s">
        <v>269</v>
      </c>
      <c r="Z27" s="40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41"/>
      <c r="AL27" s="1"/>
      <c r="AM27" s="1"/>
    </row>
    <row r="28">
      <c r="A28" s="1"/>
      <c r="B28" s="10">
        <v>2.0</v>
      </c>
      <c r="C28" s="10">
        <v>4.0</v>
      </c>
      <c r="D28" s="25" t="s">
        <v>270</v>
      </c>
      <c r="E28" s="25" t="s">
        <v>148</v>
      </c>
      <c r="F28" s="25" t="s">
        <v>271</v>
      </c>
      <c r="G28" s="25" t="s">
        <v>90</v>
      </c>
      <c r="H28" s="25" t="s">
        <v>91</v>
      </c>
      <c r="I28" s="25" t="s">
        <v>156</v>
      </c>
      <c r="J28" s="25" t="s">
        <v>27</v>
      </c>
      <c r="K28" s="25" t="s">
        <v>131</v>
      </c>
      <c r="L28" s="25" t="s">
        <v>272</v>
      </c>
      <c r="M28" s="25" t="s">
        <v>273</v>
      </c>
      <c r="N28" s="25" t="s">
        <v>72</v>
      </c>
      <c r="O28" s="26" t="s">
        <v>73</v>
      </c>
      <c r="P28" s="25" t="s">
        <v>74</v>
      </c>
      <c r="Q28" s="25" t="s">
        <v>75</v>
      </c>
      <c r="R28" s="25" t="s">
        <v>74</v>
      </c>
      <c r="S28" s="16" t="s">
        <v>76</v>
      </c>
      <c r="T28" s="16" t="s">
        <v>77</v>
      </c>
      <c r="U28" s="25" t="str">
        <f t="shared" si="1"/>
        <v>Logan</v>
      </c>
      <c r="V28" s="25" t="str">
        <f t="shared" si="2"/>
        <v>Logan</v>
      </c>
      <c r="W28" s="28" t="s">
        <v>274</v>
      </c>
      <c r="X28" s="29" t="s">
        <v>275</v>
      </c>
      <c r="Y28" s="30" t="s">
        <v>276</v>
      </c>
      <c r="Z28" s="31"/>
      <c r="AA28" s="33" t="s">
        <v>277</v>
      </c>
      <c r="AB28" s="33" t="s">
        <v>278</v>
      </c>
      <c r="AC28" s="33"/>
      <c r="AD28" s="33"/>
      <c r="AE28" s="33"/>
      <c r="AF28" s="33"/>
      <c r="AG28" s="33" t="s">
        <v>83</v>
      </c>
      <c r="AH28" s="33"/>
      <c r="AI28" s="33"/>
      <c r="AJ28" s="33"/>
      <c r="AK28" s="34"/>
      <c r="AL28" s="1"/>
      <c r="AM28" s="1"/>
    </row>
    <row r="29">
      <c r="A29" s="1"/>
      <c r="B29" s="10">
        <v>2.0</v>
      </c>
      <c r="C29" s="10">
        <v>5.0</v>
      </c>
      <c r="D29" s="25" t="s">
        <v>270</v>
      </c>
      <c r="E29" s="25" t="s">
        <v>279</v>
      </c>
      <c r="F29" s="25" t="s">
        <v>280</v>
      </c>
      <c r="G29" s="25" t="s">
        <v>90</v>
      </c>
      <c r="H29" s="25" t="s">
        <v>281</v>
      </c>
      <c r="I29" s="25" t="s">
        <v>156</v>
      </c>
      <c r="J29" s="25" t="s">
        <v>109</v>
      </c>
      <c r="K29" s="25" t="s">
        <v>27</v>
      </c>
      <c r="L29" s="25" t="s">
        <v>272</v>
      </c>
      <c r="M29" s="25" t="s">
        <v>273</v>
      </c>
      <c r="N29" s="25" t="s">
        <v>72</v>
      </c>
      <c r="O29" s="26" t="s">
        <v>73</v>
      </c>
      <c r="P29" s="25" t="s">
        <v>74</v>
      </c>
      <c r="Q29" s="25" t="s">
        <v>75</v>
      </c>
      <c r="R29" s="25" t="s">
        <v>74</v>
      </c>
      <c r="S29" s="16" t="s">
        <v>76</v>
      </c>
      <c r="T29" s="16" t="s">
        <v>77</v>
      </c>
      <c r="U29" s="25" t="str">
        <f t="shared" si="1"/>
        <v>Logan</v>
      </c>
      <c r="V29" s="25" t="str">
        <f t="shared" si="2"/>
        <v>Logan</v>
      </c>
      <c r="W29" s="28" t="s">
        <v>282</v>
      </c>
      <c r="X29" s="29" t="s">
        <v>283</v>
      </c>
      <c r="Y29" s="30" t="s">
        <v>276</v>
      </c>
      <c r="Z29" s="31"/>
      <c r="AA29" s="33" t="s">
        <v>277</v>
      </c>
      <c r="AB29" s="33" t="s">
        <v>278</v>
      </c>
      <c r="AC29" s="33"/>
      <c r="AD29" s="33"/>
      <c r="AE29" s="33"/>
      <c r="AF29" s="33"/>
      <c r="AG29" s="33" t="s">
        <v>83</v>
      </c>
      <c r="AH29" s="33"/>
      <c r="AI29" s="33"/>
      <c r="AJ29" s="33"/>
      <c r="AK29" s="34"/>
      <c r="AL29" s="1"/>
      <c r="AM29" s="1"/>
    </row>
    <row r="30">
      <c r="A30" s="1"/>
      <c r="B30" s="10">
        <v>2.0</v>
      </c>
      <c r="C30" s="10">
        <v>6.0</v>
      </c>
      <c r="D30" s="25" t="s">
        <v>270</v>
      </c>
      <c r="E30" s="25" t="s">
        <v>284</v>
      </c>
      <c r="F30" s="25" t="s">
        <v>285</v>
      </c>
      <c r="G30" s="25" t="s">
        <v>90</v>
      </c>
      <c r="H30" s="25" t="s">
        <v>91</v>
      </c>
      <c r="I30" s="25" t="s">
        <v>156</v>
      </c>
      <c r="J30" s="25" t="s">
        <v>27</v>
      </c>
      <c r="K30" s="25" t="s">
        <v>109</v>
      </c>
      <c r="L30" s="25" t="s">
        <v>272</v>
      </c>
      <c r="M30" s="25" t="s">
        <v>273</v>
      </c>
      <c r="N30" s="25" t="s">
        <v>72</v>
      </c>
      <c r="O30" s="26" t="s">
        <v>73</v>
      </c>
      <c r="P30" s="25" t="s">
        <v>74</v>
      </c>
      <c r="Q30" s="25" t="s">
        <v>75</v>
      </c>
      <c r="R30" s="25" t="s">
        <v>74</v>
      </c>
      <c r="S30" s="16" t="s">
        <v>76</v>
      </c>
      <c r="T30" s="16" t="s">
        <v>77</v>
      </c>
      <c r="U30" s="25" t="str">
        <f t="shared" si="1"/>
        <v>Logan</v>
      </c>
      <c r="V30" s="25" t="str">
        <f t="shared" si="2"/>
        <v>Logan</v>
      </c>
      <c r="W30" s="28" t="s">
        <v>286</v>
      </c>
      <c r="X30" s="29" t="s">
        <v>287</v>
      </c>
      <c r="Y30" s="30" t="s">
        <v>276</v>
      </c>
      <c r="Z30" s="31"/>
      <c r="AA30" s="33" t="s">
        <v>277</v>
      </c>
      <c r="AB30" s="33" t="s">
        <v>278</v>
      </c>
      <c r="AC30" s="33"/>
      <c r="AD30" s="33"/>
      <c r="AE30" s="33"/>
      <c r="AF30" s="33"/>
      <c r="AG30" s="33" t="s">
        <v>83</v>
      </c>
      <c r="AH30" s="33"/>
      <c r="AI30" s="33"/>
      <c r="AJ30" s="33"/>
      <c r="AK30" s="34"/>
      <c r="AL30" s="1"/>
      <c r="AM30" s="1"/>
    </row>
    <row r="31">
      <c r="A31" s="1"/>
      <c r="B31" s="10">
        <v>2.0</v>
      </c>
      <c r="C31" s="10">
        <v>7.0</v>
      </c>
      <c r="D31" s="25" t="s">
        <v>270</v>
      </c>
      <c r="E31" s="25" t="s">
        <v>288</v>
      </c>
      <c r="F31" s="25" t="s">
        <v>289</v>
      </c>
      <c r="G31" s="25" t="s">
        <v>90</v>
      </c>
      <c r="H31" s="25" t="s">
        <v>91</v>
      </c>
      <c r="I31" s="25" t="s">
        <v>156</v>
      </c>
      <c r="J31" s="25" t="s">
        <v>109</v>
      </c>
      <c r="K31" s="25" t="s">
        <v>27</v>
      </c>
      <c r="L31" s="25" t="s">
        <v>272</v>
      </c>
      <c r="M31" s="25" t="s">
        <v>273</v>
      </c>
      <c r="N31" s="25" t="s">
        <v>72</v>
      </c>
      <c r="O31" s="26" t="s">
        <v>73</v>
      </c>
      <c r="P31" s="25" t="s">
        <v>74</v>
      </c>
      <c r="Q31" s="25" t="s">
        <v>75</v>
      </c>
      <c r="R31" s="25" t="s">
        <v>74</v>
      </c>
      <c r="S31" s="16" t="s">
        <v>76</v>
      </c>
      <c r="T31" s="16" t="s">
        <v>77</v>
      </c>
      <c r="U31" s="25" t="str">
        <f t="shared" si="1"/>
        <v>Logan</v>
      </c>
      <c r="V31" s="25" t="str">
        <f t="shared" si="2"/>
        <v>Logan</v>
      </c>
      <c r="W31" s="28" t="s">
        <v>290</v>
      </c>
      <c r="X31" s="29" t="s">
        <v>291</v>
      </c>
      <c r="Y31" s="30" t="s">
        <v>276</v>
      </c>
      <c r="Z31" s="31"/>
      <c r="AA31" s="33" t="s">
        <v>277</v>
      </c>
      <c r="AB31" s="33" t="s">
        <v>278</v>
      </c>
      <c r="AC31" s="33"/>
      <c r="AD31" s="33"/>
      <c r="AE31" s="33"/>
      <c r="AF31" s="33"/>
      <c r="AG31" s="33" t="s">
        <v>83</v>
      </c>
      <c r="AH31" s="33"/>
      <c r="AI31" s="33"/>
      <c r="AJ31" s="33"/>
      <c r="AK31" s="34"/>
      <c r="AL31" s="1"/>
      <c r="AM31" s="1"/>
    </row>
    <row r="32">
      <c r="A32" s="1"/>
      <c r="B32" s="10">
        <v>2.0</v>
      </c>
      <c r="C32" s="10">
        <v>8.0</v>
      </c>
      <c r="D32" s="25" t="s">
        <v>292</v>
      </c>
      <c r="E32" s="25" t="s">
        <v>148</v>
      </c>
      <c r="F32" s="25" t="s">
        <v>293</v>
      </c>
      <c r="G32" s="25" t="s">
        <v>90</v>
      </c>
      <c r="H32" s="25" t="s">
        <v>148</v>
      </c>
      <c r="I32" s="25" t="s">
        <v>246</v>
      </c>
      <c r="J32" s="25" t="s">
        <v>92</v>
      </c>
      <c r="K32" s="25" t="s">
        <v>294</v>
      </c>
      <c r="L32" s="25" t="s">
        <v>100</v>
      </c>
      <c r="M32" s="25" t="s">
        <v>295</v>
      </c>
      <c r="N32" s="25" t="s">
        <v>72</v>
      </c>
      <c r="O32" s="26" t="s">
        <v>73</v>
      </c>
      <c r="P32" s="25" t="s">
        <v>74</v>
      </c>
      <c r="Q32" s="25" t="s">
        <v>74</v>
      </c>
      <c r="R32" s="25" t="s">
        <v>75</v>
      </c>
      <c r="S32" s="16" t="s">
        <v>76</v>
      </c>
      <c r="T32" s="16" t="s">
        <v>77</v>
      </c>
      <c r="U32" s="25" t="str">
        <f t="shared" si="1"/>
        <v>Thurmont</v>
      </c>
      <c r="V32" s="25" t="str">
        <f t="shared" si="2"/>
        <v>Thurmont</v>
      </c>
      <c r="W32" s="28" t="s">
        <v>296</v>
      </c>
      <c r="X32" s="29" t="s">
        <v>297</v>
      </c>
      <c r="Y32" s="30" t="s">
        <v>298</v>
      </c>
      <c r="Z32" s="31"/>
      <c r="AA32" s="32"/>
      <c r="AB32" s="32"/>
      <c r="AC32" s="32"/>
      <c r="AD32" s="32"/>
      <c r="AE32" s="32"/>
      <c r="AF32" s="32"/>
      <c r="AG32" s="33" t="s">
        <v>83</v>
      </c>
      <c r="AH32" s="33"/>
      <c r="AI32" s="33"/>
      <c r="AJ32" s="33"/>
      <c r="AK32" s="34"/>
      <c r="AL32" s="1"/>
      <c r="AM32" s="1"/>
    </row>
    <row r="33">
      <c r="A33" s="1"/>
      <c r="B33" s="10">
        <v>2.0</v>
      </c>
      <c r="C33" s="10">
        <v>9.0</v>
      </c>
      <c r="D33" s="25" t="s">
        <v>299</v>
      </c>
      <c r="E33" s="25" t="s">
        <v>300</v>
      </c>
      <c r="F33" s="25" t="s">
        <v>301</v>
      </c>
      <c r="G33" s="25" t="s">
        <v>90</v>
      </c>
      <c r="H33" s="25" t="s">
        <v>91</v>
      </c>
      <c r="I33" s="25" t="s">
        <v>156</v>
      </c>
      <c r="J33" s="25" t="s">
        <v>92</v>
      </c>
      <c r="K33" s="25" t="s">
        <v>294</v>
      </c>
      <c r="L33" s="25" t="s">
        <v>93</v>
      </c>
      <c r="M33" s="25" t="s">
        <v>302</v>
      </c>
      <c r="N33" s="25" t="s">
        <v>72</v>
      </c>
      <c r="O33" s="26" t="s">
        <v>73</v>
      </c>
      <c r="P33" s="25" t="s">
        <v>74</v>
      </c>
      <c r="Q33" s="25" t="s">
        <v>75</v>
      </c>
      <c r="R33" s="25" t="s">
        <v>74</v>
      </c>
      <c r="S33" s="16" t="s">
        <v>76</v>
      </c>
      <c r="T33" s="16" t="s">
        <v>77</v>
      </c>
      <c r="U33" s="25" t="str">
        <f t="shared" si="1"/>
        <v>Hyde Park</v>
      </c>
      <c r="V33" s="25" t="str">
        <f t="shared" si="2"/>
        <v>Hyde Park</v>
      </c>
      <c r="W33" s="28" t="s">
        <v>303</v>
      </c>
      <c r="X33" s="29" t="s">
        <v>304</v>
      </c>
      <c r="Y33" s="30" t="s">
        <v>305</v>
      </c>
      <c r="Z33" s="31"/>
      <c r="AA33" s="32"/>
      <c r="AB33" s="32"/>
      <c r="AC33" s="32"/>
      <c r="AD33" s="32"/>
      <c r="AE33" s="32"/>
      <c r="AF33" s="32"/>
      <c r="AG33" s="33" t="s">
        <v>83</v>
      </c>
      <c r="AH33" s="33"/>
      <c r="AI33" s="33"/>
      <c r="AJ33" s="33"/>
      <c r="AK33" s="34"/>
      <c r="AL33" s="1"/>
      <c r="AM33" s="1"/>
    </row>
    <row r="34">
      <c r="A34" s="1"/>
      <c r="B34" s="10">
        <v>2.0</v>
      </c>
      <c r="C34" s="10">
        <v>10.0</v>
      </c>
      <c r="D34" s="25" t="s">
        <v>306</v>
      </c>
      <c r="E34" s="25" t="s">
        <v>307</v>
      </c>
      <c r="F34" s="25" t="s">
        <v>308</v>
      </c>
      <c r="G34" s="25" t="s">
        <v>90</v>
      </c>
      <c r="H34" s="25" t="s">
        <v>309</v>
      </c>
      <c r="I34" s="25" t="s">
        <v>156</v>
      </c>
      <c r="J34" s="25" t="s">
        <v>109</v>
      </c>
      <c r="K34" s="25" t="s">
        <v>27</v>
      </c>
      <c r="L34" s="25" t="s">
        <v>310</v>
      </c>
      <c r="M34" s="25" t="s">
        <v>177</v>
      </c>
      <c r="N34" s="25" t="s">
        <v>168</v>
      </c>
      <c r="O34" s="26" t="s">
        <v>73</v>
      </c>
      <c r="P34" s="25" t="s">
        <v>74</v>
      </c>
      <c r="Q34" s="25" t="s">
        <v>75</v>
      </c>
      <c r="R34" s="25" t="s">
        <v>74</v>
      </c>
      <c r="S34" s="16" t="s">
        <v>76</v>
      </c>
      <c r="T34" s="16" t="s">
        <v>77</v>
      </c>
      <c r="U34" s="25" t="str">
        <f t="shared" si="1"/>
        <v>Dallas</v>
      </c>
      <c r="V34" s="25" t="str">
        <f t="shared" si="2"/>
        <v>Dallas</v>
      </c>
      <c r="W34" s="28" t="s">
        <v>311</v>
      </c>
      <c r="X34" s="29" t="s">
        <v>312</v>
      </c>
      <c r="Y34" s="30" t="s">
        <v>313</v>
      </c>
      <c r="Z34" s="31"/>
      <c r="AA34" s="33" t="s">
        <v>314</v>
      </c>
      <c r="AB34" s="33" t="s">
        <v>315</v>
      </c>
      <c r="AC34" s="32"/>
      <c r="AD34" s="32"/>
      <c r="AE34" s="32"/>
      <c r="AF34" s="32"/>
      <c r="AG34" s="33" t="s">
        <v>83</v>
      </c>
      <c r="AH34" s="33"/>
      <c r="AI34" s="33"/>
      <c r="AJ34" s="33"/>
      <c r="AK34" s="34"/>
      <c r="AL34" s="1"/>
      <c r="AM34" s="1"/>
    </row>
    <row r="35">
      <c r="A35" s="1"/>
      <c r="B35" s="10">
        <v>2.0</v>
      </c>
      <c r="C35" s="10">
        <v>11.0</v>
      </c>
      <c r="D35" s="25" t="s">
        <v>316</v>
      </c>
      <c r="E35" s="25" t="s">
        <v>154</v>
      </c>
      <c r="F35" s="25" t="s">
        <v>317</v>
      </c>
      <c r="G35" s="25" t="s">
        <v>90</v>
      </c>
      <c r="H35" s="25" t="s">
        <v>309</v>
      </c>
      <c r="I35" s="25" t="s">
        <v>156</v>
      </c>
      <c r="J35" s="25" t="s">
        <v>157</v>
      </c>
      <c r="K35" s="25" t="s">
        <v>92</v>
      </c>
      <c r="L35" s="25" t="s">
        <v>310</v>
      </c>
      <c r="M35" s="25" t="s">
        <v>266</v>
      </c>
      <c r="N35" s="25" t="s">
        <v>168</v>
      </c>
      <c r="O35" s="26" t="s">
        <v>73</v>
      </c>
      <c r="P35" s="25" t="s">
        <v>318</v>
      </c>
      <c r="Q35" s="25" t="s">
        <v>318</v>
      </c>
      <c r="R35" s="25" t="s">
        <v>318</v>
      </c>
      <c r="S35" s="16" t="s">
        <v>76</v>
      </c>
      <c r="T35" s="16" t="s">
        <v>77</v>
      </c>
      <c r="U35" s="25" t="str">
        <f t="shared" si="1"/>
        <v>Dallas</v>
      </c>
      <c r="V35" s="25" t="str">
        <f t="shared" si="2"/>
        <v>Dallas</v>
      </c>
      <c r="W35" s="28" t="s">
        <v>319</v>
      </c>
      <c r="X35" s="29" t="s">
        <v>320</v>
      </c>
      <c r="Y35" s="30" t="s">
        <v>321</v>
      </c>
      <c r="Z35" s="31"/>
      <c r="AA35" s="32"/>
      <c r="AB35" s="32"/>
      <c r="AC35" s="32"/>
      <c r="AD35" s="32"/>
      <c r="AE35" s="32"/>
      <c r="AF35" s="32"/>
      <c r="AG35" s="33" t="s">
        <v>83</v>
      </c>
      <c r="AH35" s="33"/>
      <c r="AI35" s="33"/>
      <c r="AJ35" s="33"/>
      <c r="AK35" s="34"/>
      <c r="AL35" s="1"/>
      <c r="AM35" s="1"/>
    </row>
    <row r="36">
      <c r="A36" s="1"/>
      <c r="B36" s="10">
        <v>2.0</v>
      </c>
      <c r="C36" s="10">
        <v>12.0</v>
      </c>
      <c r="D36" s="25" t="s">
        <v>322</v>
      </c>
      <c r="E36" s="25" t="s">
        <v>323</v>
      </c>
      <c r="F36" s="25" t="s">
        <v>324</v>
      </c>
      <c r="G36" s="25" t="s">
        <v>325</v>
      </c>
      <c r="H36" s="25" t="s">
        <v>309</v>
      </c>
      <c r="I36" s="25" t="s">
        <v>156</v>
      </c>
      <c r="J36" s="25" t="s">
        <v>109</v>
      </c>
      <c r="K36" s="25" t="s">
        <v>27</v>
      </c>
      <c r="L36" s="25" t="s">
        <v>272</v>
      </c>
      <c r="M36" s="25" t="s">
        <v>326</v>
      </c>
      <c r="N36" s="25" t="s">
        <v>72</v>
      </c>
      <c r="O36" s="26" t="s">
        <v>73</v>
      </c>
      <c r="P36" s="25" t="s">
        <v>74</v>
      </c>
      <c r="Q36" s="25" t="s">
        <v>75</v>
      </c>
      <c r="R36" s="25" t="s">
        <v>74</v>
      </c>
      <c r="S36" s="16" t="s">
        <v>76</v>
      </c>
      <c r="T36" s="16" t="s">
        <v>77</v>
      </c>
      <c r="U36" s="25" t="str">
        <f t="shared" si="1"/>
        <v>Logan</v>
      </c>
      <c r="V36" s="25" t="str">
        <f t="shared" si="2"/>
        <v>Logan</v>
      </c>
      <c r="W36" s="28" t="s">
        <v>327</v>
      </c>
      <c r="X36" s="29" t="s">
        <v>328</v>
      </c>
      <c r="Y36" s="30" t="s">
        <v>329</v>
      </c>
      <c r="Z36" s="31"/>
      <c r="AA36" s="32"/>
      <c r="AB36" s="32"/>
      <c r="AC36" s="32"/>
      <c r="AD36" s="32"/>
      <c r="AE36" s="32"/>
      <c r="AF36" s="32"/>
      <c r="AG36" s="33" t="s">
        <v>83</v>
      </c>
      <c r="AH36" s="33"/>
      <c r="AI36" s="33"/>
      <c r="AJ36" s="33"/>
      <c r="AK36" s="34"/>
      <c r="AL36" s="1"/>
      <c r="AM36" s="1"/>
    </row>
    <row r="37">
      <c r="A37" s="1"/>
      <c r="B37" s="10">
        <v>2.0</v>
      </c>
      <c r="C37" s="10">
        <v>13.0</v>
      </c>
      <c r="D37" s="25" t="s">
        <v>322</v>
      </c>
      <c r="E37" s="25" t="s">
        <v>330</v>
      </c>
      <c r="F37" s="25" t="s">
        <v>324</v>
      </c>
      <c r="G37" s="25" t="s">
        <v>325</v>
      </c>
      <c r="H37" s="25" t="s">
        <v>309</v>
      </c>
      <c r="I37" s="25" t="s">
        <v>156</v>
      </c>
      <c r="J37" s="25" t="s">
        <v>109</v>
      </c>
      <c r="K37" s="25" t="s">
        <v>27</v>
      </c>
      <c r="L37" s="25" t="s">
        <v>272</v>
      </c>
      <c r="M37" s="25" t="s">
        <v>326</v>
      </c>
      <c r="N37" s="25" t="s">
        <v>72</v>
      </c>
      <c r="O37" s="26" t="s">
        <v>73</v>
      </c>
      <c r="P37" s="25" t="s">
        <v>74</v>
      </c>
      <c r="Q37" s="25" t="s">
        <v>75</v>
      </c>
      <c r="R37" s="25" t="s">
        <v>74</v>
      </c>
      <c r="S37" s="16" t="s">
        <v>76</v>
      </c>
      <c r="T37" s="16" t="s">
        <v>77</v>
      </c>
      <c r="U37" s="25" t="str">
        <f t="shared" si="1"/>
        <v>Logan</v>
      </c>
      <c r="V37" s="25" t="str">
        <f t="shared" si="2"/>
        <v>Logan</v>
      </c>
      <c r="W37" s="28" t="s">
        <v>327</v>
      </c>
      <c r="X37" s="29" t="s">
        <v>328</v>
      </c>
      <c r="Y37" s="30" t="s">
        <v>329</v>
      </c>
      <c r="Z37" s="31"/>
      <c r="AA37" s="32"/>
      <c r="AB37" s="32"/>
      <c r="AC37" s="32"/>
      <c r="AD37" s="32"/>
      <c r="AE37" s="32"/>
      <c r="AF37" s="32"/>
      <c r="AG37" s="33" t="s">
        <v>83</v>
      </c>
      <c r="AH37" s="33"/>
      <c r="AI37" s="33"/>
      <c r="AJ37" s="33"/>
      <c r="AK37" s="34"/>
      <c r="AL37" s="1"/>
      <c r="AM37" s="1"/>
    </row>
    <row r="38">
      <c r="A38" s="1"/>
      <c r="B38" s="10">
        <v>2.0</v>
      </c>
      <c r="C38" s="10">
        <v>14.0</v>
      </c>
      <c r="D38" s="25" t="s">
        <v>332</v>
      </c>
      <c r="E38" s="25" t="s">
        <v>333</v>
      </c>
      <c r="F38" s="25" t="s">
        <v>334</v>
      </c>
      <c r="G38" s="25" t="s">
        <v>130</v>
      </c>
      <c r="H38" s="25" t="s">
        <v>148</v>
      </c>
      <c r="I38" s="25" t="s">
        <v>246</v>
      </c>
      <c r="J38" s="25" t="s">
        <v>157</v>
      </c>
      <c r="K38" s="25" t="s">
        <v>131</v>
      </c>
      <c r="L38" s="25" t="s">
        <v>335</v>
      </c>
      <c r="M38" s="25" t="s">
        <v>336</v>
      </c>
      <c r="N38" s="25" t="s">
        <v>337</v>
      </c>
      <c r="O38" s="26" t="s">
        <v>73</v>
      </c>
      <c r="P38" s="25" t="s">
        <v>74</v>
      </c>
      <c r="Q38" s="25" t="s">
        <v>75</v>
      </c>
      <c r="R38" s="25" t="s">
        <v>74</v>
      </c>
      <c r="S38" s="16" t="s">
        <v>76</v>
      </c>
      <c r="T38" s="16" t="s">
        <v>77</v>
      </c>
      <c r="U38" s="25" t="str">
        <f t="shared" si="1"/>
        <v>Chicago</v>
      </c>
      <c r="V38" s="25" t="str">
        <f t="shared" si="2"/>
        <v>Chicago</v>
      </c>
      <c r="W38" s="28" t="s">
        <v>338</v>
      </c>
      <c r="X38" s="29" t="s">
        <v>339</v>
      </c>
      <c r="Y38" s="30" t="s">
        <v>340</v>
      </c>
      <c r="Z38" s="31"/>
      <c r="AA38" s="32"/>
      <c r="AB38" s="32"/>
      <c r="AC38" s="32"/>
      <c r="AD38" s="32"/>
      <c r="AE38" s="32"/>
      <c r="AF38" s="32"/>
      <c r="AG38" s="33" t="s">
        <v>83</v>
      </c>
      <c r="AH38" s="33"/>
      <c r="AI38" s="33"/>
      <c r="AJ38" s="33"/>
      <c r="AK38" s="34"/>
      <c r="AL38" s="1"/>
      <c r="AM38" s="1"/>
    </row>
    <row r="39">
      <c r="A39" s="1"/>
      <c r="B39" s="10">
        <v>2.0</v>
      </c>
      <c r="C39" s="10">
        <v>15.0</v>
      </c>
      <c r="D39" s="25" t="s">
        <v>332</v>
      </c>
      <c r="E39" s="25" t="s">
        <v>341</v>
      </c>
      <c r="F39" s="25" t="s">
        <v>342</v>
      </c>
      <c r="G39" s="25" t="s">
        <v>130</v>
      </c>
      <c r="H39" s="25" t="s">
        <v>148</v>
      </c>
      <c r="I39" s="25" t="s">
        <v>246</v>
      </c>
      <c r="J39" s="25" t="s">
        <v>92</v>
      </c>
      <c r="K39" s="25" t="s">
        <v>294</v>
      </c>
      <c r="L39" s="25" t="s">
        <v>335</v>
      </c>
      <c r="M39" s="25" t="s">
        <v>336</v>
      </c>
      <c r="N39" s="25" t="s">
        <v>337</v>
      </c>
      <c r="O39" s="26" t="s">
        <v>73</v>
      </c>
      <c r="P39" s="25" t="s">
        <v>74</v>
      </c>
      <c r="Q39" s="25" t="s">
        <v>75</v>
      </c>
      <c r="R39" s="25" t="s">
        <v>75</v>
      </c>
      <c r="S39" s="16" t="s">
        <v>76</v>
      </c>
      <c r="T39" s="16" t="s">
        <v>77</v>
      </c>
      <c r="U39" s="25" t="str">
        <f t="shared" si="1"/>
        <v>Chicago</v>
      </c>
      <c r="V39" s="25" t="str">
        <f t="shared" si="2"/>
        <v>Chicago</v>
      </c>
      <c r="W39" s="28" t="s">
        <v>343</v>
      </c>
      <c r="X39" s="29" t="s">
        <v>344</v>
      </c>
      <c r="Y39" s="30" t="s">
        <v>345</v>
      </c>
      <c r="Z39" s="31"/>
      <c r="AA39" s="32"/>
      <c r="AB39" s="32"/>
      <c r="AC39" s="32"/>
      <c r="AD39" s="32"/>
      <c r="AE39" s="32"/>
      <c r="AF39" s="32"/>
      <c r="AG39" s="33" t="s">
        <v>83</v>
      </c>
      <c r="AH39" s="33"/>
      <c r="AI39" s="33"/>
      <c r="AJ39" s="33"/>
      <c r="AK39" s="34"/>
      <c r="AL39" s="1"/>
      <c r="AM39" s="1"/>
    </row>
    <row r="40">
      <c r="A40" s="1"/>
      <c r="B40" s="10">
        <v>2.0</v>
      </c>
      <c r="C40" s="10">
        <v>16.0</v>
      </c>
      <c r="D40" s="25" t="s">
        <v>346</v>
      </c>
      <c r="E40" s="25" t="s">
        <v>347</v>
      </c>
      <c r="F40" s="25" t="s">
        <v>348</v>
      </c>
      <c r="G40" s="25" t="s">
        <v>196</v>
      </c>
      <c r="H40" s="25" t="s">
        <v>349</v>
      </c>
      <c r="I40" s="25" t="s">
        <v>156</v>
      </c>
      <c r="J40" s="25" t="s">
        <v>157</v>
      </c>
      <c r="K40" s="25" t="s">
        <v>131</v>
      </c>
      <c r="L40" s="25" t="s">
        <v>70</v>
      </c>
      <c r="M40" s="25" t="s">
        <v>350</v>
      </c>
      <c r="N40" s="25" t="s">
        <v>72</v>
      </c>
      <c r="O40" s="26" t="s">
        <v>73</v>
      </c>
      <c r="P40" s="25" t="s">
        <v>74</v>
      </c>
      <c r="Q40" s="25" t="s">
        <v>75</v>
      </c>
      <c r="R40" s="25" t="s">
        <v>74</v>
      </c>
      <c r="S40" s="16" t="s">
        <v>76</v>
      </c>
      <c r="T40" s="16" t="s">
        <v>77</v>
      </c>
      <c r="U40" s="25" t="str">
        <f t="shared" si="1"/>
        <v>Logan</v>
      </c>
      <c r="V40" s="25" t="str">
        <f t="shared" si="2"/>
        <v>Logan</v>
      </c>
      <c r="W40" s="28" t="s">
        <v>351</v>
      </c>
      <c r="X40" s="29" t="s">
        <v>352</v>
      </c>
      <c r="Y40" s="30" t="s">
        <v>353</v>
      </c>
      <c r="Z40" s="31"/>
      <c r="AA40" s="32"/>
      <c r="AB40" s="32"/>
      <c r="AC40" s="32"/>
      <c r="AD40" s="32"/>
      <c r="AE40" s="32"/>
      <c r="AF40" s="32"/>
      <c r="AG40" s="33" t="s">
        <v>83</v>
      </c>
      <c r="AH40" s="33"/>
      <c r="AI40" s="33"/>
      <c r="AJ40" s="33"/>
      <c r="AK40" s="34"/>
      <c r="AL40" s="1"/>
      <c r="AM40" s="1"/>
    </row>
    <row r="41">
      <c r="A41" s="1"/>
      <c r="B41" s="10">
        <v>2.0</v>
      </c>
      <c r="C41" s="10">
        <v>17.0</v>
      </c>
      <c r="D41" s="25" t="s">
        <v>299</v>
      </c>
      <c r="E41" s="25" t="s">
        <v>354</v>
      </c>
      <c r="F41" s="25" t="s">
        <v>355</v>
      </c>
      <c r="G41" s="25" t="s">
        <v>325</v>
      </c>
      <c r="H41" s="25" t="s">
        <v>91</v>
      </c>
      <c r="I41" s="25" t="s">
        <v>246</v>
      </c>
      <c r="J41" s="25" t="s">
        <v>157</v>
      </c>
      <c r="K41" s="25" t="s">
        <v>131</v>
      </c>
      <c r="L41" s="25" t="s">
        <v>70</v>
      </c>
      <c r="M41" s="25" t="s">
        <v>336</v>
      </c>
      <c r="N41" s="25" t="s">
        <v>72</v>
      </c>
      <c r="O41" s="26" t="s">
        <v>73</v>
      </c>
      <c r="P41" s="25" t="s">
        <v>74</v>
      </c>
      <c r="Q41" s="25" t="s">
        <v>75</v>
      </c>
      <c r="R41" s="25" t="s">
        <v>74</v>
      </c>
      <c r="S41" s="16" t="s">
        <v>76</v>
      </c>
      <c r="T41" s="16" t="s">
        <v>77</v>
      </c>
      <c r="U41" s="25" t="str">
        <f t="shared" si="1"/>
        <v>Chicago</v>
      </c>
      <c r="V41" s="25" t="str">
        <f t="shared" si="2"/>
        <v>Chicago</v>
      </c>
      <c r="W41" s="28" t="s">
        <v>356</v>
      </c>
      <c r="X41" s="29" t="s">
        <v>357</v>
      </c>
      <c r="Y41" s="30" t="s">
        <v>358</v>
      </c>
      <c r="Z41" s="31"/>
      <c r="AA41" s="32"/>
      <c r="AB41" s="32"/>
      <c r="AC41" s="32"/>
      <c r="AD41" s="32"/>
      <c r="AE41" s="32"/>
      <c r="AF41" s="32"/>
      <c r="AG41" s="33" t="s">
        <v>83</v>
      </c>
      <c r="AH41" s="33"/>
      <c r="AI41" s="33"/>
      <c r="AJ41" s="33"/>
      <c r="AK41" s="34"/>
      <c r="AL41" s="1"/>
      <c r="AM41" s="1"/>
    </row>
    <row r="42">
      <c r="A42" s="1"/>
      <c r="B42" s="10">
        <v>2.0</v>
      </c>
      <c r="C42" s="10">
        <v>18.0</v>
      </c>
      <c r="D42" s="25" t="s">
        <v>359</v>
      </c>
      <c r="E42" s="25" t="s">
        <v>148</v>
      </c>
      <c r="F42" s="25" t="s">
        <v>360</v>
      </c>
      <c r="G42" s="25" t="s">
        <v>196</v>
      </c>
      <c r="H42" s="25" t="s">
        <v>361</v>
      </c>
      <c r="I42" s="25" t="s">
        <v>156</v>
      </c>
      <c r="J42" s="25" t="s">
        <v>92</v>
      </c>
      <c r="K42" s="25" t="s">
        <v>294</v>
      </c>
      <c r="L42" s="25" t="s">
        <v>335</v>
      </c>
      <c r="M42" s="25" t="s">
        <v>362</v>
      </c>
      <c r="N42" s="25" t="s">
        <v>337</v>
      </c>
      <c r="O42" s="26" t="s">
        <v>73</v>
      </c>
      <c r="P42" s="25" t="s">
        <v>74</v>
      </c>
      <c r="Q42" s="25" t="s">
        <v>75</v>
      </c>
      <c r="R42" s="25" t="s">
        <v>74</v>
      </c>
      <c r="S42" s="16" t="s">
        <v>76</v>
      </c>
      <c r="T42" s="16" t="s">
        <v>77</v>
      </c>
      <c r="U42" s="25" t="str">
        <f t="shared" si="1"/>
        <v>Thurmont</v>
      </c>
      <c r="V42" s="25" t="str">
        <f t="shared" si="2"/>
        <v>Thurmont</v>
      </c>
      <c r="W42" s="28" t="s">
        <v>363</v>
      </c>
      <c r="X42" s="29" t="s">
        <v>364</v>
      </c>
      <c r="Y42" s="30" t="s">
        <v>365</v>
      </c>
      <c r="Z42" s="31"/>
      <c r="AA42" s="33" t="s">
        <v>366</v>
      </c>
      <c r="AB42" s="33" t="s">
        <v>367</v>
      </c>
      <c r="AC42" s="32"/>
      <c r="AD42" s="32"/>
      <c r="AE42" s="32"/>
      <c r="AF42" s="32"/>
      <c r="AG42" s="33" t="s">
        <v>83</v>
      </c>
      <c r="AH42" s="33"/>
      <c r="AI42" s="33"/>
      <c r="AJ42" s="33"/>
      <c r="AK42" s="34"/>
      <c r="AL42" s="1"/>
      <c r="AM42" s="1"/>
    </row>
    <row r="43">
      <c r="A43" s="1"/>
      <c r="B43" s="10">
        <v>2.0</v>
      </c>
      <c r="C43" s="10">
        <v>19.0</v>
      </c>
      <c r="D43" s="25" t="s">
        <v>87</v>
      </c>
      <c r="E43" s="25" t="s">
        <v>368</v>
      </c>
      <c r="F43" s="25" t="s">
        <v>369</v>
      </c>
      <c r="G43" s="25" t="s">
        <v>203</v>
      </c>
      <c r="H43" s="25" t="s">
        <v>91</v>
      </c>
      <c r="I43" s="25" t="s">
        <v>370</v>
      </c>
      <c r="J43" s="25" t="s">
        <v>92</v>
      </c>
      <c r="K43" s="25" t="s">
        <v>294</v>
      </c>
      <c r="L43" s="25" t="s">
        <v>371</v>
      </c>
      <c r="M43" s="25" t="s">
        <v>94</v>
      </c>
      <c r="N43" s="25" t="s">
        <v>168</v>
      </c>
      <c r="O43" s="26" t="s">
        <v>73</v>
      </c>
      <c r="P43" s="25" t="s">
        <v>74</v>
      </c>
      <c r="Q43" s="25" t="s">
        <v>74</v>
      </c>
      <c r="R43" s="25" t="s">
        <v>75</v>
      </c>
      <c r="S43" s="16" t="s">
        <v>76</v>
      </c>
      <c r="T43" s="16" t="s">
        <v>77</v>
      </c>
      <c r="U43" s="25" t="str">
        <f t="shared" si="1"/>
        <v>Hyde Park</v>
      </c>
      <c r="V43" s="25" t="str">
        <f t="shared" si="2"/>
        <v>Hyde Park</v>
      </c>
      <c r="W43" s="28" t="s">
        <v>372</v>
      </c>
      <c r="X43" s="29" t="s">
        <v>373</v>
      </c>
      <c r="Y43" s="30" t="s">
        <v>374</v>
      </c>
      <c r="Z43" s="31"/>
      <c r="AA43" s="32"/>
      <c r="AB43" s="32"/>
      <c r="AC43" s="32"/>
      <c r="AD43" s="32"/>
      <c r="AE43" s="32"/>
      <c r="AF43" s="32"/>
      <c r="AG43" s="33" t="s">
        <v>83</v>
      </c>
      <c r="AH43" s="33"/>
      <c r="AI43" s="33"/>
      <c r="AJ43" s="33"/>
      <c r="AK43" s="34"/>
      <c r="AL43" s="1"/>
      <c r="AM43" s="1"/>
    </row>
    <row r="44">
      <c r="A44" s="1"/>
      <c r="B44" s="10">
        <v>3.0</v>
      </c>
      <c r="C44" s="10">
        <v>1.0</v>
      </c>
      <c r="D44" s="25" t="s">
        <v>252</v>
      </c>
      <c r="E44" s="25" t="s">
        <v>375</v>
      </c>
      <c r="F44" s="25" t="s">
        <v>376</v>
      </c>
      <c r="G44" s="25" t="s">
        <v>90</v>
      </c>
      <c r="H44" s="25" t="s">
        <v>377</v>
      </c>
      <c r="I44" s="25" t="s">
        <v>246</v>
      </c>
      <c r="J44" s="25" t="s">
        <v>123</v>
      </c>
      <c r="K44" s="25" t="s">
        <v>92</v>
      </c>
      <c r="L44" s="25" t="s">
        <v>378</v>
      </c>
      <c r="M44" s="25" t="s">
        <v>379</v>
      </c>
      <c r="N44" s="25" t="s">
        <v>112</v>
      </c>
      <c r="O44" s="59" t="str">
        <f>IFERROR(__xludf.DUMMYFUNCTION("IMPORTRANGE(""1RMYbnJaWbvcNqkdSTPphgQNrs3_po8XiqLxblZ9S9No"",""Phase 3 Overall Status!R3"")"),"Supported by TEKsystems")</f>
        <v>Supported by TEKsystems</v>
      </c>
      <c r="P44" s="25" t="s">
        <v>318</v>
      </c>
      <c r="Q44" s="25" t="s">
        <v>318</v>
      </c>
      <c r="R44" s="25" t="s">
        <v>318</v>
      </c>
      <c r="S44" s="16" t="s">
        <v>76</v>
      </c>
      <c r="T44" s="16" t="s">
        <v>77</v>
      </c>
      <c r="U44" s="25" t="str">
        <f t="shared" si="1"/>
        <v>Hyde Park</v>
      </c>
      <c r="V44" s="25" t="str">
        <f t="shared" si="2"/>
        <v>Hyde Park</v>
      </c>
      <c r="W44" s="60" t="s">
        <v>380</v>
      </c>
      <c r="X44" s="61" t="s">
        <v>381</v>
      </c>
      <c r="Y44" s="63" t="s">
        <v>382</v>
      </c>
      <c r="Z44" s="31"/>
      <c r="AA44" s="32"/>
      <c r="AB44" s="32"/>
      <c r="AC44" s="32"/>
      <c r="AD44" s="32"/>
      <c r="AE44" s="32"/>
      <c r="AF44" s="32"/>
      <c r="AG44" s="33" t="s">
        <v>83</v>
      </c>
      <c r="AH44" s="33"/>
      <c r="AI44" s="33"/>
      <c r="AJ44" s="33"/>
      <c r="AK44" s="34"/>
      <c r="AL44" s="1"/>
      <c r="AM44" s="1"/>
    </row>
    <row r="45">
      <c r="A45" s="1"/>
      <c r="B45" s="10">
        <v>3.0</v>
      </c>
      <c r="C45" s="10">
        <v>2.0</v>
      </c>
      <c r="D45" s="25" t="s">
        <v>252</v>
      </c>
      <c r="E45" s="25" t="s">
        <v>384</v>
      </c>
      <c r="F45" s="25" t="s">
        <v>385</v>
      </c>
      <c r="G45" s="25" t="s">
        <v>90</v>
      </c>
      <c r="H45" s="25" t="s">
        <v>377</v>
      </c>
      <c r="I45" s="25" t="s">
        <v>246</v>
      </c>
      <c r="J45" s="25" t="s">
        <v>123</v>
      </c>
      <c r="K45" s="25" t="s">
        <v>92</v>
      </c>
      <c r="L45" s="25" t="s">
        <v>378</v>
      </c>
      <c r="M45" s="25" t="s">
        <v>379</v>
      </c>
      <c r="N45" s="25" t="s">
        <v>112</v>
      </c>
      <c r="O45" s="59" t="str">
        <f>IFERROR(__xludf.DUMMYFUNCTION("IMPORTRANGE(""1RMYbnJaWbvcNqkdSTPphgQNrs3_po8XiqLxblZ9S9No"",""Phase 3 Overall Status!R4"")"),"Supported by TEKsystems")</f>
        <v>Supported by TEKsystems</v>
      </c>
      <c r="P45" s="25" t="s">
        <v>318</v>
      </c>
      <c r="Q45" s="25" t="s">
        <v>318</v>
      </c>
      <c r="R45" s="25" t="s">
        <v>318</v>
      </c>
      <c r="S45" s="16" t="s">
        <v>76</v>
      </c>
      <c r="T45" s="16" t="s">
        <v>77</v>
      </c>
      <c r="U45" s="25" t="str">
        <f t="shared" si="1"/>
        <v>Hyde Park</v>
      </c>
      <c r="V45" s="25" t="str">
        <f t="shared" si="2"/>
        <v>Hyde Park</v>
      </c>
      <c r="W45" s="65" t="s">
        <v>386</v>
      </c>
      <c r="X45" s="61" t="s">
        <v>387</v>
      </c>
      <c r="Y45" s="63" t="s">
        <v>382</v>
      </c>
      <c r="Z45" s="31"/>
      <c r="AA45" s="32"/>
      <c r="AB45" s="32"/>
      <c r="AC45" s="32"/>
      <c r="AD45" s="32"/>
      <c r="AE45" s="32"/>
      <c r="AF45" s="32"/>
      <c r="AG45" s="33" t="s">
        <v>83</v>
      </c>
      <c r="AH45" s="33"/>
      <c r="AI45" s="33"/>
      <c r="AJ45" s="33"/>
      <c r="AK45" s="34"/>
      <c r="AL45" s="1"/>
      <c r="AM45" s="1"/>
    </row>
    <row r="46">
      <c r="A46" s="1"/>
      <c r="B46" s="10">
        <v>3.0</v>
      </c>
      <c r="C46" s="10">
        <v>3.0</v>
      </c>
      <c r="D46" s="25" t="s">
        <v>252</v>
      </c>
      <c r="E46" s="25" t="s">
        <v>148</v>
      </c>
      <c r="F46" s="25" t="s">
        <v>388</v>
      </c>
      <c r="G46" s="25" t="s">
        <v>90</v>
      </c>
      <c r="H46" s="25" t="s">
        <v>91</v>
      </c>
      <c r="I46" s="25" t="s">
        <v>156</v>
      </c>
      <c r="J46" s="25" t="s">
        <v>69</v>
      </c>
      <c r="K46" s="25" t="s">
        <v>109</v>
      </c>
      <c r="L46" s="25" t="s">
        <v>255</v>
      </c>
      <c r="M46" s="25" t="s">
        <v>389</v>
      </c>
      <c r="N46" s="25" t="s">
        <v>112</v>
      </c>
      <c r="O46" s="59" t="str">
        <f>IFERROR(__xludf.DUMMYFUNCTION("IMPORTRANGE(""1RMYbnJaWbvcNqkdSTPphgQNrs3_po8XiqLxblZ9S9No"",""Phase 3 Overall Status!R5"")"),"Supported by TEKsystems")</f>
        <v>Supported by TEKsystems</v>
      </c>
      <c r="P46" s="25" t="s">
        <v>318</v>
      </c>
      <c r="Q46" s="25" t="s">
        <v>318</v>
      </c>
      <c r="R46" s="25" t="s">
        <v>318</v>
      </c>
      <c r="S46" s="16" t="s">
        <v>76</v>
      </c>
      <c r="T46" s="16" t="s">
        <v>77</v>
      </c>
      <c r="U46" s="25" t="str">
        <f t="shared" si="1"/>
        <v>Logan</v>
      </c>
      <c r="V46" s="25" t="str">
        <f t="shared" si="2"/>
        <v>Logan</v>
      </c>
      <c r="W46" s="65" t="s">
        <v>390</v>
      </c>
      <c r="X46" s="61" t="s">
        <v>391</v>
      </c>
      <c r="Y46" s="63" t="s">
        <v>392</v>
      </c>
      <c r="Z46" s="31"/>
      <c r="AA46" s="32"/>
      <c r="AB46" s="32"/>
      <c r="AC46" s="32"/>
      <c r="AD46" s="32"/>
      <c r="AE46" s="32"/>
      <c r="AF46" s="32"/>
      <c r="AG46" s="33" t="s">
        <v>82</v>
      </c>
      <c r="AH46" s="33"/>
      <c r="AI46" s="33"/>
      <c r="AJ46" s="33"/>
      <c r="AK46" s="34"/>
      <c r="AL46" s="1"/>
      <c r="AM46" s="1"/>
    </row>
    <row r="47">
      <c r="A47" s="1"/>
      <c r="B47" s="10">
        <v>3.0</v>
      </c>
      <c r="C47" s="10">
        <v>4.0</v>
      </c>
      <c r="D47" s="25" t="s">
        <v>252</v>
      </c>
      <c r="E47" s="25" t="s">
        <v>393</v>
      </c>
      <c r="F47" s="25" t="s">
        <v>394</v>
      </c>
      <c r="G47" s="25" t="s">
        <v>90</v>
      </c>
      <c r="H47" s="25" t="s">
        <v>377</v>
      </c>
      <c r="I47" s="25" t="s">
        <v>246</v>
      </c>
      <c r="J47" s="25" t="s">
        <v>69</v>
      </c>
      <c r="K47" s="25" t="s">
        <v>109</v>
      </c>
      <c r="L47" s="25" t="s">
        <v>255</v>
      </c>
      <c r="M47" s="25" t="s">
        <v>256</v>
      </c>
      <c r="N47" s="25" t="s">
        <v>112</v>
      </c>
      <c r="O47" s="59" t="str">
        <f>IFERROR(__xludf.DUMMYFUNCTION("IMPORTRANGE(""1RMYbnJaWbvcNqkdSTPphgQNrs3_po8XiqLxblZ9S9No"",""Phase 3 Overall Status!R6"")"),"Supported by TEKsystems")</f>
        <v>Supported by TEKsystems</v>
      </c>
      <c r="P47" s="25" t="s">
        <v>318</v>
      </c>
      <c r="Q47" s="25" t="s">
        <v>318</v>
      </c>
      <c r="R47" s="25" t="s">
        <v>318</v>
      </c>
      <c r="S47" s="16" t="s">
        <v>76</v>
      </c>
      <c r="T47" s="16" t="s">
        <v>77</v>
      </c>
      <c r="U47" s="25" t="str">
        <f t="shared" si="1"/>
        <v>Logan</v>
      </c>
      <c r="V47" s="25" t="str">
        <f t="shared" si="2"/>
        <v>Logan</v>
      </c>
      <c r="W47" s="65" t="s">
        <v>395</v>
      </c>
      <c r="X47" s="61" t="s">
        <v>396</v>
      </c>
      <c r="Y47" s="63" t="s">
        <v>397</v>
      </c>
      <c r="Z47" s="31"/>
      <c r="AA47" s="32"/>
      <c r="AB47" s="32"/>
      <c r="AC47" s="32"/>
      <c r="AD47" s="32"/>
      <c r="AE47" s="32"/>
      <c r="AF47" s="32"/>
      <c r="AG47" s="33" t="s">
        <v>82</v>
      </c>
      <c r="AH47" s="33"/>
      <c r="AI47" s="33"/>
      <c r="AJ47" s="33"/>
      <c r="AK47" s="34"/>
      <c r="AL47" s="1"/>
      <c r="AM47" s="1"/>
    </row>
    <row r="48">
      <c r="A48" s="1"/>
      <c r="B48" s="10">
        <v>3.0</v>
      </c>
      <c r="C48" s="10">
        <v>5.0</v>
      </c>
      <c r="D48" s="25" t="s">
        <v>398</v>
      </c>
      <c r="E48" s="25" t="s">
        <v>399</v>
      </c>
      <c r="F48" s="25" t="s">
        <v>400</v>
      </c>
      <c r="G48" s="25" t="s">
        <v>90</v>
      </c>
      <c r="H48" s="25" t="s">
        <v>91</v>
      </c>
      <c r="I48" s="25" t="s">
        <v>156</v>
      </c>
      <c r="J48" s="25" t="s">
        <v>109</v>
      </c>
      <c r="K48" s="25" t="s">
        <v>157</v>
      </c>
      <c r="L48" s="25" t="s">
        <v>140</v>
      </c>
      <c r="M48" s="25" t="s">
        <v>401</v>
      </c>
      <c r="N48" s="25" t="s">
        <v>141</v>
      </c>
      <c r="O48" s="59" t="str">
        <f>IFERROR(__xludf.DUMMYFUNCTION("IMPORTRANGE(""1RMYbnJaWbvcNqkdSTPphgQNrs3_po8XiqLxblZ9S9No"",""Phase 3 Overall Status!R7"")"),"Supported by TEKsystems")</f>
        <v>Supported by TEKsystems</v>
      </c>
      <c r="P48" s="25" t="s">
        <v>318</v>
      </c>
      <c r="Q48" s="25" t="s">
        <v>318</v>
      </c>
      <c r="R48" s="25" t="s">
        <v>318</v>
      </c>
      <c r="S48" s="16" t="s">
        <v>76</v>
      </c>
      <c r="T48" s="16" t="s">
        <v>77</v>
      </c>
      <c r="U48" s="25" t="str">
        <f t="shared" si="1"/>
        <v>Logan</v>
      </c>
      <c r="V48" s="25" t="str">
        <f t="shared" si="2"/>
        <v>Logan</v>
      </c>
      <c r="W48" s="60" t="s">
        <v>402</v>
      </c>
      <c r="X48" s="66" t="s">
        <v>403</v>
      </c>
      <c r="Y48" s="63" t="s">
        <v>404</v>
      </c>
      <c r="Z48" s="31"/>
      <c r="AA48" s="32"/>
      <c r="AB48" s="32"/>
      <c r="AC48" s="32"/>
      <c r="AD48" s="32"/>
      <c r="AE48" s="32"/>
      <c r="AF48" s="32"/>
      <c r="AG48" s="33" t="s">
        <v>83</v>
      </c>
      <c r="AH48" s="33"/>
      <c r="AI48" s="33"/>
      <c r="AJ48" s="33"/>
      <c r="AK48" s="34"/>
      <c r="AL48" s="1"/>
      <c r="AM48" s="1"/>
    </row>
    <row r="49">
      <c r="A49" s="1"/>
      <c r="B49" s="10">
        <v>3.0</v>
      </c>
      <c r="C49" s="10">
        <v>6.0</v>
      </c>
      <c r="D49" s="25" t="s">
        <v>398</v>
      </c>
      <c r="E49" s="25" t="s">
        <v>405</v>
      </c>
      <c r="F49" s="25" t="s">
        <v>406</v>
      </c>
      <c r="G49" s="25" t="s">
        <v>90</v>
      </c>
      <c r="H49" s="25" t="s">
        <v>91</v>
      </c>
      <c r="I49" s="25" t="s">
        <v>156</v>
      </c>
      <c r="J49" s="25" t="s">
        <v>109</v>
      </c>
      <c r="K49" s="25" t="s">
        <v>157</v>
      </c>
      <c r="L49" s="25" t="s">
        <v>140</v>
      </c>
      <c r="M49" s="25" t="s">
        <v>401</v>
      </c>
      <c r="N49" s="25" t="s">
        <v>141</v>
      </c>
      <c r="O49" s="59" t="str">
        <f>IFERROR(__xludf.DUMMYFUNCTION("IMPORTRANGE(""1RMYbnJaWbvcNqkdSTPphgQNrs3_po8XiqLxblZ9S9No"",""Phase 3 Overall Status!R8"")"),"Supported by TEKsystems")</f>
        <v>Supported by TEKsystems</v>
      </c>
      <c r="P49" s="25" t="s">
        <v>318</v>
      </c>
      <c r="Q49" s="25" t="s">
        <v>318</v>
      </c>
      <c r="R49" s="25" t="s">
        <v>318</v>
      </c>
      <c r="S49" s="16" t="s">
        <v>76</v>
      </c>
      <c r="T49" s="16" t="s">
        <v>77</v>
      </c>
      <c r="U49" s="25" t="str">
        <f t="shared" si="1"/>
        <v>Logan</v>
      </c>
      <c r="V49" s="25" t="str">
        <f t="shared" si="2"/>
        <v>Logan</v>
      </c>
      <c r="W49" s="60" t="s">
        <v>407</v>
      </c>
      <c r="X49" s="66" t="s">
        <v>408</v>
      </c>
      <c r="Y49" s="63" t="s">
        <v>404</v>
      </c>
      <c r="Z49" s="31"/>
      <c r="AA49" s="32"/>
      <c r="AB49" s="32"/>
      <c r="AC49" s="32"/>
      <c r="AD49" s="32"/>
      <c r="AE49" s="32"/>
      <c r="AF49" s="32"/>
      <c r="AG49" s="33" t="s">
        <v>83</v>
      </c>
      <c r="AH49" s="33"/>
      <c r="AI49" s="33"/>
      <c r="AJ49" s="33"/>
      <c r="AK49" s="34"/>
      <c r="AL49" s="1"/>
      <c r="AM49" s="1"/>
    </row>
    <row r="50">
      <c r="A50" s="1"/>
      <c r="B50" s="14">
        <v>3.0</v>
      </c>
      <c r="C50" s="14">
        <v>7.0</v>
      </c>
      <c r="D50" s="35" t="s">
        <v>409</v>
      </c>
      <c r="E50" s="35" t="s">
        <v>410</v>
      </c>
      <c r="F50" s="35" t="s">
        <v>411</v>
      </c>
      <c r="G50" s="35" t="s">
        <v>207</v>
      </c>
      <c r="H50" s="35" t="s">
        <v>370</v>
      </c>
      <c r="I50" s="35" t="s">
        <v>156</v>
      </c>
      <c r="J50" s="35" t="s">
        <v>208</v>
      </c>
      <c r="K50" s="35" t="s">
        <v>208</v>
      </c>
      <c r="L50" s="35" t="s">
        <v>310</v>
      </c>
      <c r="M50" s="35" t="s">
        <v>412</v>
      </c>
      <c r="N50" s="35" t="s">
        <v>168</v>
      </c>
      <c r="O50" s="67" t="str">
        <f>IFERROR(__xludf.DUMMYFUNCTION("IMPORTRANGE(""1RMYbnJaWbvcNqkdSTPphgQNrs3_po8XiqLxblZ9S9No"",""Phase 3 Overall Status!R9"")"),"Tookover Then De-scoped")</f>
        <v>Tookover Then De-scoped</v>
      </c>
      <c r="P50" s="35" t="s">
        <v>318</v>
      </c>
      <c r="Q50" s="35" t="s">
        <v>318</v>
      </c>
      <c r="R50" s="35" t="s">
        <v>318</v>
      </c>
      <c r="S50" s="37" t="s">
        <v>76</v>
      </c>
      <c r="T50" s="37" t="s">
        <v>77</v>
      </c>
      <c r="U50" s="35" t="str">
        <f t="shared" si="1"/>
        <v>Chicago</v>
      </c>
      <c r="V50" s="35" t="str">
        <f t="shared" si="2"/>
        <v>Chicago</v>
      </c>
      <c r="W50" s="68" t="s">
        <v>413</v>
      </c>
      <c r="X50" s="69" t="s">
        <v>414</v>
      </c>
      <c r="Y50" s="71" t="s">
        <v>415</v>
      </c>
      <c r="Z50" s="40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41"/>
      <c r="AL50" s="1"/>
      <c r="AM50" s="1"/>
    </row>
    <row r="51">
      <c r="A51" s="1"/>
      <c r="B51" s="14">
        <v>3.0</v>
      </c>
      <c r="C51" s="14">
        <v>8.0</v>
      </c>
      <c r="D51" s="35" t="s">
        <v>409</v>
      </c>
      <c r="E51" s="35" t="s">
        <v>417</v>
      </c>
      <c r="F51" s="35" t="s">
        <v>418</v>
      </c>
      <c r="G51" s="35" t="s">
        <v>207</v>
      </c>
      <c r="H51" s="35" t="s">
        <v>370</v>
      </c>
      <c r="I51" s="35" t="s">
        <v>156</v>
      </c>
      <c r="J51" s="35" t="s">
        <v>208</v>
      </c>
      <c r="K51" s="35" t="s">
        <v>208</v>
      </c>
      <c r="L51" s="35" t="s">
        <v>310</v>
      </c>
      <c r="M51" s="72" t="s">
        <v>412</v>
      </c>
      <c r="N51" s="35" t="s">
        <v>168</v>
      </c>
      <c r="O51" s="67" t="str">
        <f>IFERROR(__xludf.DUMMYFUNCTION("IMPORTRANGE(""1RMYbnJaWbvcNqkdSTPphgQNrs3_po8XiqLxblZ9S9No"",""Phase 3 Overall Status!R10"")"),"Tookover Then De-scoped")</f>
        <v>Tookover Then De-scoped</v>
      </c>
      <c r="P51" s="35" t="s">
        <v>318</v>
      </c>
      <c r="Q51" s="35" t="s">
        <v>318</v>
      </c>
      <c r="R51" s="35" t="s">
        <v>318</v>
      </c>
      <c r="S51" s="37" t="s">
        <v>76</v>
      </c>
      <c r="T51" s="37" t="s">
        <v>77</v>
      </c>
      <c r="U51" s="35" t="str">
        <f t="shared" si="1"/>
        <v>Chicago</v>
      </c>
      <c r="V51" s="35" t="str">
        <f t="shared" si="2"/>
        <v>Chicago</v>
      </c>
      <c r="W51" s="68" t="s">
        <v>419</v>
      </c>
      <c r="X51" s="69" t="s">
        <v>420</v>
      </c>
      <c r="Y51" s="71" t="s">
        <v>421</v>
      </c>
      <c r="Z51" s="40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41"/>
      <c r="AL51" s="1"/>
      <c r="AM51" s="1"/>
    </row>
    <row r="52">
      <c r="A52" s="1"/>
      <c r="B52" s="14">
        <v>3.0</v>
      </c>
      <c r="C52" s="14">
        <v>9.0</v>
      </c>
      <c r="D52" s="35" t="s">
        <v>422</v>
      </c>
      <c r="E52" s="35" t="s">
        <v>423</v>
      </c>
      <c r="F52" s="35" t="s">
        <v>424</v>
      </c>
      <c r="G52" s="35" t="s">
        <v>130</v>
      </c>
      <c r="H52" s="35" t="s">
        <v>377</v>
      </c>
      <c r="I52" s="35" t="s">
        <v>156</v>
      </c>
      <c r="J52" s="35" t="s">
        <v>208</v>
      </c>
      <c r="K52" s="35" t="s">
        <v>208</v>
      </c>
      <c r="L52" s="35" t="s">
        <v>247</v>
      </c>
      <c r="M52" s="35" t="s">
        <v>425</v>
      </c>
      <c r="N52" s="35" t="s">
        <v>112</v>
      </c>
      <c r="O52" s="67" t="str">
        <f>IFERROR(__xludf.DUMMYFUNCTION("IMPORTRANGE(""1RMYbnJaWbvcNqkdSTPphgQNrs3_po8XiqLxblZ9S9No"",""Phase 3 Overall Status!R11"")"),"De-scoped from TEKsystems")</f>
        <v>De-scoped from TEKsystems</v>
      </c>
      <c r="P52" s="35"/>
      <c r="Q52" s="35"/>
      <c r="R52" s="35"/>
      <c r="S52" s="37"/>
      <c r="T52" s="37"/>
      <c r="U52" s="35" t="str">
        <f t="shared" si="1"/>
        <v>Need to check</v>
      </c>
      <c r="V52" s="35" t="str">
        <f t="shared" si="2"/>
        <v>Need to check</v>
      </c>
      <c r="W52" s="73"/>
      <c r="X52" s="74"/>
      <c r="Y52" s="71"/>
      <c r="Z52" s="40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41"/>
      <c r="AL52" s="1"/>
      <c r="AM52" s="1"/>
    </row>
    <row r="53">
      <c r="A53" s="1"/>
      <c r="B53" s="14">
        <v>3.0</v>
      </c>
      <c r="C53" s="14">
        <v>10.0</v>
      </c>
      <c r="D53" s="35" t="s">
        <v>426</v>
      </c>
      <c r="E53" s="35" t="s">
        <v>427</v>
      </c>
      <c r="F53" s="35" t="s">
        <v>428</v>
      </c>
      <c r="G53" s="35" t="s">
        <v>130</v>
      </c>
      <c r="H53" s="35" t="s">
        <v>91</v>
      </c>
      <c r="I53" s="35" t="s">
        <v>156</v>
      </c>
      <c r="J53" s="35" t="s">
        <v>208</v>
      </c>
      <c r="K53" s="35" t="s">
        <v>208</v>
      </c>
      <c r="L53" s="35" t="s">
        <v>429</v>
      </c>
      <c r="M53" s="35" t="s">
        <v>430</v>
      </c>
      <c r="N53" s="35" t="s">
        <v>168</v>
      </c>
      <c r="O53" s="67" t="str">
        <f>IFERROR(__xludf.DUMMYFUNCTION("IMPORTRANGE(""1RMYbnJaWbvcNqkdSTPphgQNrs3_po8XiqLxblZ9S9No"",""Phase 3 Overall Status!R12"")"),"De-scoped from TEKsystems")</f>
        <v>De-scoped from TEKsystems</v>
      </c>
      <c r="P53" s="35"/>
      <c r="Q53" s="35"/>
      <c r="R53" s="35"/>
      <c r="S53" s="37"/>
      <c r="T53" s="37"/>
      <c r="U53" s="35" t="str">
        <f t="shared" si="1"/>
        <v>Dallas</v>
      </c>
      <c r="V53" s="35" t="str">
        <f t="shared" si="2"/>
        <v>Dallas</v>
      </c>
      <c r="W53" s="68" t="s">
        <v>431</v>
      </c>
      <c r="X53" s="69" t="s">
        <v>432</v>
      </c>
      <c r="Y53" s="71" t="s">
        <v>433</v>
      </c>
      <c r="Z53" s="40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41"/>
      <c r="AL53" s="1"/>
      <c r="AM53" s="1"/>
    </row>
    <row r="54">
      <c r="A54" s="1"/>
      <c r="B54" s="14">
        <v>3.0</v>
      </c>
      <c r="C54" s="14">
        <v>11.0</v>
      </c>
      <c r="D54" s="35" t="s">
        <v>409</v>
      </c>
      <c r="E54" s="35" t="s">
        <v>434</v>
      </c>
      <c r="F54" s="35" t="s">
        <v>435</v>
      </c>
      <c r="G54" s="35" t="s">
        <v>130</v>
      </c>
      <c r="H54" s="35" t="s">
        <v>370</v>
      </c>
      <c r="I54" s="35" t="s">
        <v>246</v>
      </c>
      <c r="J54" s="35" t="s">
        <v>208</v>
      </c>
      <c r="K54" s="35" t="s">
        <v>208</v>
      </c>
      <c r="L54" s="35" t="s">
        <v>310</v>
      </c>
      <c r="M54" s="72" t="s">
        <v>412</v>
      </c>
      <c r="N54" s="35" t="s">
        <v>168</v>
      </c>
      <c r="O54" s="67" t="str">
        <f>IFERROR(__xludf.DUMMYFUNCTION("IMPORTRANGE(""1RMYbnJaWbvcNqkdSTPphgQNrs3_po8XiqLxblZ9S9No"",""Phase 3 Overall Status!R13"")"),"Tookover Then De-scoped")</f>
        <v>Tookover Then De-scoped</v>
      </c>
      <c r="P54" s="35" t="s">
        <v>318</v>
      </c>
      <c r="Q54" s="35" t="s">
        <v>318</v>
      </c>
      <c r="R54" s="35" t="s">
        <v>318</v>
      </c>
      <c r="S54" s="37" t="s">
        <v>76</v>
      </c>
      <c r="T54" s="37" t="s">
        <v>77</v>
      </c>
      <c r="U54" s="35" t="str">
        <f t="shared" si="1"/>
        <v>Chicago</v>
      </c>
      <c r="V54" s="35" t="str">
        <f t="shared" si="2"/>
        <v>Chicago</v>
      </c>
      <c r="W54" s="68" t="s">
        <v>436</v>
      </c>
      <c r="X54" s="69" t="s">
        <v>437</v>
      </c>
      <c r="Y54" s="71" t="s">
        <v>438</v>
      </c>
      <c r="Z54" s="40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41"/>
      <c r="AL54" s="1"/>
      <c r="AM54" s="1"/>
    </row>
    <row r="55">
      <c r="A55" s="1"/>
      <c r="B55" s="14">
        <v>3.0</v>
      </c>
      <c r="C55" s="14">
        <v>12.0</v>
      </c>
      <c r="D55" s="35" t="s">
        <v>439</v>
      </c>
      <c r="E55" s="35" t="s">
        <v>423</v>
      </c>
      <c r="F55" s="35" t="s">
        <v>440</v>
      </c>
      <c r="G55" s="35" t="s">
        <v>130</v>
      </c>
      <c r="H55" s="35" t="s">
        <v>377</v>
      </c>
      <c r="I55" s="35" t="s">
        <v>156</v>
      </c>
      <c r="J55" s="35" t="s">
        <v>208</v>
      </c>
      <c r="K55" s="35" t="s">
        <v>208</v>
      </c>
      <c r="L55" s="35" t="s">
        <v>247</v>
      </c>
      <c r="M55" s="35" t="s">
        <v>425</v>
      </c>
      <c r="N55" s="35" t="s">
        <v>112</v>
      </c>
      <c r="O55" s="67" t="str">
        <f>IFERROR(__xludf.DUMMYFUNCTION("IMPORTRANGE(""1RMYbnJaWbvcNqkdSTPphgQNrs3_po8XiqLxblZ9S9No"",""Phase 3 Overall Status!R14"")"),"De-scoped from TEKsystems")</f>
        <v>De-scoped from TEKsystems</v>
      </c>
      <c r="P55" s="35"/>
      <c r="Q55" s="35"/>
      <c r="R55" s="35"/>
      <c r="S55" s="37"/>
      <c r="T55" s="37"/>
      <c r="U55" s="35" t="str">
        <f t="shared" si="1"/>
        <v>Chicago</v>
      </c>
      <c r="V55" s="35" t="str">
        <f t="shared" si="2"/>
        <v>Chicago</v>
      </c>
      <c r="W55" s="68" t="s">
        <v>441</v>
      </c>
      <c r="X55" s="69" t="s">
        <v>442</v>
      </c>
      <c r="Y55" s="71" t="s">
        <v>443</v>
      </c>
      <c r="Z55" s="40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41"/>
      <c r="AL55" s="1"/>
      <c r="AM55" s="1"/>
    </row>
    <row r="56">
      <c r="A56" s="1"/>
      <c r="B56" s="10">
        <v>3.0</v>
      </c>
      <c r="C56" s="10">
        <v>13.0</v>
      </c>
      <c r="D56" s="25" t="s">
        <v>104</v>
      </c>
      <c r="E56" s="25" t="s">
        <v>444</v>
      </c>
      <c r="F56" s="25" t="s">
        <v>445</v>
      </c>
      <c r="G56" s="25" t="s">
        <v>446</v>
      </c>
      <c r="H56" s="25" t="s">
        <v>91</v>
      </c>
      <c r="I56" s="25" t="s">
        <v>156</v>
      </c>
      <c r="J56" s="25" t="s">
        <v>294</v>
      </c>
      <c r="K56" s="25" t="s">
        <v>92</v>
      </c>
      <c r="L56" s="25" t="s">
        <v>447</v>
      </c>
      <c r="M56" s="25" t="s">
        <v>111</v>
      </c>
      <c r="N56" s="25" t="s">
        <v>112</v>
      </c>
      <c r="O56" s="59" t="str">
        <f>IFERROR(__xludf.DUMMYFUNCTION("IMPORTRANGE(""1RMYbnJaWbvcNqkdSTPphgQNrs3_po8XiqLxblZ9S9No"",""Phase 3 Overall Status!R15"")"),"Supported by TEKsystems")</f>
        <v>Supported by TEKsystems</v>
      </c>
      <c r="P56" s="25" t="s">
        <v>318</v>
      </c>
      <c r="Q56" s="25" t="s">
        <v>318</v>
      </c>
      <c r="R56" s="25" t="s">
        <v>318</v>
      </c>
      <c r="S56" s="16" t="s">
        <v>76</v>
      </c>
      <c r="T56" s="16" t="s">
        <v>77</v>
      </c>
      <c r="U56" s="25" t="str">
        <f t="shared" si="1"/>
        <v>Need to check</v>
      </c>
      <c r="V56" s="25" t="str">
        <f t="shared" si="2"/>
        <v>Need to check</v>
      </c>
      <c r="W56" s="60"/>
      <c r="X56" s="66"/>
      <c r="Y56" s="75" t="s">
        <v>215</v>
      </c>
      <c r="Z56" s="31"/>
      <c r="AA56" s="32"/>
      <c r="AB56" s="32"/>
      <c r="AC56" s="32"/>
      <c r="AD56" s="32"/>
      <c r="AE56" s="32"/>
      <c r="AF56" s="32"/>
      <c r="AG56" s="33" t="s">
        <v>83</v>
      </c>
      <c r="AH56" s="33"/>
      <c r="AI56" s="33"/>
      <c r="AJ56" s="33"/>
      <c r="AK56" s="34"/>
      <c r="AL56" s="1"/>
      <c r="AM56" s="1"/>
    </row>
    <row r="57">
      <c r="A57" s="1"/>
      <c r="B57" s="10">
        <v>3.0</v>
      </c>
      <c r="C57" s="10">
        <v>14.0</v>
      </c>
      <c r="D57" s="25" t="s">
        <v>449</v>
      </c>
      <c r="E57" s="25" t="s">
        <v>450</v>
      </c>
      <c r="F57" s="25" t="s">
        <v>451</v>
      </c>
      <c r="G57" s="25" t="s">
        <v>203</v>
      </c>
      <c r="H57" s="25" t="s">
        <v>377</v>
      </c>
      <c r="I57" s="25" t="s">
        <v>156</v>
      </c>
      <c r="J57" s="25" t="s">
        <v>69</v>
      </c>
      <c r="K57" s="25" t="s">
        <v>109</v>
      </c>
      <c r="L57" s="25" t="s">
        <v>452</v>
      </c>
      <c r="M57" s="25" t="s">
        <v>453</v>
      </c>
      <c r="N57" s="25" t="s">
        <v>134</v>
      </c>
      <c r="O57" s="59" t="str">
        <f>IFERROR(__xludf.DUMMYFUNCTION("IMPORTRANGE(""1RMYbnJaWbvcNqkdSTPphgQNrs3_po8XiqLxblZ9S9No"",""Phase 3 Overall Status!R16"")"),"Supported by TEKsystems")</f>
        <v>Supported by TEKsystems</v>
      </c>
      <c r="P57" s="25" t="s">
        <v>318</v>
      </c>
      <c r="Q57" s="25" t="s">
        <v>318</v>
      </c>
      <c r="R57" s="25" t="s">
        <v>318</v>
      </c>
      <c r="S57" s="16" t="s">
        <v>76</v>
      </c>
      <c r="T57" s="16" t="s">
        <v>77</v>
      </c>
      <c r="U57" s="25" t="str">
        <f t="shared" si="1"/>
        <v>West Caldwell</v>
      </c>
      <c r="V57" s="25" t="str">
        <f t="shared" si="2"/>
        <v>West Caldwell</v>
      </c>
      <c r="W57" s="65" t="s">
        <v>454</v>
      </c>
      <c r="X57" s="61" t="s">
        <v>455</v>
      </c>
      <c r="Y57" s="63" t="s">
        <v>456</v>
      </c>
      <c r="Z57" s="31"/>
      <c r="AA57" s="32"/>
      <c r="AB57" s="32"/>
      <c r="AC57" s="32"/>
      <c r="AD57" s="32"/>
      <c r="AE57" s="32"/>
      <c r="AF57" s="32"/>
      <c r="AG57" s="33" t="s">
        <v>83</v>
      </c>
      <c r="AH57" s="33" t="s">
        <v>203</v>
      </c>
      <c r="AI57" s="33"/>
      <c r="AJ57" s="33"/>
      <c r="AK57" s="34"/>
      <c r="AL57" s="1"/>
      <c r="AM57" s="1"/>
    </row>
    <row r="58">
      <c r="A58" s="1"/>
      <c r="B58" s="56">
        <v>3.0</v>
      </c>
      <c r="C58" s="56">
        <v>15.0</v>
      </c>
      <c r="D58" s="25" t="s">
        <v>457</v>
      </c>
      <c r="E58" s="25" t="s">
        <v>458</v>
      </c>
      <c r="F58" s="25" t="s">
        <v>459</v>
      </c>
      <c r="G58" s="25" t="s">
        <v>107</v>
      </c>
      <c r="H58" s="25" t="s">
        <v>309</v>
      </c>
      <c r="I58" s="25"/>
      <c r="J58" s="25" t="s">
        <v>294</v>
      </c>
      <c r="K58" s="25" t="s">
        <v>157</v>
      </c>
      <c r="L58" s="25" t="s">
        <v>460</v>
      </c>
      <c r="M58" s="25" t="s">
        <v>461</v>
      </c>
      <c r="N58" s="25" t="s">
        <v>337</v>
      </c>
      <c r="O58" s="59" t="str">
        <f>IFERROR(__xludf.DUMMYFUNCTION("IMPORTRANGE(""1RMYbnJaWbvcNqkdSTPphgQNrs3_po8XiqLxblZ9S9No"",""Phase 3 Overall Status!R17"")"),"Supported by TEKsystems")</f>
        <v>Supported by TEKsystems</v>
      </c>
      <c r="P58" s="25" t="s">
        <v>318</v>
      </c>
      <c r="Q58" s="25" t="s">
        <v>318</v>
      </c>
      <c r="R58" s="25" t="s">
        <v>318</v>
      </c>
      <c r="S58" s="16" t="s">
        <v>76</v>
      </c>
      <c r="T58" s="16" t="s">
        <v>77</v>
      </c>
      <c r="U58" s="25" t="str">
        <f t="shared" si="1"/>
        <v>Dallas</v>
      </c>
      <c r="V58" s="25" t="str">
        <f t="shared" si="2"/>
        <v>Dallas</v>
      </c>
      <c r="W58" s="65" t="s">
        <v>462</v>
      </c>
      <c r="X58" s="61" t="s">
        <v>463</v>
      </c>
      <c r="Y58" s="76" t="s">
        <v>464</v>
      </c>
      <c r="Z58" s="30"/>
      <c r="AA58" s="43"/>
      <c r="AB58" s="43"/>
      <c r="AC58" s="43"/>
      <c r="AD58" s="43"/>
      <c r="AE58" s="43"/>
      <c r="AF58" s="43"/>
      <c r="AG58" s="33" t="s">
        <v>83</v>
      </c>
      <c r="AH58" s="33"/>
      <c r="AI58" s="33"/>
      <c r="AJ58" s="33"/>
      <c r="AK58" s="34"/>
      <c r="AL58" s="1"/>
      <c r="AM58" s="1"/>
    </row>
    <row r="59">
      <c r="A59" s="1"/>
      <c r="B59" s="14">
        <v>3.0</v>
      </c>
      <c r="C59" s="14">
        <v>16.0</v>
      </c>
      <c r="D59" s="35" t="s">
        <v>465</v>
      </c>
      <c r="E59" s="35" t="s">
        <v>466</v>
      </c>
      <c r="F59" s="35" t="s">
        <v>467</v>
      </c>
      <c r="G59" s="35" t="s">
        <v>325</v>
      </c>
      <c r="H59" s="35" t="s">
        <v>309</v>
      </c>
      <c r="I59" s="35"/>
      <c r="J59" s="35" t="s">
        <v>208</v>
      </c>
      <c r="K59" s="35" t="s">
        <v>208</v>
      </c>
      <c r="L59" s="35" t="s">
        <v>460</v>
      </c>
      <c r="M59" s="35" t="s">
        <v>468</v>
      </c>
      <c r="N59" s="35" t="s">
        <v>337</v>
      </c>
      <c r="O59" s="67" t="str">
        <f>IFERROR(__xludf.DUMMYFUNCTION("IMPORTRANGE(""1RMYbnJaWbvcNqkdSTPphgQNrs3_po8XiqLxblZ9S9No"",""Phase 3 Overall Status!R18"")"),"De-scoped from TEKsystems")</f>
        <v>De-scoped from TEKsystems</v>
      </c>
      <c r="P59" s="35"/>
      <c r="Q59" s="35"/>
      <c r="R59" s="35"/>
      <c r="S59" s="37"/>
      <c r="T59" s="37"/>
      <c r="U59" s="35" t="str">
        <f t="shared" si="1"/>
        <v>Dallas</v>
      </c>
      <c r="V59" s="35" t="str">
        <f t="shared" si="2"/>
        <v>Dallas</v>
      </c>
      <c r="W59" s="68" t="s">
        <v>469</v>
      </c>
      <c r="X59" s="69" t="s">
        <v>470</v>
      </c>
      <c r="Y59" s="77" t="s">
        <v>471</v>
      </c>
      <c r="Z59" s="40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41"/>
      <c r="AL59" s="1"/>
      <c r="AM59" s="1"/>
    </row>
    <row r="60">
      <c r="A60" s="1"/>
      <c r="B60" s="10">
        <v>3.0</v>
      </c>
      <c r="C60" s="15">
        <v>17.0</v>
      </c>
      <c r="D60" s="25" t="s">
        <v>472</v>
      </c>
      <c r="E60" s="25" t="s">
        <v>148</v>
      </c>
      <c r="F60" s="25" t="s">
        <v>473</v>
      </c>
      <c r="G60" s="25" t="s">
        <v>90</v>
      </c>
      <c r="H60" s="25" t="s">
        <v>91</v>
      </c>
      <c r="I60" s="25" t="s">
        <v>370</v>
      </c>
      <c r="J60" s="25" t="s">
        <v>123</v>
      </c>
      <c r="K60" s="25" t="s">
        <v>92</v>
      </c>
      <c r="L60" s="25" t="s">
        <v>310</v>
      </c>
      <c r="M60" s="25" t="s">
        <v>474</v>
      </c>
      <c r="N60" s="25" t="s">
        <v>168</v>
      </c>
      <c r="O60" s="59" t="str">
        <f>IFERROR(__xludf.DUMMYFUNCTION("IMPORTRANGE(""1RMYbnJaWbvcNqkdSTPphgQNrs3_po8XiqLxblZ9S9No"",""Phase 3 Overall Status!R19"")"),"Supported by TEKsystems")</f>
        <v>Supported by TEKsystems</v>
      </c>
      <c r="P60" s="25" t="s">
        <v>318</v>
      </c>
      <c r="Q60" s="25" t="s">
        <v>318</v>
      </c>
      <c r="R60" s="25" t="s">
        <v>318</v>
      </c>
      <c r="S60" s="16" t="s">
        <v>76</v>
      </c>
      <c r="T60" s="16" t="s">
        <v>77</v>
      </c>
      <c r="U60" s="25" t="str">
        <f t="shared" si="1"/>
        <v>Need to check</v>
      </c>
      <c r="V60" s="25" t="str">
        <f t="shared" si="2"/>
        <v>Need to check</v>
      </c>
      <c r="W60" s="78"/>
      <c r="X60" s="79"/>
      <c r="Y60" s="63"/>
      <c r="Z60" s="31"/>
      <c r="AA60" s="32"/>
      <c r="AB60" s="32"/>
      <c r="AC60" s="32"/>
      <c r="AD60" s="32"/>
      <c r="AE60" s="32"/>
      <c r="AF60" s="32"/>
      <c r="AG60" s="33" t="s">
        <v>83</v>
      </c>
      <c r="AH60" s="33"/>
      <c r="AI60" s="33"/>
      <c r="AJ60" s="33"/>
      <c r="AK60" s="34"/>
      <c r="AL60" s="1"/>
      <c r="AM60" s="1"/>
    </row>
    <row r="61">
      <c r="A61" s="1"/>
      <c r="B61" s="14">
        <v>3.0</v>
      </c>
      <c r="C61" s="81">
        <v>18.0</v>
      </c>
      <c r="D61" s="35" t="s">
        <v>252</v>
      </c>
      <c r="E61" s="35" t="s">
        <v>475</v>
      </c>
      <c r="F61" s="35" t="s">
        <v>476</v>
      </c>
      <c r="G61" s="35" t="s">
        <v>203</v>
      </c>
      <c r="H61" s="35" t="s">
        <v>475</v>
      </c>
      <c r="I61" s="35" t="s">
        <v>246</v>
      </c>
      <c r="J61" s="35" t="s">
        <v>208</v>
      </c>
      <c r="K61" s="35" t="s">
        <v>208</v>
      </c>
      <c r="L61" s="35" t="s">
        <v>255</v>
      </c>
      <c r="M61" s="35" t="s">
        <v>256</v>
      </c>
      <c r="N61" s="35" t="s">
        <v>112</v>
      </c>
      <c r="O61" s="67" t="str">
        <f>IFERROR(__xludf.DUMMYFUNCTION("IMPORTRANGE(""1RMYbnJaWbvcNqkdSTPphgQNrs3_po8XiqLxblZ9S9No"",""Phase 3 Overall Status!R20"")"),"De-scoped from TEKsystems")</f>
        <v>De-scoped from TEKsystems</v>
      </c>
      <c r="P61" s="35"/>
      <c r="Q61" s="35"/>
      <c r="R61" s="35"/>
      <c r="S61" s="37"/>
      <c r="T61" s="37"/>
      <c r="U61" s="35" t="str">
        <f t="shared" si="1"/>
        <v>Need to check</v>
      </c>
      <c r="V61" s="35" t="str">
        <f t="shared" si="2"/>
        <v>Need to check</v>
      </c>
      <c r="W61" s="73"/>
      <c r="X61" s="74"/>
      <c r="Y61" s="71"/>
      <c r="Z61" s="40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41"/>
      <c r="AL61" s="1"/>
      <c r="AM61" s="1"/>
    </row>
    <row r="62">
      <c r="A62" s="1"/>
      <c r="B62" s="10">
        <v>4.0</v>
      </c>
      <c r="C62" s="10">
        <v>1.0</v>
      </c>
      <c r="D62" s="25" t="s">
        <v>398</v>
      </c>
      <c r="E62" s="25" t="s">
        <v>477</v>
      </c>
      <c r="F62" s="25" t="s">
        <v>478</v>
      </c>
      <c r="G62" s="25" t="s">
        <v>90</v>
      </c>
      <c r="H62" s="25" t="s">
        <v>91</v>
      </c>
      <c r="I62" s="25" t="s">
        <v>156</v>
      </c>
      <c r="J62" s="25" t="s">
        <v>92</v>
      </c>
      <c r="K62" s="25" t="s">
        <v>157</v>
      </c>
      <c r="L62" s="25" t="s">
        <v>140</v>
      </c>
      <c r="M62" s="25" t="s">
        <v>401</v>
      </c>
      <c r="N62" s="25" t="s">
        <v>112</v>
      </c>
      <c r="O62" s="83" t="str">
        <f>IFERROR(__xludf.DUMMYFUNCTION("IMPORTRANGE(""1LkNqnj6XOvGTF7hp08TezVeuTpgcoJVnWAt0_jdloZk"",""Phase 4 Overall Status!R03"")"),"Supported by TEKsystems")</f>
        <v>Supported by TEKsystems</v>
      </c>
      <c r="P62" s="25" t="s">
        <v>318</v>
      </c>
      <c r="Q62" s="25" t="s">
        <v>318</v>
      </c>
      <c r="R62" s="25" t="s">
        <v>318</v>
      </c>
      <c r="S62" s="16" t="s">
        <v>77</v>
      </c>
      <c r="T62" s="16" t="s">
        <v>76</v>
      </c>
      <c r="U62" s="25" t="str">
        <f t="shared" si="1"/>
        <v>Logan</v>
      </c>
      <c r="V62" s="25" t="str">
        <f t="shared" si="2"/>
        <v>Logan</v>
      </c>
      <c r="W62" s="65" t="s">
        <v>479</v>
      </c>
      <c r="X62" s="61" t="s">
        <v>480</v>
      </c>
      <c r="Y62" s="42" t="s">
        <v>481</v>
      </c>
      <c r="Z62" s="31"/>
      <c r="AA62" s="32"/>
      <c r="AB62" s="32"/>
      <c r="AC62" s="32"/>
      <c r="AD62" s="32"/>
      <c r="AE62" s="32"/>
      <c r="AF62" s="32"/>
      <c r="AG62" s="33" t="s">
        <v>82</v>
      </c>
      <c r="AH62" s="33"/>
      <c r="AI62" s="33"/>
      <c r="AJ62" s="33"/>
      <c r="AK62" s="34"/>
      <c r="AL62" s="1"/>
      <c r="AM62" s="1"/>
    </row>
    <row r="63">
      <c r="A63" s="1"/>
      <c r="B63" s="10">
        <v>4.0</v>
      </c>
      <c r="C63" s="10">
        <v>2.0</v>
      </c>
      <c r="D63" s="25" t="s">
        <v>472</v>
      </c>
      <c r="E63" s="25" t="s">
        <v>482</v>
      </c>
      <c r="F63" s="25" t="s">
        <v>483</v>
      </c>
      <c r="G63" s="25" t="s">
        <v>90</v>
      </c>
      <c r="H63" s="25" t="s">
        <v>309</v>
      </c>
      <c r="I63" s="25" t="s">
        <v>156</v>
      </c>
      <c r="J63" s="25" t="s">
        <v>69</v>
      </c>
      <c r="K63" s="25" t="s">
        <v>27</v>
      </c>
      <c r="L63" s="25" t="s">
        <v>484</v>
      </c>
      <c r="M63" s="25" t="s">
        <v>485</v>
      </c>
      <c r="N63" s="25" t="s">
        <v>168</v>
      </c>
      <c r="O63" s="83" t="str">
        <f>IFERROR(__xludf.DUMMYFUNCTION("IMPORTRANGE(""1LkNqnj6XOvGTF7hp08TezVeuTpgcoJVnWAt0_jdloZk"",""Phase 4 Overall Status!R04"")"),"Supported by TEKsystems")</f>
        <v>Supported by TEKsystems</v>
      </c>
      <c r="P63" s="25" t="s">
        <v>318</v>
      </c>
      <c r="Q63" s="25" t="s">
        <v>318</v>
      </c>
      <c r="R63" s="25" t="s">
        <v>318</v>
      </c>
      <c r="S63" s="28" t="s">
        <v>77</v>
      </c>
      <c r="T63" s="28" t="s">
        <v>76</v>
      </c>
      <c r="U63" s="25" t="str">
        <f t="shared" si="1"/>
        <v>Chicago</v>
      </c>
      <c r="V63" s="25" t="str">
        <f t="shared" si="2"/>
        <v>Chicago</v>
      </c>
      <c r="W63" s="65" t="s">
        <v>486</v>
      </c>
      <c r="X63" s="61" t="s">
        <v>487</v>
      </c>
      <c r="Y63" s="42" t="s">
        <v>488</v>
      </c>
      <c r="Z63" s="31"/>
      <c r="AA63" s="33" t="s">
        <v>489</v>
      </c>
      <c r="AB63" s="33" t="s">
        <v>490</v>
      </c>
      <c r="AC63" s="32"/>
      <c r="AD63" s="32"/>
      <c r="AE63" s="32"/>
      <c r="AF63" s="32"/>
      <c r="AG63" s="33" t="s">
        <v>83</v>
      </c>
      <c r="AH63" s="33"/>
      <c r="AI63" s="33"/>
      <c r="AJ63" s="33"/>
      <c r="AK63" s="34"/>
      <c r="AL63" s="1"/>
      <c r="AM63" s="1"/>
    </row>
    <row r="64">
      <c r="A64" s="1"/>
      <c r="B64" s="10">
        <v>4.0</v>
      </c>
      <c r="C64" s="10">
        <v>3.0</v>
      </c>
      <c r="D64" s="25" t="s">
        <v>472</v>
      </c>
      <c r="E64" s="25" t="s">
        <v>309</v>
      </c>
      <c r="F64" s="25" t="s">
        <v>491</v>
      </c>
      <c r="G64" s="25" t="s">
        <v>90</v>
      </c>
      <c r="H64" s="25" t="s">
        <v>309</v>
      </c>
      <c r="I64" s="25" t="s">
        <v>156</v>
      </c>
      <c r="J64" s="25" t="s">
        <v>69</v>
      </c>
      <c r="K64" s="25" t="s">
        <v>109</v>
      </c>
      <c r="L64" s="25" t="s">
        <v>371</v>
      </c>
      <c r="M64" s="25" t="s">
        <v>474</v>
      </c>
      <c r="N64" s="25" t="s">
        <v>168</v>
      </c>
      <c r="O64" s="83" t="str">
        <f>IFERROR(__xludf.DUMMYFUNCTION("IMPORTRANGE(""1LkNqnj6XOvGTF7hp08TezVeuTpgcoJVnWAt0_jdloZk"",""Phase 4 Overall Status!R05"")"),"Supported by TEKsystems")</f>
        <v>Supported by TEKsystems</v>
      </c>
      <c r="P64" s="25" t="s">
        <v>318</v>
      </c>
      <c r="Q64" s="25" t="s">
        <v>318</v>
      </c>
      <c r="R64" s="25" t="s">
        <v>318</v>
      </c>
      <c r="S64" s="28" t="s">
        <v>77</v>
      </c>
      <c r="T64" s="28" t="s">
        <v>76</v>
      </c>
      <c r="U64" s="25" t="str">
        <f t="shared" si="1"/>
        <v>Chicago</v>
      </c>
      <c r="V64" s="25" t="str">
        <f t="shared" si="2"/>
        <v>Chicago</v>
      </c>
      <c r="W64" s="65" t="s">
        <v>492</v>
      </c>
      <c r="X64" s="61" t="s">
        <v>493</v>
      </c>
      <c r="Y64" s="42" t="s">
        <v>494</v>
      </c>
      <c r="Z64" s="31"/>
      <c r="AA64" s="33" t="s">
        <v>495</v>
      </c>
      <c r="AB64" s="33" t="s">
        <v>496</v>
      </c>
      <c r="AC64" s="32"/>
      <c r="AD64" s="32"/>
      <c r="AE64" s="32"/>
      <c r="AF64" s="32"/>
      <c r="AG64" s="33" t="s">
        <v>83</v>
      </c>
      <c r="AH64" s="33"/>
      <c r="AI64" s="33"/>
      <c r="AJ64" s="33"/>
      <c r="AK64" s="34"/>
      <c r="AL64" s="1"/>
      <c r="AM64" s="1"/>
    </row>
    <row r="65">
      <c r="A65" s="1"/>
      <c r="B65" s="14">
        <v>4.0</v>
      </c>
      <c r="C65" s="14">
        <v>4.0</v>
      </c>
      <c r="D65" s="35" t="s">
        <v>127</v>
      </c>
      <c r="E65" s="35" t="s">
        <v>497</v>
      </c>
      <c r="F65" s="35" t="s">
        <v>498</v>
      </c>
      <c r="G65" s="35" t="s">
        <v>90</v>
      </c>
      <c r="H65" s="35" t="s">
        <v>91</v>
      </c>
      <c r="I65" s="35" t="s">
        <v>499</v>
      </c>
      <c r="J65" s="35" t="s">
        <v>208</v>
      </c>
      <c r="K65" s="35" t="s">
        <v>208</v>
      </c>
      <c r="L65" s="35" t="s">
        <v>484</v>
      </c>
      <c r="M65" s="35" t="s">
        <v>248</v>
      </c>
      <c r="N65" s="35" t="s">
        <v>168</v>
      </c>
      <c r="O65" s="84" t="str">
        <f>IFERROR(__xludf.DUMMYFUNCTION("IMPORTRANGE(""1LkNqnj6XOvGTF7hp08TezVeuTpgcoJVnWAt0_jdloZk"",""Phase 4 Overall Status!R06"")"),"De-scoped from TEKsystems")</f>
        <v>De-scoped from TEKsystems</v>
      </c>
      <c r="P65" s="35" t="s">
        <v>318</v>
      </c>
      <c r="Q65" s="35" t="s">
        <v>318</v>
      </c>
      <c r="R65" s="35" t="s">
        <v>318</v>
      </c>
      <c r="S65" s="37" t="s">
        <v>77</v>
      </c>
      <c r="T65" s="37" t="s">
        <v>76</v>
      </c>
      <c r="U65" s="35" t="str">
        <f t="shared" si="1"/>
        <v>Need to check</v>
      </c>
      <c r="V65" s="35" t="str">
        <f t="shared" si="2"/>
        <v>Need to check</v>
      </c>
      <c r="W65" s="37"/>
      <c r="X65" s="55"/>
      <c r="Y65" s="39"/>
      <c r="Z65" s="40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41"/>
      <c r="AL65" s="1"/>
      <c r="AM65" s="1"/>
    </row>
    <row r="66">
      <c r="A66" s="1"/>
      <c r="B66" s="14">
        <v>4.0</v>
      </c>
      <c r="C66" s="14">
        <v>5.0</v>
      </c>
      <c r="D66" s="35" t="s">
        <v>127</v>
      </c>
      <c r="E66" s="35" t="s">
        <v>500</v>
      </c>
      <c r="F66" s="35" t="s">
        <v>501</v>
      </c>
      <c r="G66" s="35" t="s">
        <v>207</v>
      </c>
      <c r="H66" s="35" t="s">
        <v>91</v>
      </c>
      <c r="I66" s="35" t="s">
        <v>156</v>
      </c>
      <c r="J66" s="35" t="s">
        <v>208</v>
      </c>
      <c r="K66" s="35" t="s">
        <v>208</v>
      </c>
      <c r="L66" s="35" t="s">
        <v>429</v>
      </c>
      <c r="M66" s="35" t="s">
        <v>502</v>
      </c>
      <c r="N66" s="35" t="s">
        <v>168</v>
      </c>
      <c r="O66" s="84" t="str">
        <f>IFERROR(__xludf.DUMMYFUNCTION("IMPORTRANGE(""1LkNqnj6XOvGTF7hp08TezVeuTpgcoJVnWAt0_jdloZk"",""Phase 4 Overall Status!R07"")"),"De-scoped from TEKsystems")</f>
        <v>De-scoped from TEKsystems</v>
      </c>
      <c r="P66" s="35" t="s">
        <v>318</v>
      </c>
      <c r="Q66" s="35" t="s">
        <v>318</v>
      </c>
      <c r="R66" s="35" t="s">
        <v>318</v>
      </c>
      <c r="S66" s="37" t="s">
        <v>77</v>
      </c>
      <c r="T66" s="37" t="s">
        <v>76</v>
      </c>
      <c r="U66" s="35" t="str">
        <f t="shared" si="1"/>
        <v>Need to check</v>
      </c>
      <c r="V66" s="35" t="str">
        <f t="shared" si="2"/>
        <v>Need to check</v>
      </c>
      <c r="W66" s="37"/>
      <c r="X66" s="55"/>
      <c r="Y66" s="39"/>
      <c r="Z66" s="40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41"/>
      <c r="AL66" s="1"/>
      <c r="AM66" s="1"/>
    </row>
    <row r="67">
      <c r="A67" s="1"/>
      <c r="B67" s="14">
        <v>4.0</v>
      </c>
      <c r="C67" s="14">
        <v>6.0</v>
      </c>
      <c r="D67" s="35" t="s">
        <v>127</v>
      </c>
      <c r="E67" s="35" t="s">
        <v>148</v>
      </c>
      <c r="F67" s="35" t="s">
        <v>503</v>
      </c>
      <c r="G67" s="35" t="s">
        <v>90</v>
      </c>
      <c r="H67" s="35" t="s">
        <v>91</v>
      </c>
      <c r="I67" s="35" t="s">
        <v>156</v>
      </c>
      <c r="J67" s="35" t="s">
        <v>208</v>
      </c>
      <c r="K67" s="35" t="s">
        <v>208</v>
      </c>
      <c r="L67" s="35" t="s">
        <v>184</v>
      </c>
      <c r="M67" s="35" t="s">
        <v>502</v>
      </c>
      <c r="N67" s="35" t="s">
        <v>72</v>
      </c>
      <c r="O67" s="84" t="str">
        <f>IFERROR(__xludf.DUMMYFUNCTION("IMPORTRANGE(""1LkNqnj6XOvGTF7hp08TezVeuTpgcoJVnWAt0_jdloZk"",""Phase 4 Overall Status!R08"")"),"De-scoped from TEKsystems")</f>
        <v>De-scoped from TEKsystems</v>
      </c>
      <c r="P67" s="35" t="s">
        <v>318</v>
      </c>
      <c r="Q67" s="35" t="s">
        <v>318</v>
      </c>
      <c r="R67" s="35" t="s">
        <v>318</v>
      </c>
      <c r="S67" s="37" t="s">
        <v>77</v>
      </c>
      <c r="T67" s="37" t="s">
        <v>76</v>
      </c>
      <c r="U67" s="35" t="str">
        <f t="shared" si="1"/>
        <v>Need to check</v>
      </c>
      <c r="V67" s="35" t="str">
        <f t="shared" si="2"/>
        <v>Need to check</v>
      </c>
      <c r="W67" s="37"/>
      <c r="X67" s="55"/>
      <c r="Y67" s="39"/>
      <c r="Z67" s="40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41"/>
      <c r="AL67" s="1"/>
      <c r="AM67" s="1"/>
    </row>
    <row r="68">
      <c r="A68" s="1"/>
      <c r="B68" s="14">
        <v>4.0</v>
      </c>
      <c r="C68" s="14">
        <v>7.0</v>
      </c>
      <c r="D68" s="35" t="s">
        <v>127</v>
      </c>
      <c r="E68" s="35" t="s">
        <v>505</v>
      </c>
      <c r="F68" s="35" t="s">
        <v>506</v>
      </c>
      <c r="G68" s="35" t="s">
        <v>90</v>
      </c>
      <c r="H68" s="35" t="s">
        <v>91</v>
      </c>
      <c r="I68" s="35" t="s">
        <v>156</v>
      </c>
      <c r="J68" s="35" t="s">
        <v>208</v>
      </c>
      <c r="K68" s="35" t="s">
        <v>208</v>
      </c>
      <c r="L68" s="35" t="s">
        <v>184</v>
      </c>
      <c r="M68" s="35" t="s">
        <v>502</v>
      </c>
      <c r="N68" s="35" t="s">
        <v>72</v>
      </c>
      <c r="O68" s="84" t="str">
        <f>IFERROR(__xludf.DUMMYFUNCTION("IMPORTRANGE(""1LkNqnj6XOvGTF7hp08TezVeuTpgcoJVnWAt0_jdloZk"",""Phase 4 Overall Status!R09"")"),"De-scoped from TEKsystems")</f>
        <v>De-scoped from TEKsystems</v>
      </c>
      <c r="P68" s="35" t="s">
        <v>318</v>
      </c>
      <c r="Q68" s="35" t="s">
        <v>318</v>
      </c>
      <c r="R68" s="35" t="s">
        <v>318</v>
      </c>
      <c r="S68" s="37" t="s">
        <v>77</v>
      </c>
      <c r="T68" s="37" t="s">
        <v>76</v>
      </c>
      <c r="U68" s="35" t="str">
        <f t="shared" si="1"/>
        <v>Hyde Park</v>
      </c>
      <c r="V68" s="35" t="str">
        <f t="shared" si="2"/>
        <v>Hyde Park</v>
      </c>
      <c r="W68" s="68" t="s">
        <v>509</v>
      </c>
      <c r="X68" s="69" t="s">
        <v>510</v>
      </c>
      <c r="Y68" s="87" t="s">
        <v>512</v>
      </c>
      <c r="Z68" s="40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41"/>
      <c r="AL68" s="1"/>
      <c r="AM68" s="1"/>
    </row>
    <row r="69">
      <c r="A69" s="1"/>
      <c r="B69" s="14">
        <v>4.0</v>
      </c>
      <c r="C69" s="14">
        <v>8.0</v>
      </c>
      <c r="D69" s="35" t="s">
        <v>127</v>
      </c>
      <c r="E69" s="35" t="s">
        <v>515</v>
      </c>
      <c r="F69" s="35" t="s">
        <v>516</v>
      </c>
      <c r="G69" s="35" t="s">
        <v>90</v>
      </c>
      <c r="H69" s="35" t="s">
        <v>91</v>
      </c>
      <c r="I69" s="35" t="s">
        <v>156</v>
      </c>
      <c r="J69" s="35" t="s">
        <v>208</v>
      </c>
      <c r="K69" s="35" t="s">
        <v>208</v>
      </c>
      <c r="L69" s="35" t="s">
        <v>371</v>
      </c>
      <c r="M69" s="35" t="s">
        <v>502</v>
      </c>
      <c r="N69" s="35" t="s">
        <v>168</v>
      </c>
      <c r="O69" s="84" t="str">
        <f>IFERROR(__xludf.DUMMYFUNCTION("IMPORTRANGE(""1LkNqnj6XOvGTF7hp08TezVeuTpgcoJVnWAt0_jdloZk"",""Phase 4 Overall Status!R10"")"),"De-scoped from TEKsystems")</f>
        <v>De-scoped from TEKsystems</v>
      </c>
      <c r="P69" s="35" t="s">
        <v>318</v>
      </c>
      <c r="Q69" s="35" t="s">
        <v>318</v>
      </c>
      <c r="R69" s="35" t="s">
        <v>318</v>
      </c>
      <c r="S69" s="37" t="s">
        <v>77</v>
      </c>
      <c r="T69" s="37" t="s">
        <v>76</v>
      </c>
      <c r="U69" s="35" t="str">
        <f t="shared" si="1"/>
        <v>Hyde Park</v>
      </c>
      <c r="V69" s="35" t="str">
        <f t="shared" si="2"/>
        <v>Hyde Park</v>
      </c>
      <c r="W69" s="68" t="s">
        <v>517</v>
      </c>
      <c r="X69" s="69" t="s">
        <v>518</v>
      </c>
      <c r="Y69" s="87" t="s">
        <v>519</v>
      </c>
      <c r="Z69" s="40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41"/>
      <c r="AL69" s="1"/>
      <c r="AM69" s="1"/>
    </row>
    <row r="70">
      <c r="A70" s="1"/>
      <c r="B70" s="14">
        <v>4.0</v>
      </c>
      <c r="C70" s="14">
        <v>9.0</v>
      </c>
      <c r="D70" s="35" t="s">
        <v>127</v>
      </c>
      <c r="E70" s="35" t="s">
        <v>520</v>
      </c>
      <c r="F70" s="35" t="s">
        <v>521</v>
      </c>
      <c r="G70" s="35" t="s">
        <v>196</v>
      </c>
      <c r="H70" s="35" t="s">
        <v>91</v>
      </c>
      <c r="I70" s="35" t="s">
        <v>246</v>
      </c>
      <c r="J70" s="35" t="s">
        <v>208</v>
      </c>
      <c r="K70" s="35" t="s">
        <v>208</v>
      </c>
      <c r="L70" s="35" t="s">
        <v>70</v>
      </c>
      <c r="M70" s="35" t="s">
        <v>502</v>
      </c>
      <c r="N70" s="35" t="s">
        <v>72</v>
      </c>
      <c r="O70" s="84" t="str">
        <f>IFERROR(__xludf.DUMMYFUNCTION("IMPORTRANGE(""1LkNqnj6XOvGTF7hp08TezVeuTpgcoJVnWAt0_jdloZk"",""Phase 4 Overall Status!R11"")"),"De-scoped from TEKsystems")</f>
        <v>De-scoped from TEKsystems</v>
      </c>
      <c r="P70" s="35" t="s">
        <v>318</v>
      </c>
      <c r="Q70" s="35" t="s">
        <v>318</v>
      </c>
      <c r="R70" s="35" t="s">
        <v>318</v>
      </c>
      <c r="S70" s="37" t="s">
        <v>77</v>
      </c>
      <c r="T70" s="37" t="s">
        <v>76</v>
      </c>
      <c r="U70" s="35" t="str">
        <f t="shared" si="1"/>
        <v>Need to check</v>
      </c>
      <c r="V70" s="35" t="str">
        <f t="shared" si="2"/>
        <v>Need to check</v>
      </c>
      <c r="W70" s="37"/>
      <c r="X70" s="55"/>
      <c r="Y70" s="39"/>
      <c r="Z70" s="40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41"/>
      <c r="AL70" s="1"/>
      <c r="AM70" s="1"/>
    </row>
    <row r="71">
      <c r="A71" s="1"/>
      <c r="B71" s="10">
        <v>4.0</v>
      </c>
      <c r="C71" s="10">
        <v>10.0</v>
      </c>
      <c r="D71" s="25" t="s">
        <v>104</v>
      </c>
      <c r="E71" s="25" t="s">
        <v>522</v>
      </c>
      <c r="F71" s="25" t="s">
        <v>523</v>
      </c>
      <c r="G71" s="25" t="s">
        <v>90</v>
      </c>
      <c r="H71" s="25" t="s">
        <v>377</v>
      </c>
      <c r="I71" s="25" t="s">
        <v>156</v>
      </c>
      <c r="J71" s="25" t="s">
        <v>27</v>
      </c>
      <c r="K71" s="25" t="s">
        <v>157</v>
      </c>
      <c r="L71" s="25" t="s">
        <v>447</v>
      </c>
      <c r="M71" s="25" t="s">
        <v>111</v>
      </c>
      <c r="N71" s="25" t="s">
        <v>112</v>
      </c>
      <c r="O71" s="83" t="str">
        <f>IFERROR(__xludf.DUMMYFUNCTION("IMPORTRANGE(""1LkNqnj6XOvGTF7hp08TezVeuTpgcoJVnWAt0_jdloZk"",""Phase 4 Overall Status!R12"")"),"Supported by TEKsystems")</f>
        <v>Supported by TEKsystems</v>
      </c>
      <c r="P71" s="25" t="s">
        <v>318</v>
      </c>
      <c r="Q71" s="25" t="s">
        <v>318</v>
      </c>
      <c r="R71" s="25" t="s">
        <v>318</v>
      </c>
      <c r="S71" s="28" t="s">
        <v>77</v>
      </c>
      <c r="T71" s="28" t="s">
        <v>76</v>
      </c>
      <c r="U71" s="25" t="str">
        <f t="shared" si="1"/>
        <v>Logan</v>
      </c>
      <c r="V71" s="25" t="str">
        <f t="shared" si="2"/>
        <v>Logan</v>
      </c>
      <c r="W71" s="16" t="s">
        <v>524</v>
      </c>
      <c r="X71" s="29" t="s">
        <v>525</v>
      </c>
      <c r="Y71" s="43"/>
      <c r="Z71" s="31"/>
      <c r="AA71" s="32"/>
      <c r="AB71" s="32"/>
      <c r="AC71" s="32"/>
      <c r="AD71" s="32"/>
      <c r="AE71" s="32"/>
      <c r="AF71" s="32"/>
      <c r="AG71" s="33" t="s">
        <v>83</v>
      </c>
      <c r="AH71" s="33"/>
      <c r="AI71" s="33"/>
      <c r="AJ71" s="33"/>
      <c r="AK71" s="34"/>
      <c r="AL71" s="1"/>
      <c r="AM71" s="1"/>
    </row>
    <row r="72">
      <c r="A72" s="1"/>
      <c r="B72" s="14">
        <v>4.0</v>
      </c>
      <c r="C72" s="14">
        <v>11.0</v>
      </c>
      <c r="D72" s="35" t="s">
        <v>409</v>
      </c>
      <c r="E72" s="35" t="s">
        <v>526</v>
      </c>
      <c r="F72" s="35" t="s">
        <v>527</v>
      </c>
      <c r="G72" s="35" t="s">
        <v>207</v>
      </c>
      <c r="H72" s="35" t="s">
        <v>91</v>
      </c>
      <c r="I72" s="35" t="s">
        <v>156</v>
      </c>
      <c r="J72" s="35" t="s">
        <v>208</v>
      </c>
      <c r="K72" s="35" t="s">
        <v>208</v>
      </c>
      <c r="L72" s="35" t="s">
        <v>528</v>
      </c>
      <c r="M72" s="72" t="s">
        <v>412</v>
      </c>
      <c r="N72" s="35" t="s">
        <v>168</v>
      </c>
      <c r="O72" s="36" t="str">
        <f>IFERROR(__xludf.DUMMYFUNCTION("IMPORTRANGE(""1LkNqnj6XOvGTF7hp08TezVeuTpgcoJVnWAt0_jdloZk"",""Phase 4 Overall Status!R13"")"),"Tookover Then De-scoped")</f>
        <v>Tookover Then De-scoped</v>
      </c>
      <c r="P72" s="35" t="s">
        <v>318</v>
      </c>
      <c r="Q72" s="35" t="s">
        <v>318</v>
      </c>
      <c r="R72" s="35" t="s">
        <v>318</v>
      </c>
      <c r="S72" s="37" t="s">
        <v>77</v>
      </c>
      <c r="T72" s="37" t="s">
        <v>76</v>
      </c>
      <c r="U72" s="35" t="str">
        <f t="shared" si="1"/>
        <v>Chicago</v>
      </c>
      <c r="V72" s="35" t="str">
        <f t="shared" si="2"/>
        <v>Chicago</v>
      </c>
      <c r="W72" s="68" t="s">
        <v>529</v>
      </c>
      <c r="X72" s="69" t="s">
        <v>530</v>
      </c>
      <c r="Y72" s="87" t="s">
        <v>531</v>
      </c>
      <c r="Z72" s="40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41"/>
      <c r="AL72" s="1"/>
      <c r="AM72" s="1"/>
    </row>
    <row r="73">
      <c r="A73" s="1"/>
      <c r="B73" s="10">
        <v>4.0</v>
      </c>
      <c r="C73" s="10">
        <v>12.0</v>
      </c>
      <c r="D73" s="25" t="s">
        <v>532</v>
      </c>
      <c r="E73" s="25" t="s">
        <v>533</v>
      </c>
      <c r="F73" s="25" t="s">
        <v>534</v>
      </c>
      <c r="G73" s="25" t="s">
        <v>90</v>
      </c>
      <c r="H73" s="25" t="s">
        <v>370</v>
      </c>
      <c r="I73" s="25" t="s">
        <v>156</v>
      </c>
      <c r="J73" s="25" t="s">
        <v>109</v>
      </c>
      <c r="K73" s="25" t="s">
        <v>69</v>
      </c>
      <c r="L73" s="25" t="s">
        <v>184</v>
      </c>
      <c r="M73" s="25" t="s">
        <v>535</v>
      </c>
      <c r="N73" s="25" t="s">
        <v>72</v>
      </c>
      <c r="O73" s="83" t="str">
        <f>IFERROR(__xludf.DUMMYFUNCTION("IMPORTRANGE(""1LkNqnj6XOvGTF7hp08TezVeuTpgcoJVnWAt0_jdloZk"",""Phase 4 Overall Status!R14"")"),"Supported by TEKsystems")</f>
        <v>Supported by TEKsystems</v>
      </c>
      <c r="P73" s="25" t="s">
        <v>318</v>
      </c>
      <c r="Q73" s="25" t="s">
        <v>318</v>
      </c>
      <c r="R73" s="25" t="s">
        <v>318</v>
      </c>
      <c r="S73" s="28" t="s">
        <v>77</v>
      </c>
      <c r="T73" s="28" t="s">
        <v>76</v>
      </c>
      <c r="U73" s="25" t="str">
        <f t="shared" si="1"/>
        <v>Chicago</v>
      </c>
      <c r="V73" s="25" t="str">
        <f t="shared" si="2"/>
        <v>Chicago</v>
      </c>
      <c r="W73" s="16" t="s">
        <v>536</v>
      </c>
      <c r="X73" s="29" t="s">
        <v>537</v>
      </c>
      <c r="Y73" s="42" t="s">
        <v>538</v>
      </c>
      <c r="Z73" s="31"/>
      <c r="AA73" s="32"/>
      <c r="AB73" s="32"/>
      <c r="AC73" s="32"/>
      <c r="AD73" s="32"/>
      <c r="AE73" s="32"/>
      <c r="AF73" s="32"/>
      <c r="AG73" s="33" t="s">
        <v>83</v>
      </c>
      <c r="AH73" s="33"/>
      <c r="AI73" s="33"/>
      <c r="AJ73" s="33"/>
      <c r="AK73" s="34"/>
      <c r="AL73" s="1"/>
      <c r="AM73" s="1"/>
    </row>
    <row r="74">
      <c r="A74" s="1"/>
      <c r="B74" s="10">
        <v>4.0</v>
      </c>
      <c r="C74" s="10">
        <v>13.0</v>
      </c>
      <c r="D74" s="25" t="s">
        <v>532</v>
      </c>
      <c r="E74" s="25" t="s">
        <v>539</v>
      </c>
      <c r="F74" s="25" t="s">
        <v>540</v>
      </c>
      <c r="G74" s="25" t="s">
        <v>90</v>
      </c>
      <c r="H74" s="25" t="s">
        <v>370</v>
      </c>
      <c r="I74" s="25" t="s">
        <v>156</v>
      </c>
      <c r="J74" s="25" t="s">
        <v>109</v>
      </c>
      <c r="K74" s="25" t="s">
        <v>69</v>
      </c>
      <c r="L74" s="25" t="s">
        <v>184</v>
      </c>
      <c r="M74" s="25" t="s">
        <v>535</v>
      </c>
      <c r="N74" s="25" t="s">
        <v>72</v>
      </c>
      <c r="O74" s="83" t="str">
        <f>IFERROR(__xludf.DUMMYFUNCTION("IMPORTRANGE(""1LkNqnj6XOvGTF7hp08TezVeuTpgcoJVnWAt0_jdloZk"",""Phase 4 Overall Status!R15"")"),"Supported by TEKsystems")</f>
        <v>Supported by TEKsystems</v>
      </c>
      <c r="P74" s="25" t="s">
        <v>318</v>
      </c>
      <c r="Q74" s="25" t="s">
        <v>318</v>
      </c>
      <c r="R74" s="25" t="s">
        <v>318</v>
      </c>
      <c r="S74" s="28" t="s">
        <v>77</v>
      </c>
      <c r="T74" s="28" t="s">
        <v>76</v>
      </c>
      <c r="U74" s="25" t="str">
        <f t="shared" si="1"/>
        <v>Chicago</v>
      </c>
      <c r="V74" s="25" t="str">
        <f t="shared" si="2"/>
        <v>Chicago</v>
      </c>
      <c r="W74" s="16" t="s">
        <v>541</v>
      </c>
      <c r="X74" s="29" t="s">
        <v>542</v>
      </c>
      <c r="Y74" s="42" t="s">
        <v>543</v>
      </c>
      <c r="Z74" s="31"/>
      <c r="AA74" s="32"/>
      <c r="AB74" s="32"/>
      <c r="AC74" s="32"/>
      <c r="AD74" s="32"/>
      <c r="AE74" s="32"/>
      <c r="AF74" s="32"/>
      <c r="AG74" s="33" t="s">
        <v>83</v>
      </c>
      <c r="AH74" s="33"/>
      <c r="AI74" s="33"/>
      <c r="AJ74" s="33"/>
      <c r="AK74" s="34"/>
      <c r="AL74" s="1"/>
      <c r="AM74" s="1"/>
    </row>
    <row r="75">
      <c r="A75" s="1"/>
      <c r="B75" s="10">
        <v>4.0</v>
      </c>
      <c r="C75" s="10">
        <v>14.0</v>
      </c>
      <c r="D75" s="25" t="s">
        <v>544</v>
      </c>
      <c r="E75" s="25" t="s">
        <v>545</v>
      </c>
      <c r="F75" s="25" t="s">
        <v>546</v>
      </c>
      <c r="G75" s="25" t="s">
        <v>130</v>
      </c>
      <c r="H75" s="25" t="s">
        <v>91</v>
      </c>
      <c r="I75" s="25" t="s">
        <v>156</v>
      </c>
      <c r="J75" s="25" t="s">
        <v>109</v>
      </c>
      <c r="K75" s="25" t="s">
        <v>157</v>
      </c>
      <c r="L75" s="25" t="s">
        <v>547</v>
      </c>
      <c r="M75" s="25" t="s">
        <v>548</v>
      </c>
      <c r="N75" s="25" t="s">
        <v>72</v>
      </c>
      <c r="O75" s="83" t="str">
        <f>IFERROR(__xludf.DUMMYFUNCTION("IMPORTRANGE(""1LkNqnj6XOvGTF7hp08TezVeuTpgcoJVnWAt0_jdloZk"",""Phase 4 Overall Status!R16"")"),"Supported by TEKsystems")</f>
        <v>Supported by TEKsystems</v>
      </c>
      <c r="P75" s="25" t="s">
        <v>318</v>
      </c>
      <c r="Q75" s="25" t="s">
        <v>318</v>
      </c>
      <c r="R75" s="25" t="s">
        <v>318</v>
      </c>
      <c r="S75" s="28" t="s">
        <v>77</v>
      </c>
      <c r="T75" s="28" t="s">
        <v>76</v>
      </c>
      <c r="U75" s="25" t="str">
        <f t="shared" si="1"/>
        <v>Logan</v>
      </c>
      <c r="V75" s="25" t="str">
        <f t="shared" si="2"/>
        <v>Logan</v>
      </c>
      <c r="W75" s="16" t="s">
        <v>549</v>
      </c>
      <c r="X75" s="29" t="s">
        <v>550</v>
      </c>
      <c r="Y75" s="43"/>
      <c r="Z75" s="31"/>
      <c r="AA75" s="32"/>
      <c r="AB75" s="32"/>
      <c r="AC75" s="32"/>
      <c r="AD75" s="32"/>
      <c r="AE75" s="32"/>
      <c r="AF75" s="32"/>
      <c r="AG75" s="33" t="s">
        <v>83</v>
      </c>
      <c r="AH75" s="33"/>
      <c r="AI75" s="33"/>
      <c r="AJ75" s="33"/>
      <c r="AK75" s="34"/>
      <c r="AL75" s="1"/>
      <c r="AM75" s="1"/>
    </row>
    <row r="76">
      <c r="A76" s="1"/>
      <c r="B76" s="10">
        <v>4.0</v>
      </c>
      <c r="C76" s="10">
        <v>15.0</v>
      </c>
      <c r="D76" s="25" t="s">
        <v>544</v>
      </c>
      <c r="E76" s="25" t="s">
        <v>67</v>
      </c>
      <c r="F76" s="25" t="s">
        <v>551</v>
      </c>
      <c r="G76" s="25" t="s">
        <v>130</v>
      </c>
      <c r="H76" s="25" t="s">
        <v>377</v>
      </c>
      <c r="I76" s="25" t="s">
        <v>156</v>
      </c>
      <c r="J76" s="25" t="s">
        <v>69</v>
      </c>
      <c r="K76" s="25" t="s">
        <v>157</v>
      </c>
      <c r="L76" s="25" t="s">
        <v>547</v>
      </c>
      <c r="M76" s="25" t="s">
        <v>548</v>
      </c>
      <c r="N76" s="25" t="s">
        <v>72</v>
      </c>
      <c r="O76" s="83" t="str">
        <f>IFERROR(__xludf.DUMMYFUNCTION("IMPORTRANGE(""1LkNqnj6XOvGTF7hp08TezVeuTpgcoJVnWAt0_jdloZk"",""Phase 4 Overall Status!R17"")"),"Supported by TEKsystems")</f>
        <v>Supported by TEKsystems</v>
      </c>
      <c r="P76" s="25" t="s">
        <v>318</v>
      </c>
      <c r="Q76" s="25" t="s">
        <v>318</v>
      </c>
      <c r="R76" s="25" t="s">
        <v>318</v>
      </c>
      <c r="S76" s="28" t="s">
        <v>77</v>
      </c>
      <c r="T76" s="28" t="s">
        <v>76</v>
      </c>
      <c r="U76" s="25" t="str">
        <f t="shared" si="1"/>
        <v>Logan</v>
      </c>
      <c r="V76" s="25" t="str">
        <f t="shared" si="2"/>
        <v>Logan</v>
      </c>
      <c r="W76" s="16" t="s">
        <v>553</v>
      </c>
      <c r="X76" s="29" t="s">
        <v>554</v>
      </c>
      <c r="Y76" s="43"/>
      <c r="Z76" s="31"/>
      <c r="AA76" s="32"/>
      <c r="AB76" s="32"/>
      <c r="AC76" s="32"/>
      <c r="AD76" s="32"/>
      <c r="AE76" s="32"/>
      <c r="AF76" s="32"/>
      <c r="AG76" s="33" t="s">
        <v>83</v>
      </c>
      <c r="AH76" s="33"/>
      <c r="AI76" s="33"/>
      <c r="AJ76" s="33"/>
      <c r="AK76" s="34"/>
      <c r="AL76" s="1"/>
      <c r="AM76" s="1"/>
    </row>
    <row r="77">
      <c r="A77" s="1"/>
      <c r="B77" s="10">
        <v>4.0</v>
      </c>
      <c r="C77" s="10">
        <v>16.0</v>
      </c>
      <c r="D77" s="25" t="s">
        <v>555</v>
      </c>
      <c r="E77" s="25" t="s">
        <v>556</v>
      </c>
      <c r="F77" s="25" t="s">
        <v>557</v>
      </c>
      <c r="G77" s="25" t="s">
        <v>558</v>
      </c>
      <c r="H77" s="25" t="s">
        <v>309</v>
      </c>
      <c r="I77" s="25" t="s">
        <v>156</v>
      </c>
      <c r="J77" s="25" t="s">
        <v>69</v>
      </c>
      <c r="K77" s="25" t="s">
        <v>123</v>
      </c>
      <c r="L77" s="25" t="s">
        <v>559</v>
      </c>
      <c r="M77" s="25" t="s">
        <v>248</v>
      </c>
      <c r="N77" s="25" t="s">
        <v>112</v>
      </c>
      <c r="O77" s="83" t="str">
        <f>IFERROR(__xludf.DUMMYFUNCTION("IMPORTRANGE(""1LkNqnj6XOvGTF7hp08TezVeuTpgcoJVnWAt0_jdloZk"",""Phase 4 Overall Status!R18"")"),"Supported by TEKsystems")</f>
        <v>Supported by TEKsystems</v>
      </c>
      <c r="P77" s="25" t="s">
        <v>318</v>
      </c>
      <c r="Q77" s="25" t="s">
        <v>318</v>
      </c>
      <c r="R77" s="25" t="s">
        <v>318</v>
      </c>
      <c r="S77" s="28" t="s">
        <v>77</v>
      </c>
      <c r="T77" s="28" t="s">
        <v>76</v>
      </c>
      <c r="U77" s="25" t="str">
        <f t="shared" si="1"/>
        <v>Hyde Park</v>
      </c>
      <c r="V77" s="25" t="str">
        <f t="shared" si="2"/>
        <v>Hyde Park</v>
      </c>
      <c r="W77" s="65" t="s">
        <v>560</v>
      </c>
      <c r="X77" s="61" t="s">
        <v>561</v>
      </c>
      <c r="Y77" s="42" t="s">
        <v>562</v>
      </c>
      <c r="Z77" s="31"/>
      <c r="AA77" s="32"/>
      <c r="AB77" s="32"/>
      <c r="AC77" s="32"/>
      <c r="AD77" s="32"/>
      <c r="AE77" s="32"/>
      <c r="AF77" s="32"/>
      <c r="AG77" s="33" t="s">
        <v>83</v>
      </c>
      <c r="AH77" s="33"/>
      <c r="AI77" s="33"/>
      <c r="AJ77" s="33"/>
      <c r="AK77" s="34"/>
      <c r="AL77" s="1"/>
      <c r="AM77" s="1"/>
    </row>
    <row r="78">
      <c r="A78" s="1"/>
      <c r="B78" s="10">
        <v>4.0</v>
      </c>
      <c r="C78" s="10">
        <v>17.0</v>
      </c>
      <c r="D78" s="25" t="s">
        <v>346</v>
      </c>
      <c r="E78" s="25" t="s">
        <v>563</v>
      </c>
      <c r="F78" s="25" t="s">
        <v>564</v>
      </c>
      <c r="G78" s="25" t="s">
        <v>90</v>
      </c>
      <c r="H78" s="25" t="s">
        <v>91</v>
      </c>
      <c r="I78" s="25" t="s">
        <v>246</v>
      </c>
      <c r="J78" s="25" t="s">
        <v>294</v>
      </c>
      <c r="K78" s="25" t="s">
        <v>27</v>
      </c>
      <c r="L78" s="25" t="s">
        <v>310</v>
      </c>
      <c r="M78" s="25" t="s">
        <v>565</v>
      </c>
      <c r="N78" s="25" t="s">
        <v>168</v>
      </c>
      <c r="O78" s="83" t="str">
        <f>IFERROR(__xludf.DUMMYFUNCTION("IMPORTRANGE(""1LkNqnj6XOvGTF7hp08TezVeuTpgcoJVnWAt0_jdloZk"",""Phase 4 Overall Status!R19"")"),"Supported by TEKsystems")</f>
        <v>Supported by TEKsystems</v>
      </c>
      <c r="P78" s="25" t="s">
        <v>318</v>
      </c>
      <c r="Q78" s="25" t="s">
        <v>318</v>
      </c>
      <c r="R78" s="25" t="s">
        <v>318</v>
      </c>
      <c r="S78" s="28" t="s">
        <v>77</v>
      </c>
      <c r="T78" s="28" t="s">
        <v>76</v>
      </c>
      <c r="U78" s="25" t="str">
        <f t="shared" si="1"/>
        <v>West Caldwell</v>
      </c>
      <c r="V78" s="25" t="str">
        <f t="shared" si="2"/>
        <v>West Caldwell</v>
      </c>
      <c r="W78" s="16" t="s">
        <v>566</v>
      </c>
      <c r="X78" s="16" t="s">
        <v>567</v>
      </c>
      <c r="Y78" s="43"/>
      <c r="Z78" s="31"/>
      <c r="AA78" s="33" t="s">
        <v>568</v>
      </c>
      <c r="AB78" s="33" t="s">
        <v>569</v>
      </c>
      <c r="AC78" s="32"/>
      <c r="AD78" s="32"/>
      <c r="AE78" s="32"/>
      <c r="AF78" s="32"/>
      <c r="AG78" s="33" t="s">
        <v>82</v>
      </c>
      <c r="AH78" s="33"/>
      <c r="AI78" s="33"/>
      <c r="AJ78" s="33"/>
      <c r="AK78" s="34"/>
      <c r="AL78" s="1"/>
      <c r="AM78" s="1"/>
    </row>
    <row r="79">
      <c r="A79" s="1"/>
      <c r="B79" s="10">
        <v>4.0</v>
      </c>
      <c r="C79" s="10">
        <v>18.0</v>
      </c>
      <c r="D79" s="25" t="s">
        <v>346</v>
      </c>
      <c r="E79" s="25" t="s">
        <v>570</v>
      </c>
      <c r="F79" s="25" t="s">
        <v>571</v>
      </c>
      <c r="G79" s="25" t="s">
        <v>446</v>
      </c>
      <c r="H79" s="25" t="s">
        <v>91</v>
      </c>
      <c r="I79" s="25" t="s">
        <v>246</v>
      </c>
      <c r="J79" s="25" t="s">
        <v>294</v>
      </c>
      <c r="K79" s="25" t="s">
        <v>27</v>
      </c>
      <c r="L79" s="25" t="s">
        <v>310</v>
      </c>
      <c r="M79" s="25" t="s">
        <v>565</v>
      </c>
      <c r="N79" s="25" t="s">
        <v>168</v>
      </c>
      <c r="O79" s="83" t="str">
        <f>IFERROR(__xludf.DUMMYFUNCTION("IMPORTRANGE(""1LkNqnj6XOvGTF7hp08TezVeuTpgcoJVnWAt0_jdloZk"",""Phase 4 Overall Status!R20"")"),"Supported by TEKsystems")</f>
        <v>Supported by TEKsystems</v>
      </c>
      <c r="P79" s="25" t="s">
        <v>318</v>
      </c>
      <c r="Q79" s="25" t="s">
        <v>318</v>
      </c>
      <c r="R79" s="25" t="s">
        <v>318</v>
      </c>
      <c r="S79" s="28" t="s">
        <v>77</v>
      </c>
      <c r="T79" s="28" t="s">
        <v>76</v>
      </c>
      <c r="U79" s="25" t="str">
        <f t="shared" si="1"/>
        <v>West Caldwell</v>
      </c>
      <c r="V79" s="25" t="str">
        <f t="shared" si="2"/>
        <v>West Caldwell</v>
      </c>
      <c r="W79" s="16" t="s">
        <v>572</v>
      </c>
      <c r="X79" s="16" t="s">
        <v>573</v>
      </c>
      <c r="Y79" s="43"/>
      <c r="Z79" s="31"/>
      <c r="AA79" s="33" t="s">
        <v>568</v>
      </c>
      <c r="AB79" s="33" t="s">
        <v>569</v>
      </c>
      <c r="AC79" s="32"/>
      <c r="AD79" s="32"/>
      <c r="AE79" s="32"/>
      <c r="AF79" s="32"/>
      <c r="AG79" s="33" t="s">
        <v>82</v>
      </c>
      <c r="AH79" s="33"/>
      <c r="AI79" s="33"/>
      <c r="AJ79" s="33"/>
      <c r="AK79" s="34"/>
      <c r="AL79" s="1"/>
      <c r="AM79" s="1"/>
    </row>
    <row r="80">
      <c r="A80" s="1"/>
      <c r="B80" s="10">
        <v>4.0</v>
      </c>
      <c r="C80" s="10">
        <v>19.0</v>
      </c>
      <c r="D80" s="25" t="s">
        <v>346</v>
      </c>
      <c r="E80" s="25" t="s">
        <v>574</v>
      </c>
      <c r="F80" s="25" t="s">
        <v>575</v>
      </c>
      <c r="G80" s="25" t="s">
        <v>90</v>
      </c>
      <c r="H80" s="25" t="s">
        <v>91</v>
      </c>
      <c r="I80" s="25" t="s">
        <v>246</v>
      </c>
      <c r="J80" s="25" t="s">
        <v>27</v>
      </c>
      <c r="K80" s="25" t="s">
        <v>109</v>
      </c>
      <c r="L80" s="25" t="s">
        <v>310</v>
      </c>
      <c r="M80" s="25" t="s">
        <v>565</v>
      </c>
      <c r="N80" s="25" t="s">
        <v>168</v>
      </c>
      <c r="O80" s="59" t="str">
        <f>IFERROR(__xludf.DUMMYFUNCTION("IMPORTRANGE(""1LkNqnj6XOvGTF7hp08TezVeuTpgcoJVnWAt0_jdloZk"",""Phase 4 Overall Status!R21"")"),"Supported by TEKsystems")</f>
        <v>Supported by TEKsystems</v>
      </c>
      <c r="P80" s="25" t="s">
        <v>318</v>
      </c>
      <c r="Q80" s="25" t="s">
        <v>318</v>
      </c>
      <c r="R80" s="25" t="s">
        <v>318</v>
      </c>
      <c r="S80" s="28" t="s">
        <v>77</v>
      </c>
      <c r="T80" s="28" t="s">
        <v>76</v>
      </c>
      <c r="U80" s="25" t="str">
        <f t="shared" si="1"/>
        <v>West Caldwell</v>
      </c>
      <c r="V80" s="25" t="str">
        <f t="shared" si="2"/>
        <v>West Caldwell</v>
      </c>
      <c r="W80" s="16" t="s">
        <v>576</v>
      </c>
      <c r="X80" s="16" t="s">
        <v>577</v>
      </c>
      <c r="Y80" s="43"/>
      <c r="Z80" s="31"/>
      <c r="AA80" s="33" t="s">
        <v>568</v>
      </c>
      <c r="AB80" s="33" t="s">
        <v>569</v>
      </c>
      <c r="AC80" s="32"/>
      <c r="AD80" s="32"/>
      <c r="AE80" s="32"/>
      <c r="AF80" s="32"/>
      <c r="AG80" s="33" t="s">
        <v>82</v>
      </c>
      <c r="AH80" s="33"/>
      <c r="AI80" s="33"/>
      <c r="AJ80" s="33"/>
      <c r="AK80" s="34"/>
      <c r="AL80" s="1"/>
      <c r="AM80" s="1"/>
    </row>
    <row r="81">
      <c r="A81" s="1"/>
      <c r="B81" s="10">
        <v>4.0</v>
      </c>
      <c r="C81" s="10">
        <v>20.0</v>
      </c>
      <c r="D81" s="25" t="s">
        <v>346</v>
      </c>
      <c r="E81" s="25" t="s">
        <v>578</v>
      </c>
      <c r="F81" s="25" t="s">
        <v>579</v>
      </c>
      <c r="G81" s="25" t="s">
        <v>90</v>
      </c>
      <c r="H81" s="25" t="s">
        <v>91</v>
      </c>
      <c r="I81" s="25" t="s">
        <v>246</v>
      </c>
      <c r="J81" s="25" t="s">
        <v>27</v>
      </c>
      <c r="K81" s="25" t="s">
        <v>92</v>
      </c>
      <c r="L81" s="25" t="s">
        <v>310</v>
      </c>
      <c r="M81" s="25" t="s">
        <v>565</v>
      </c>
      <c r="N81" s="25" t="s">
        <v>168</v>
      </c>
      <c r="O81" s="83" t="str">
        <f>IFERROR(__xludf.DUMMYFUNCTION("IMPORTRANGE(""1LkNqnj6XOvGTF7hp08TezVeuTpgcoJVnWAt0_jdloZk"",""Phase 4 Overall Status!R22"")"),"Supported by TEKsystems")</f>
        <v>Supported by TEKsystems</v>
      </c>
      <c r="P81" s="25" t="s">
        <v>318</v>
      </c>
      <c r="Q81" s="25" t="s">
        <v>318</v>
      </c>
      <c r="R81" s="25" t="s">
        <v>318</v>
      </c>
      <c r="S81" s="28" t="s">
        <v>77</v>
      </c>
      <c r="T81" s="28" t="s">
        <v>76</v>
      </c>
      <c r="U81" s="25" t="str">
        <f t="shared" si="1"/>
        <v>West Caldwell</v>
      </c>
      <c r="V81" s="25" t="str">
        <f t="shared" si="2"/>
        <v>West Caldwell</v>
      </c>
      <c r="W81" s="16" t="s">
        <v>580</v>
      </c>
      <c r="X81" s="16" t="s">
        <v>581</v>
      </c>
      <c r="Y81" s="43"/>
      <c r="Z81" s="31"/>
      <c r="AA81" s="33" t="s">
        <v>568</v>
      </c>
      <c r="AB81" s="33" t="s">
        <v>569</v>
      </c>
      <c r="AC81" s="32"/>
      <c r="AD81" s="32"/>
      <c r="AE81" s="32"/>
      <c r="AF81" s="32"/>
      <c r="AG81" s="33" t="s">
        <v>82</v>
      </c>
      <c r="AH81" s="33"/>
      <c r="AI81" s="33"/>
      <c r="AJ81" s="33"/>
      <c r="AK81" s="34"/>
      <c r="AL81" s="1"/>
      <c r="AM81" s="1"/>
    </row>
    <row r="82">
      <c r="A82" s="1"/>
      <c r="B82" s="10">
        <v>4.0</v>
      </c>
      <c r="C82" s="10">
        <v>21.0</v>
      </c>
      <c r="D82" s="25" t="s">
        <v>346</v>
      </c>
      <c r="E82" s="25" t="s">
        <v>582</v>
      </c>
      <c r="F82" s="25" t="s">
        <v>583</v>
      </c>
      <c r="G82" s="25" t="s">
        <v>90</v>
      </c>
      <c r="H82" s="25" t="s">
        <v>91</v>
      </c>
      <c r="I82" s="25" t="s">
        <v>246</v>
      </c>
      <c r="J82" s="25" t="s">
        <v>294</v>
      </c>
      <c r="K82" s="25" t="s">
        <v>157</v>
      </c>
      <c r="L82" s="25" t="s">
        <v>310</v>
      </c>
      <c r="M82" s="25" t="s">
        <v>565</v>
      </c>
      <c r="N82" s="25" t="s">
        <v>168</v>
      </c>
      <c r="O82" s="83" t="str">
        <f>IFERROR(__xludf.DUMMYFUNCTION("IMPORTRANGE(""1LkNqnj6XOvGTF7hp08TezVeuTpgcoJVnWAt0_jdloZk"",""Phase 4 Overall Status!R23"")"),"Supported by TEKsystems")</f>
        <v>Supported by TEKsystems</v>
      </c>
      <c r="P82" s="25" t="s">
        <v>318</v>
      </c>
      <c r="Q82" s="25" t="s">
        <v>318</v>
      </c>
      <c r="R82" s="25" t="s">
        <v>318</v>
      </c>
      <c r="S82" s="28" t="s">
        <v>77</v>
      </c>
      <c r="T82" s="28" t="s">
        <v>76</v>
      </c>
      <c r="U82" s="25" t="str">
        <f t="shared" si="1"/>
        <v>West Caldwell</v>
      </c>
      <c r="V82" s="25" t="str">
        <f t="shared" si="2"/>
        <v>West Caldwell</v>
      </c>
      <c r="W82" s="16" t="s">
        <v>584</v>
      </c>
      <c r="X82" s="29" t="s">
        <v>585</v>
      </c>
      <c r="Y82" s="43"/>
      <c r="Z82" s="31"/>
      <c r="AA82" s="33" t="s">
        <v>568</v>
      </c>
      <c r="AB82" s="33" t="s">
        <v>569</v>
      </c>
      <c r="AC82" s="32"/>
      <c r="AD82" s="32"/>
      <c r="AE82" s="32"/>
      <c r="AF82" s="32"/>
      <c r="AG82" s="33" t="s">
        <v>83</v>
      </c>
      <c r="AH82" s="33"/>
      <c r="AI82" s="33"/>
      <c r="AJ82" s="33"/>
      <c r="AK82" s="34"/>
      <c r="AL82" s="1"/>
      <c r="AM82" s="1"/>
    </row>
    <row r="83">
      <c r="A83" s="1"/>
      <c r="B83" s="14">
        <v>4.0</v>
      </c>
      <c r="C83" s="14">
        <v>22.0</v>
      </c>
      <c r="D83" s="35" t="s">
        <v>299</v>
      </c>
      <c r="E83" s="35" t="s">
        <v>586</v>
      </c>
      <c r="F83" s="35" t="s">
        <v>587</v>
      </c>
      <c r="G83" s="35" t="s">
        <v>90</v>
      </c>
      <c r="H83" s="35" t="s">
        <v>91</v>
      </c>
      <c r="I83" s="35" t="s">
        <v>246</v>
      </c>
      <c r="J83" s="35" t="s">
        <v>208</v>
      </c>
      <c r="K83" s="35" t="s">
        <v>208</v>
      </c>
      <c r="L83" s="35" t="s">
        <v>429</v>
      </c>
      <c r="M83" s="35" t="s">
        <v>588</v>
      </c>
      <c r="N83" s="35" t="s">
        <v>168</v>
      </c>
      <c r="O83" s="36" t="str">
        <f>IFERROR(__xludf.DUMMYFUNCTION("IMPORTRANGE(""1LkNqnj6XOvGTF7hp08TezVeuTpgcoJVnWAt0_jdloZk"",""Phase 4 Overall Status!R24"")"),"De-scoped from TEKsystems")</f>
        <v>De-scoped from TEKsystems</v>
      </c>
      <c r="P83" s="35" t="s">
        <v>318</v>
      </c>
      <c r="Q83" s="35" t="s">
        <v>318</v>
      </c>
      <c r="R83" s="35" t="s">
        <v>318</v>
      </c>
      <c r="S83" s="37" t="s">
        <v>77</v>
      </c>
      <c r="T83" s="37" t="s">
        <v>76</v>
      </c>
      <c r="U83" s="35" t="str">
        <f t="shared" si="1"/>
        <v>Need to check</v>
      </c>
      <c r="V83" s="35" t="str">
        <f t="shared" si="2"/>
        <v>Need to check</v>
      </c>
      <c r="W83" s="37"/>
      <c r="X83" s="55"/>
      <c r="Y83" s="39"/>
      <c r="Z83" s="40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41"/>
      <c r="AL83" s="1"/>
      <c r="AM83" s="1"/>
    </row>
    <row r="84">
      <c r="A84" s="91"/>
      <c r="B84" s="10">
        <v>4.0</v>
      </c>
      <c r="C84" s="15">
        <v>23.0</v>
      </c>
      <c r="D84" s="25" t="s">
        <v>398</v>
      </c>
      <c r="E84" s="25" t="s">
        <v>589</v>
      </c>
      <c r="F84" s="25" t="s">
        <v>590</v>
      </c>
      <c r="G84" s="25" t="s">
        <v>90</v>
      </c>
      <c r="H84" s="25" t="s">
        <v>91</v>
      </c>
      <c r="I84" s="25" t="s">
        <v>156</v>
      </c>
      <c r="J84" s="25" t="s">
        <v>92</v>
      </c>
      <c r="K84" s="25" t="s">
        <v>157</v>
      </c>
      <c r="L84" s="25" t="s">
        <v>140</v>
      </c>
      <c r="M84" s="25" t="s">
        <v>401</v>
      </c>
      <c r="N84" s="25" t="s">
        <v>112</v>
      </c>
      <c r="O84" s="83" t="str">
        <f>IFERROR(__xludf.DUMMYFUNCTION("IMPORTRANGE(""1LkNqnj6XOvGTF7hp08TezVeuTpgcoJVnWAt0_jdloZk"",""Phase 4 Overall Status!R25"")"),"Supported by TEKsystems")</f>
        <v>Supported by TEKsystems</v>
      </c>
      <c r="P84" s="25" t="s">
        <v>318</v>
      </c>
      <c r="Q84" s="25" t="s">
        <v>318</v>
      </c>
      <c r="R84" s="25" t="s">
        <v>318</v>
      </c>
      <c r="S84" s="16" t="s">
        <v>77</v>
      </c>
      <c r="T84" s="16" t="s">
        <v>76</v>
      </c>
      <c r="U84" s="25" t="str">
        <f t="shared" si="1"/>
        <v>Logan</v>
      </c>
      <c r="V84" s="25" t="str">
        <f t="shared" si="2"/>
        <v>Logan</v>
      </c>
      <c r="W84" s="65" t="s">
        <v>591</v>
      </c>
      <c r="X84" s="61" t="s">
        <v>592</v>
      </c>
      <c r="Y84" s="42" t="s">
        <v>481</v>
      </c>
      <c r="Z84" s="31"/>
      <c r="AA84" s="32"/>
      <c r="AB84" s="32"/>
      <c r="AC84" s="32"/>
      <c r="AD84" s="32"/>
      <c r="AE84" s="32"/>
      <c r="AF84" s="32"/>
      <c r="AG84" s="33" t="s">
        <v>82</v>
      </c>
      <c r="AH84" s="33"/>
      <c r="AI84" s="33"/>
      <c r="AJ84" s="33"/>
      <c r="AK84" s="34"/>
      <c r="AL84" s="1"/>
      <c r="AM84" s="1"/>
    </row>
    <row r="85">
      <c r="A85" s="91"/>
      <c r="B85" s="10">
        <v>4.0</v>
      </c>
      <c r="C85" s="15">
        <v>24.0</v>
      </c>
      <c r="D85" s="25" t="s">
        <v>204</v>
      </c>
      <c r="E85" s="25" t="s">
        <v>593</v>
      </c>
      <c r="F85" s="25" t="s">
        <v>594</v>
      </c>
      <c r="G85" s="25" t="s">
        <v>203</v>
      </c>
      <c r="H85" s="25"/>
      <c r="I85" s="25" t="s">
        <v>246</v>
      </c>
      <c r="J85" s="25" t="s">
        <v>294</v>
      </c>
      <c r="K85" s="25" t="s">
        <v>92</v>
      </c>
      <c r="L85" s="25" t="s">
        <v>484</v>
      </c>
      <c r="M85" s="25" t="s">
        <v>595</v>
      </c>
      <c r="N85" s="25" t="s">
        <v>168</v>
      </c>
      <c r="O85" s="83" t="str">
        <f>IFERROR(__xludf.DUMMYFUNCTION("IMPORTRANGE(""1LkNqnj6XOvGTF7hp08TezVeuTpgcoJVnWAt0_jdloZk"",""Phase 4 Overall Status!R26"")"),"Supported by TEKsystems")</f>
        <v>Supported by TEKsystems</v>
      </c>
      <c r="P85" s="25" t="s">
        <v>318</v>
      </c>
      <c r="Q85" s="25" t="s">
        <v>318</v>
      </c>
      <c r="R85" s="25" t="s">
        <v>318</v>
      </c>
      <c r="S85" s="16" t="s">
        <v>77</v>
      </c>
      <c r="T85" s="16" t="s">
        <v>76</v>
      </c>
      <c r="U85" s="25" t="str">
        <f t="shared" si="1"/>
        <v>Logan</v>
      </c>
      <c r="V85" s="25" t="str">
        <f t="shared" si="2"/>
        <v>Logan</v>
      </c>
      <c r="W85" s="65" t="s">
        <v>596</v>
      </c>
      <c r="X85" s="61" t="s">
        <v>597</v>
      </c>
      <c r="Y85" s="42" t="s">
        <v>598</v>
      </c>
      <c r="Z85" s="31"/>
      <c r="AA85" s="32"/>
      <c r="AB85" s="32"/>
      <c r="AC85" s="32"/>
      <c r="AD85" s="32"/>
      <c r="AE85" s="32"/>
      <c r="AF85" s="32"/>
      <c r="AG85" s="33" t="s">
        <v>83</v>
      </c>
      <c r="AH85" s="33"/>
      <c r="AI85" s="33"/>
      <c r="AJ85" s="33"/>
      <c r="AK85" s="34"/>
      <c r="AL85" s="1"/>
      <c r="AM85" s="1"/>
    </row>
    <row r="86">
      <c r="A86" s="1"/>
      <c r="B86" s="10">
        <v>5.0</v>
      </c>
      <c r="C86" s="10">
        <v>1.0</v>
      </c>
      <c r="D86" s="25" t="s">
        <v>104</v>
      </c>
      <c r="E86" s="25" t="s">
        <v>599</v>
      </c>
      <c r="F86" s="25" t="s">
        <v>600</v>
      </c>
      <c r="G86" s="25" t="s">
        <v>90</v>
      </c>
      <c r="H86" s="25" t="s">
        <v>601</v>
      </c>
      <c r="I86" s="25" t="s">
        <v>602</v>
      </c>
      <c r="J86" s="25" t="s">
        <v>92</v>
      </c>
      <c r="K86" s="25" t="s">
        <v>294</v>
      </c>
      <c r="L86" s="25" t="s">
        <v>603</v>
      </c>
      <c r="M86" s="25" t="s">
        <v>111</v>
      </c>
      <c r="N86" s="25" t="s">
        <v>134</v>
      </c>
      <c r="O86" s="59" t="str">
        <f>IFERROR(__xludf.DUMMYFUNCTION("IMPORTRANGE(""1AcWsJB6b4L7G5zW7aUNtGbmYbrIaVF6jQkiISN7aFCI"",""Phase 5 Overall Status!R03"")"),"Supported by TEKsystems")</f>
        <v>Supported by TEKsystems</v>
      </c>
      <c r="P86" s="25"/>
      <c r="Q86" s="25"/>
      <c r="R86" s="25"/>
      <c r="S86" s="28"/>
      <c r="T86" s="28"/>
      <c r="U86" s="25" t="str">
        <f t="shared" si="1"/>
        <v>Logan</v>
      </c>
      <c r="V86" s="25" t="str">
        <f t="shared" si="2"/>
        <v>Logan</v>
      </c>
      <c r="W86" s="16" t="s">
        <v>604</v>
      </c>
      <c r="X86" s="16" t="s">
        <v>605</v>
      </c>
      <c r="Y86" s="30" t="s">
        <v>606</v>
      </c>
      <c r="Z86" s="31"/>
      <c r="AA86" s="32"/>
      <c r="AB86" s="32"/>
      <c r="AC86" s="32"/>
      <c r="AD86" s="32"/>
      <c r="AE86" s="32"/>
      <c r="AF86" s="32"/>
      <c r="AG86" s="33" t="s">
        <v>83</v>
      </c>
      <c r="AH86" s="33"/>
      <c r="AI86" s="33"/>
      <c r="AJ86" s="33"/>
      <c r="AK86" s="34"/>
      <c r="AL86" s="1"/>
      <c r="AM86" s="1"/>
    </row>
    <row r="87">
      <c r="A87" s="1"/>
      <c r="B87" s="10">
        <v>5.0</v>
      </c>
      <c r="C87" s="10">
        <v>2.0</v>
      </c>
      <c r="D87" s="25" t="s">
        <v>104</v>
      </c>
      <c r="E87" s="25" t="s">
        <v>607</v>
      </c>
      <c r="F87" s="25" t="s">
        <v>608</v>
      </c>
      <c r="G87" s="25" t="s">
        <v>90</v>
      </c>
      <c r="H87" s="25" t="s">
        <v>91</v>
      </c>
      <c r="I87" s="25" t="s">
        <v>602</v>
      </c>
      <c r="J87" s="25" t="s">
        <v>109</v>
      </c>
      <c r="K87" s="25" t="s">
        <v>92</v>
      </c>
      <c r="L87" s="25" t="s">
        <v>603</v>
      </c>
      <c r="M87" s="25" t="s">
        <v>412</v>
      </c>
      <c r="N87" s="25" t="s">
        <v>134</v>
      </c>
      <c r="O87" s="59" t="str">
        <f>IFERROR(__xludf.DUMMYFUNCTION("IMPORTRANGE(""1AcWsJB6b4L7G5zW7aUNtGbmYbrIaVF6jQkiISN7aFCI"",""Phase 5 Overall Status!R04"")"),"Supported by TEKsystems")</f>
        <v>Supported by TEKsystems</v>
      </c>
      <c r="P87" s="25"/>
      <c r="Q87" s="25"/>
      <c r="R87" s="25"/>
      <c r="S87" s="28"/>
      <c r="T87" s="28"/>
      <c r="U87" s="25" t="str">
        <f t="shared" si="1"/>
        <v>Logan</v>
      </c>
      <c r="V87" s="25" t="str">
        <f t="shared" si="2"/>
        <v>Logan</v>
      </c>
      <c r="W87" s="16" t="s">
        <v>609</v>
      </c>
      <c r="X87" s="16" t="s">
        <v>610</v>
      </c>
      <c r="Y87" s="30" t="s">
        <v>611</v>
      </c>
      <c r="Z87" s="31"/>
      <c r="AA87" s="32"/>
      <c r="AB87" s="32"/>
      <c r="AC87" s="32"/>
      <c r="AD87" s="32"/>
      <c r="AE87" s="32"/>
      <c r="AF87" s="32"/>
      <c r="AG87" s="33" t="s">
        <v>83</v>
      </c>
      <c r="AH87" s="33"/>
      <c r="AI87" s="33"/>
      <c r="AJ87" s="33"/>
      <c r="AK87" s="34"/>
      <c r="AL87" s="1"/>
      <c r="AM87" s="1"/>
    </row>
    <row r="88">
      <c r="A88" s="1"/>
      <c r="B88" s="10">
        <v>5.0</v>
      </c>
      <c r="C88" s="10">
        <v>3.0</v>
      </c>
      <c r="D88" s="25" t="s">
        <v>104</v>
      </c>
      <c r="E88" s="25" t="s">
        <v>612</v>
      </c>
      <c r="F88" s="25" t="s">
        <v>613</v>
      </c>
      <c r="G88" s="25" t="s">
        <v>90</v>
      </c>
      <c r="H88" s="25" t="s">
        <v>614</v>
      </c>
      <c r="I88" s="25" t="s">
        <v>602</v>
      </c>
      <c r="J88" s="25" t="s">
        <v>69</v>
      </c>
      <c r="K88" s="25" t="s">
        <v>109</v>
      </c>
      <c r="L88" s="25" t="s">
        <v>603</v>
      </c>
      <c r="M88" s="25" t="s">
        <v>111</v>
      </c>
      <c r="N88" s="25" t="s">
        <v>134</v>
      </c>
      <c r="O88" s="59" t="str">
        <f>IFERROR(__xludf.DUMMYFUNCTION("IMPORTRANGE(""1AcWsJB6b4L7G5zW7aUNtGbmYbrIaVF6jQkiISN7aFCI"",""Phase 5 Overall Status!R05"")"),"Supported by TEKsystems")</f>
        <v>Supported by TEKsystems</v>
      </c>
      <c r="P88" s="25"/>
      <c r="Q88" s="25"/>
      <c r="R88" s="25"/>
      <c r="S88" s="28"/>
      <c r="T88" s="28"/>
      <c r="U88" s="25" t="str">
        <f t="shared" si="1"/>
        <v>Logan</v>
      </c>
      <c r="V88" s="25" t="str">
        <f t="shared" si="2"/>
        <v>Logan</v>
      </c>
      <c r="W88" s="16" t="s">
        <v>615</v>
      </c>
      <c r="X88" s="16" t="s">
        <v>616</v>
      </c>
      <c r="Y88" s="30" t="s">
        <v>617</v>
      </c>
      <c r="Z88" s="31"/>
      <c r="AA88" s="32"/>
      <c r="AB88" s="32"/>
      <c r="AC88" s="32"/>
      <c r="AD88" s="32"/>
      <c r="AE88" s="32"/>
      <c r="AF88" s="32"/>
      <c r="AG88" s="33" t="s">
        <v>83</v>
      </c>
      <c r="AH88" s="33"/>
      <c r="AI88" s="33"/>
      <c r="AJ88" s="33"/>
      <c r="AK88" s="34"/>
      <c r="AL88" s="1"/>
      <c r="AM88" s="1"/>
    </row>
    <row r="89">
      <c r="A89" s="1"/>
      <c r="B89" s="10">
        <v>5.0</v>
      </c>
      <c r="C89" s="10">
        <v>4.0</v>
      </c>
      <c r="D89" s="25" t="s">
        <v>104</v>
      </c>
      <c r="E89" s="25" t="s">
        <v>618</v>
      </c>
      <c r="F89" s="25" t="s">
        <v>619</v>
      </c>
      <c r="G89" s="25" t="s">
        <v>620</v>
      </c>
      <c r="H89" s="25" t="s">
        <v>91</v>
      </c>
      <c r="I89" s="25" t="s">
        <v>246</v>
      </c>
      <c r="J89" s="25" t="s">
        <v>294</v>
      </c>
      <c r="K89" s="25" t="s">
        <v>109</v>
      </c>
      <c r="L89" s="25" t="s">
        <v>378</v>
      </c>
      <c r="M89" s="25" t="s">
        <v>621</v>
      </c>
      <c r="N89" s="25" t="s">
        <v>112</v>
      </c>
      <c r="O89" s="59" t="str">
        <f>IFERROR(__xludf.DUMMYFUNCTION("IMPORTRANGE(""1AcWsJB6b4L7G5zW7aUNtGbmYbrIaVF6jQkiISN7aFCI"",""Phase 5 Overall Status!R06"")"),"Supported by TEKsystems")</f>
        <v>Supported by TEKsystems</v>
      </c>
      <c r="P89" s="25"/>
      <c r="Q89" s="25"/>
      <c r="R89" s="25"/>
      <c r="S89" s="28"/>
      <c r="T89" s="28"/>
      <c r="U89" s="25" t="str">
        <f t="shared" si="1"/>
        <v>Logan</v>
      </c>
      <c r="V89" s="25" t="str">
        <f t="shared" si="2"/>
        <v>Logan</v>
      </c>
      <c r="W89" s="16" t="s">
        <v>622</v>
      </c>
      <c r="X89" s="16" t="s">
        <v>623</v>
      </c>
      <c r="Y89" s="42" t="s">
        <v>624</v>
      </c>
      <c r="Z89" s="31"/>
      <c r="AA89" s="33" t="s">
        <v>625</v>
      </c>
      <c r="AB89" s="33" t="s">
        <v>626</v>
      </c>
      <c r="AC89" s="32"/>
      <c r="AD89" s="32"/>
      <c r="AE89" s="32"/>
      <c r="AF89" s="32"/>
      <c r="AG89" s="33" t="s">
        <v>83</v>
      </c>
      <c r="AH89" s="33" t="s">
        <v>216</v>
      </c>
      <c r="AI89" s="33"/>
      <c r="AJ89" s="33"/>
      <c r="AK89" s="34"/>
      <c r="AL89" s="1"/>
      <c r="AM89" s="1"/>
    </row>
    <row r="90">
      <c r="A90" s="1"/>
      <c r="B90" s="10">
        <v>5.0</v>
      </c>
      <c r="C90" s="10">
        <v>5.0</v>
      </c>
      <c r="D90" s="25" t="s">
        <v>104</v>
      </c>
      <c r="E90" s="25" t="s">
        <v>627</v>
      </c>
      <c r="F90" s="25" t="s">
        <v>628</v>
      </c>
      <c r="G90" s="25" t="s">
        <v>620</v>
      </c>
      <c r="H90" s="25" t="s">
        <v>614</v>
      </c>
      <c r="I90" s="25" t="s">
        <v>246</v>
      </c>
      <c r="J90" s="25" t="s">
        <v>109</v>
      </c>
      <c r="K90" s="25" t="s">
        <v>92</v>
      </c>
      <c r="L90" s="25" t="s">
        <v>603</v>
      </c>
      <c r="M90" s="25" t="s">
        <v>111</v>
      </c>
      <c r="N90" s="25" t="s">
        <v>134</v>
      </c>
      <c r="O90" s="59" t="str">
        <f>IFERROR(__xludf.DUMMYFUNCTION("IMPORTRANGE(""1AcWsJB6b4L7G5zW7aUNtGbmYbrIaVF6jQkiISN7aFCI"",""Phase 5 Overall Status!R07"")"),"Supported by TEKsystems")</f>
        <v>Supported by TEKsystems</v>
      </c>
      <c r="P90" s="25"/>
      <c r="Q90" s="25"/>
      <c r="R90" s="25"/>
      <c r="S90" s="28"/>
      <c r="T90" s="28"/>
      <c r="U90" s="25" t="str">
        <f t="shared" si="1"/>
        <v>Logan</v>
      </c>
      <c r="V90" s="25" t="str">
        <f t="shared" si="2"/>
        <v>Logan</v>
      </c>
      <c r="W90" s="16" t="s">
        <v>629</v>
      </c>
      <c r="X90" s="16" t="s">
        <v>630</v>
      </c>
      <c r="Y90" s="30" t="s">
        <v>631</v>
      </c>
      <c r="Z90" s="31"/>
      <c r="AA90" s="33" t="s">
        <v>632</v>
      </c>
      <c r="AB90" s="33" t="s">
        <v>633</v>
      </c>
      <c r="AC90" s="32"/>
      <c r="AD90" s="32"/>
      <c r="AE90" s="32"/>
      <c r="AF90" s="32"/>
      <c r="AG90" s="33" t="s">
        <v>83</v>
      </c>
      <c r="AH90" s="33"/>
      <c r="AI90" s="33"/>
      <c r="AJ90" s="33"/>
      <c r="AK90" s="34"/>
      <c r="AL90" s="1"/>
      <c r="AM90" s="1"/>
    </row>
    <row r="91">
      <c r="A91" s="1"/>
      <c r="B91" s="14">
        <v>5.0</v>
      </c>
      <c r="C91" s="14">
        <v>6.0</v>
      </c>
      <c r="D91" s="35" t="s">
        <v>204</v>
      </c>
      <c r="E91" s="35" t="s">
        <v>634</v>
      </c>
      <c r="F91" s="35" t="s">
        <v>635</v>
      </c>
      <c r="G91" s="35" t="s">
        <v>446</v>
      </c>
      <c r="H91" s="35" t="s">
        <v>636</v>
      </c>
      <c r="I91" s="35" t="s">
        <v>499</v>
      </c>
      <c r="J91" s="35" t="s">
        <v>208</v>
      </c>
      <c r="K91" s="35" t="s">
        <v>208</v>
      </c>
      <c r="L91" s="35" t="s">
        <v>637</v>
      </c>
      <c r="M91" s="35" t="s">
        <v>638</v>
      </c>
      <c r="N91" s="35" t="s">
        <v>168</v>
      </c>
      <c r="O91" s="36" t="str">
        <f>IFERROR(__xludf.DUMMYFUNCTION("IMPORTRANGE(""1AcWsJB6b4L7G5zW7aUNtGbmYbrIaVF6jQkiISN7aFCI"",""Phase 5 Overall Status!R08"")"),"De-scoped from TEKsystems")</f>
        <v>De-scoped from TEKsystems</v>
      </c>
      <c r="P91" s="35"/>
      <c r="Q91" s="35"/>
      <c r="R91" s="35"/>
      <c r="S91" s="37"/>
      <c r="T91" s="37"/>
      <c r="U91" s="35" t="str">
        <f t="shared" si="1"/>
        <v>Need to check</v>
      </c>
      <c r="V91" s="35" t="str">
        <f t="shared" si="2"/>
        <v>Need to check</v>
      </c>
      <c r="W91" s="38"/>
      <c r="X91" s="38"/>
      <c r="Y91" s="39"/>
      <c r="Z91" s="40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41"/>
      <c r="AL91" s="1"/>
      <c r="AM91" s="1"/>
    </row>
    <row r="92">
      <c r="A92" s="1"/>
      <c r="B92" s="10">
        <v>5.0</v>
      </c>
      <c r="C92" s="10">
        <v>7.0</v>
      </c>
      <c r="D92" s="25" t="s">
        <v>332</v>
      </c>
      <c r="E92" s="25" t="s">
        <v>639</v>
      </c>
      <c r="F92" s="25" t="s">
        <v>640</v>
      </c>
      <c r="G92" s="25" t="s">
        <v>641</v>
      </c>
      <c r="H92" s="25" t="s">
        <v>642</v>
      </c>
      <c r="I92" s="25" t="s">
        <v>246</v>
      </c>
      <c r="J92" s="25" t="s">
        <v>416</v>
      </c>
      <c r="K92" s="25" t="s">
        <v>157</v>
      </c>
      <c r="L92" s="25" t="s">
        <v>335</v>
      </c>
      <c r="M92" s="25" t="s">
        <v>336</v>
      </c>
      <c r="N92" s="25" t="s">
        <v>643</v>
      </c>
      <c r="O92" s="59" t="str">
        <f>IFERROR(__xludf.DUMMYFUNCTION("IMPORTRANGE(""1AcWsJB6b4L7G5zW7aUNtGbmYbrIaVF6jQkiISN7aFCI"",""Phase 5 Overall Status!R09"")"),"Supported by TEKsystems")</f>
        <v>Supported by TEKsystems</v>
      </c>
      <c r="P92" s="25"/>
      <c r="Q92" s="25"/>
      <c r="R92" s="25"/>
      <c r="S92" s="28"/>
      <c r="T92" s="28"/>
      <c r="U92" s="25" t="str">
        <f t="shared" si="1"/>
        <v>Need to check</v>
      </c>
      <c r="V92" s="25" t="str">
        <f t="shared" si="2"/>
        <v>Need to check</v>
      </c>
      <c r="W92" s="16"/>
      <c r="X92" s="16"/>
      <c r="Y92" s="43"/>
      <c r="Z92" s="31"/>
      <c r="AA92" s="33" t="s">
        <v>644</v>
      </c>
      <c r="AB92" s="33" t="s">
        <v>645</v>
      </c>
      <c r="AC92" s="32"/>
      <c r="AD92" s="32"/>
      <c r="AE92" s="32"/>
      <c r="AF92" s="32"/>
      <c r="AG92" s="33"/>
      <c r="AH92" s="33"/>
      <c r="AI92" s="33"/>
      <c r="AJ92" s="33"/>
      <c r="AK92" s="34"/>
      <c r="AL92" s="1"/>
      <c r="AM92" s="1"/>
    </row>
    <row r="93">
      <c r="A93" s="1"/>
      <c r="B93" s="10">
        <v>5.0</v>
      </c>
      <c r="C93" s="10">
        <v>8.0</v>
      </c>
      <c r="D93" s="25" t="s">
        <v>646</v>
      </c>
      <c r="E93" s="25" t="s">
        <v>148</v>
      </c>
      <c r="F93" s="25" t="s">
        <v>647</v>
      </c>
      <c r="G93" s="25" t="s">
        <v>203</v>
      </c>
      <c r="H93" s="25" t="s">
        <v>91</v>
      </c>
      <c r="I93" s="25" t="s">
        <v>246</v>
      </c>
      <c r="J93" s="25" t="s">
        <v>69</v>
      </c>
      <c r="K93" s="25" t="s">
        <v>92</v>
      </c>
      <c r="L93" s="25" t="s">
        <v>528</v>
      </c>
      <c r="M93" s="25" t="s">
        <v>648</v>
      </c>
      <c r="N93" s="25" t="s">
        <v>168</v>
      </c>
      <c r="O93" s="59" t="str">
        <f>IFERROR(__xludf.DUMMYFUNCTION("IMPORTRANGE(""1AcWsJB6b4L7G5zW7aUNtGbmYbrIaVF6jQkiISN7aFCI"",""Phase 5 Overall Status!R10"")"),"Supported by TEKsystems")</f>
        <v>Supported by TEKsystems</v>
      </c>
      <c r="P93" s="25"/>
      <c r="Q93" s="25"/>
      <c r="R93" s="25"/>
      <c r="S93" s="28"/>
      <c r="T93" s="28"/>
      <c r="U93" s="25" t="str">
        <f t="shared" si="1"/>
        <v>Need to check</v>
      </c>
      <c r="V93" s="25" t="str">
        <f t="shared" si="2"/>
        <v>Need to check</v>
      </c>
      <c r="W93" s="16"/>
      <c r="X93" s="16"/>
      <c r="Y93" s="42" t="s">
        <v>649</v>
      </c>
      <c r="Z93" s="31"/>
      <c r="AA93" s="32"/>
      <c r="AB93" s="32"/>
      <c r="AC93" s="32"/>
      <c r="AD93" s="32"/>
      <c r="AE93" s="32"/>
      <c r="AF93" s="32"/>
      <c r="AG93" s="33" t="s">
        <v>83</v>
      </c>
      <c r="AH93" s="33"/>
      <c r="AI93" s="33"/>
      <c r="AJ93" s="33"/>
      <c r="AK93" s="34"/>
      <c r="AL93" s="1"/>
      <c r="AM93" s="1"/>
    </row>
    <row r="94">
      <c r="A94" s="1"/>
      <c r="B94" s="14">
        <v>5.0</v>
      </c>
      <c r="C94" s="14">
        <v>9.0</v>
      </c>
      <c r="D94" s="35" t="s">
        <v>650</v>
      </c>
      <c r="E94" s="35" t="s">
        <v>651</v>
      </c>
      <c r="F94" s="35" t="s">
        <v>652</v>
      </c>
      <c r="G94" s="35" t="s">
        <v>653</v>
      </c>
      <c r="H94" s="35" t="s">
        <v>91</v>
      </c>
      <c r="I94" s="35" t="s">
        <v>654</v>
      </c>
      <c r="J94" s="35" t="s">
        <v>208</v>
      </c>
      <c r="K94" s="35" t="s">
        <v>208</v>
      </c>
      <c r="L94" s="35" t="s">
        <v>655</v>
      </c>
      <c r="M94" s="35" t="s">
        <v>336</v>
      </c>
      <c r="N94" s="35" t="s">
        <v>656</v>
      </c>
      <c r="O94" s="36" t="str">
        <f>IFERROR(__xludf.DUMMYFUNCTION("IMPORTRANGE(""1AcWsJB6b4L7G5zW7aUNtGbmYbrIaVF6jQkiISN7aFCI"",""Phase 5 Overall Status!R11"")"),"De-scoped from TEKsystems")</f>
        <v>De-scoped from TEKsystems</v>
      </c>
      <c r="P94" s="35"/>
      <c r="Q94" s="35"/>
      <c r="R94" s="35"/>
      <c r="S94" s="37"/>
      <c r="T94" s="37"/>
      <c r="U94" s="35" t="str">
        <f t="shared" si="1"/>
        <v>Need to check</v>
      </c>
      <c r="V94" s="35" t="str">
        <f t="shared" si="2"/>
        <v>Need to check</v>
      </c>
      <c r="W94" s="38"/>
      <c r="X94" s="38"/>
      <c r="Y94" s="39"/>
      <c r="Z94" s="40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41"/>
      <c r="AL94" s="1"/>
      <c r="AM94" s="1"/>
    </row>
    <row r="95">
      <c r="A95" s="1"/>
      <c r="B95" s="14">
        <v>5.0</v>
      </c>
      <c r="C95" s="14">
        <v>10.0</v>
      </c>
      <c r="D95" s="35" t="s">
        <v>657</v>
      </c>
      <c r="E95" s="35" t="s">
        <v>658</v>
      </c>
      <c r="F95" s="35" t="s">
        <v>594</v>
      </c>
      <c r="G95" s="35" t="s">
        <v>203</v>
      </c>
      <c r="H95" s="35" t="s">
        <v>659</v>
      </c>
      <c r="I95" s="35" t="s">
        <v>246</v>
      </c>
      <c r="J95" s="35" t="s">
        <v>208</v>
      </c>
      <c r="K95" s="35" t="s">
        <v>208</v>
      </c>
      <c r="L95" s="35" t="s">
        <v>660</v>
      </c>
      <c r="M95" s="35" t="s">
        <v>661</v>
      </c>
      <c r="N95" s="35" t="s">
        <v>643</v>
      </c>
      <c r="O95" s="36" t="str">
        <f>IFERROR(__xludf.DUMMYFUNCTION("IMPORTRANGE(""1AcWsJB6b4L7G5zW7aUNtGbmYbrIaVF6jQkiISN7aFCI"",""Phase 5 Overall Status!R12"")"),"De-scoped from TEKsystems")</f>
        <v>De-scoped from TEKsystems</v>
      </c>
      <c r="P95" s="35"/>
      <c r="Q95" s="35"/>
      <c r="R95" s="35"/>
      <c r="S95" s="37"/>
      <c r="T95" s="37"/>
      <c r="U95" s="35" t="str">
        <f t="shared" si="1"/>
        <v>Need to check</v>
      </c>
      <c r="V95" s="35" t="str">
        <f t="shared" si="2"/>
        <v>Need to check</v>
      </c>
      <c r="W95" s="38"/>
      <c r="X95" s="38"/>
      <c r="Y95" s="39"/>
      <c r="Z95" s="40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41"/>
      <c r="AL95" s="1"/>
      <c r="AM95" s="1"/>
    </row>
    <row r="96">
      <c r="A96" s="1"/>
      <c r="B96" s="10">
        <v>5.0</v>
      </c>
      <c r="C96" s="10">
        <v>11.0</v>
      </c>
      <c r="D96" s="25" t="s">
        <v>662</v>
      </c>
      <c r="E96" s="25" t="s">
        <v>423</v>
      </c>
      <c r="F96" s="25" t="s">
        <v>663</v>
      </c>
      <c r="G96" s="25" t="s">
        <v>664</v>
      </c>
      <c r="H96" s="25" t="s">
        <v>377</v>
      </c>
      <c r="I96" s="25" t="s">
        <v>246</v>
      </c>
      <c r="J96" s="25" t="s">
        <v>157</v>
      </c>
      <c r="K96" s="25" t="s">
        <v>92</v>
      </c>
      <c r="L96" s="25" t="s">
        <v>452</v>
      </c>
      <c r="M96" s="25" t="s">
        <v>412</v>
      </c>
      <c r="N96" s="25" t="s">
        <v>134</v>
      </c>
      <c r="O96" s="59" t="str">
        <f>IFERROR(__xludf.DUMMYFUNCTION("IMPORTRANGE(""1AcWsJB6b4L7G5zW7aUNtGbmYbrIaVF6jQkiISN7aFCI"",""Phase 5 Overall Status!R13"")"),"Supported by TEKsystems")</f>
        <v>Supported by TEKsystems</v>
      </c>
      <c r="P96" s="25"/>
      <c r="Q96" s="25"/>
      <c r="R96" s="25"/>
      <c r="S96" s="28"/>
      <c r="T96" s="28"/>
      <c r="U96" s="25" t="str">
        <f t="shared" si="1"/>
        <v>Need to check</v>
      </c>
      <c r="V96" s="25" t="str">
        <f t="shared" si="2"/>
        <v>Need to check</v>
      </c>
      <c r="W96" s="65"/>
      <c r="X96" s="61"/>
      <c r="Y96" s="92"/>
      <c r="Z96" s="31"/>
      <c r="AA96" s="32"/>
      <c r="AB96" s="32"/>
      <c r="AC96" s="32"/>
      <c r="AD96" s="32"/>
      <c r="AE96" s="32"/>
      <c r="AF96" s="32"/>
      <c r="AG96" s="33" t="s">
        <v>82</v>
      </c>
      <c r="AH96" s="33"/>
      <c r="AI96" s="33"/>
      <c r="AJ96" s="33"/>
      <c r="AK96" s="34"/>
      <c r="AL96" s="1"/>
      <c r="AM96" s="1"/>
    </row>
    <row r="97">
      <c r="A97" s="1"/>
      <c r="B97" s="10">
        <v>6.0</v>
      </c>
      <c r="C97" s="10">
        <v>1.0</v>
      </c>
      <c r="D97" s="25" t="s">
        <v>665</v>
      </c>
      <c r="E97" s="25" t="s">
        <v>163</v>
      </c>
      <c r="F97" s="25" t="s">
        <v>666</v>
      </c>
      <c r="G97" s="25" t="s">
        <v>203</v>
      </c>
      <c r="H97" s="25" t="s">
        <v>309</v>
      </c>
      <c r="I97" s="25" t="s">
        <v>156</v>
      </c>
      <c r="J97" s="25" t="s">
        <v>69</v>
      </c>
      <c r="K97" s="25" t="s">
        <v>109</v>
      </c>
      <c r="L97" s="25" t="s">
        <v>528</v>
      </c>
      <c r="M97" s="25" t="s">
        <v>667</v>
      </c>
      <c r="N97" s="25" t="s">
        <v>168</v>
      </c>
      <c r="O97" s="59" t="str">
        <f>IFERROR(__xludf.DUMMYFUNCTION("IMPORTRANGE(""1jBCNNZhFvfF16pC97eoB6OMedC9z3HRvehXbcrz-PhA"",""Phase 6 Overall Status!R03"")"),"Supported by TEKsystems")</f>
        <v>Supported by TEKsystems</v>
      </c>
      <c r="P97" s="25"/>
      <c r="Q97" s="25"/>
      <c r="R97" s="25"/>
      <c r="S97" s="28"/>
      <c r="T97" s="28"/>
      <c r="U97" s="25" t="str">
        <f t="shared" si="1"/>
        <v>Chicago</v>
      </c>
      <c r="V97" s="25" t="str">
        <f t="shared" si="2"/>
        <v>Chicago</v>
      </c>
      <c r="W97" s="65" t="s">
        <v>668</v>
      </c>
      <c r="X97" s="61" t="s">
        <v>669</v>
      </c>
      <c r="Y97" s="92" t="s">
        <v>215</v>
      </c>
      <c r="Z97" s="31"/>
      <c r="AA97" s="33" t="s">
        <v>670</v>
      </c>
      <c r="AB97" s="33" t="s">
        <v>671</v>
      </c>
      <c r="AC97" s="33" t="s">
        <v>82</v>
      </c>
      <c r="AD97" s="32"/>
      <c r="AE97" s="32"/>
      <c r="AF97" s="32"/>
      <c r="AG97" s="32"/>
      <c r="AH97" s="32"/>
      <c r="AI97" s="32"/>
      <c r="AJ97" s="32"/>
      <c r="AK97" s="93"/>
      <c r="AL97" s="1"/>
      <c r="AM97" s="1"/>
    </row>
    <row r="98">
      <c r="A98" s="1"/>
      <c r="B98" s="10">
        <v>6.0</v>
      </c>
      <c r="C98" s="10">
        <v>2.0</v>
      </c>
      <c r="D98" s="25" t="s">
        <v>672</v>
      </c>
      <c r="E98" s="25" t="s">
        <v>154</v>
      </c>
      <c r="F98" s="25" t="s">
        <v>674</v>
      </c>
      <c r="G98" s="25" t="s">
        <v>90</v>
      </c>
      <c r="H98" s="25" t="s">
        <v>309</v>
      </c>
      <c r="I98" s="25" t="s">
        <v>156</v>
      </c>
      <c r="J98" s="25" t="s">
        <v>383</v>
      </c>
      <c r="K98" s="25" t="s">
        <v>294</v>
      </c>
      <c r="L98" s="25" t="s">
        <v>484</v>
      </c>
      <c r="M98" s="25" t="s">
        <v>675</v>
      </c>
      <c r="N98" s="25" t="s">
        <v>168</v>
      </c>
      <c r="O98" s="59" t="str">
        <f>IFERROR(__xludf.DUMMYFUNCTION("IMPORTRANGE(""1jBCNNZhFvfF16pC97eoB6OMedC9z3HRvehXbcrz-PhA"",""Phase 6 Overall Status!R04"")"),"Supported by TEKsystems")</f>
        <v>Supported by TEKsystems</v>
      </c>
      <c r="P98" s="25"/>
      <c r="Q98" s="25"/>
      <c r="R98" s="25"/>
      <c r="S98" s="28"/>
      <c r="T98" s="28"/>
      <c r="U98" s="25" t="str">
        <f t="shared" si="1"/>
        <v>Logan</v>
      </c>
      <c r="V98" s="25" t="str">
        <f t="shared" si="2"/>
        <v>Logan</v>
      </c>
      <c r="W98" s="65" t="s">
        <v>676</v>
      </c>
      <c r="X98" s="61" t="s">
        <v>677</v>
      </c>
      <c r="Y98" s="42" t="s">
        <v>678</v>
      </c>
      <c r="Z98" s="31"/>
      <c r="AA98" s="33" t="s">
        <v>679</v>
      </c>
      <c r="AB98" s="33" t="s">
        <v>680</v>
      </c>
      <c r="AC98" s="32"/>
      <c r="AD98" s="32"/>
      <c r="AE98" s="32"/>
      <c r="AF98" s="32"/>
      <c r="AG98" s="32"/>
      <c r="AH98" s="32"/>
      <c r="AI98" s="32"/>
      <c r="AJ98" s="32"/>
      <c r="AK98" s="93"/>
      <c r="AL98" s="1"/>
      <c r="AM98" s="1"/>
    </row>
    <row r="99">
      <c r="A99" s="1"/>
      <c r="B99" s="10">
        <v>6.0</v>
      </c>
      <c r="C99" s="10">
        <v>3.0</v>
      </c>
      <c r="D99" s="25" t="s">
        <v>672</v>
      </c>
      <c r="E99" s="25" t="s">
        <v>681</v>
      </c>
      <c r="F99" s="25" t="s">
        <v>682</v>
      </c>
      <c r="G99" s="25" t="s">
        <v>90</v>
      </c>
      <c r="H99" s="25" t="s">
        <v>67</v>
      </c>
      <c r="I99" s="25" t="s">
        <v>246</v>
      </c>
      <c r="J99" s="25" t="s">
        <v>383</v>
      </c>
      <c r="K99" s="25" t="s">
        <v>27</v>
      </c>
      <c r="L99" s="25" t="s">
        <v>484</v>
      </c>
      <c r="M99" s="25" t="s">
        <v>675</v>
      </c>
      <c r="N99" s="25" t="s">
        <v>168</v>
      </c>
      <c r="O99" s="59" t="str">
        <f>IFERROR(__xludf.DUMMYFUNCTION("IMPORTRANGE(""1jBCNNZhFvfF16pC97eoB6OMedC9z3HRvehXbcrz-PhA"",""Phase 6 Overall Status!R05"")"),"Supported by TEKsystems")</f>
        <v>Supported by TEKsystems</v>
      </c>
      <c r="P99" s="25"/>
      <c r="Q99" s="25"/>
      <c r="R99" s="25"/>
      <c r="S99" s="28"/>
      <c r="T99" s="28"/>
      <c r="U99" s="25" t="str">
        <f t="shared" si="1"/>
        <v>Logan</v>
      </c>
      <c r="V99" s="25" t="str">
        <f t="shared" si="2"/>
        <v>Logan</v>
      </c>
      <c r="W99" s="65" t="s">
        <v>683</v>
      </c>
      <c r="X99" s="61" t="s">
        <v>684</v>
      </c>
      <c r="Y99" s="92"/>
      <c r="Z99" s="31"/>
      <c r="AA99" s="33" t="s">
        <v>679</v>
      </c>
      <c r="AB99" s="33" t="s">
        <v>680</v>
      </c>
      <c r="AC99" s="32"/>
      <c r="AD99" s="32"/>
      <c r="AE99" s="32"/>
      <c r="AF99" s="32"/>
      <c r="AG99" s="32"/>
      <c r="AH99" s="32"/>
      <c r="AI99" s="32"/>
      <c r="AJ99" s="32"/>
      <c r="AK99" s="93"/>
      <c r="AL99" s="1"/>
      <c r="AM99" s="1"/>
    </row>
    <row r="100">
      <c r="A100" s="1"/>
      <c r="B100" s="10">
        <v>6.0</v>
      </c>
      <c r="C100" s="10">
        <v>4.0</v>
      </c>
      <c r="D100" s="25" t="s">
        <v>672</v>
      </c>
      <c r="E100" s="25" t="s">
        <v>685</v>
      </c>
      <c r="F100" s="25" t="s">
        <v>674</v>
      </c>
      <c r="G100" s="25" t="s">
        <v>90</v>
      </c>
      <c r="H100" s="25" t="s">
        <v>67</v>
      </c>
      <c r="I100" s="25" t="s">
        <v>246</v>
      </c>
      <c r="J100" s="25" t="s">
        <v>383</v>
      </c>
      <c r="K100" s="25" t="s">
        <v>294</v>
      </c>
      <c r="L100" s="25" t="s">
        <v>484</v>
      </c>
      <c r="M100" s="25" t="s">
        <v>675</v>
      </c>
      <c r="N100" s="25" t="s">
        <v>168</v>
      </c>
      <c r="O100" s="59" t="str">
        <f>IFERROR(__xludf.DUMMYFUNCTION("IMPORTRANGE(""1jBCNNZhFvfF16pC97eoB6OMedC9z3HRvehXbcrz-PhA"",""Phase 6 Overall Status!R06"")"),"Supported by TEKsystems")</f>
        <v>Supported by TEKsystems</v>
      </c>
      <c r="P100" s="25"/>
      <c r="Q100" s="25"/>
      <c r="R100" s="25"/>
      <c r="S100" s="28"/>
      <c r="T100" s="28"/>
      <c r="U100" s="25" t="str">
        <f t="shared" si="1"/>
        <v>Logan</v>
      </c>
      <c r="V100" s="25" t="str">
        <f t="shared" si="2"/>
        <v>Logan</v>
      </c>
      <c r="W100" s="65" t="s">
        <v>676</v>
      </c>
      <c r="X100" s="61" t="s">
        <v>677</v>
      </c>
      <c r="Y100" s="92" t="s">
        <v>215</v>
      </c>
      <c r="Z100" s="31"/>
      <c r="AA100" s="33" t="s">
        <v>679</v>
      </c>
      <c r="AB100" s="33" t="s">
        <v>680</v>
      </c>
      <c r="AC100" s="32"/>
      <c r="AD100" s="32"/>
      <c r="AE100" s="32"/>
      <c r="AF100" s="32"/>
      <c r="AG100" s="32"/>
      <c r="AH100" s="32"/>
      <c r="AI100" s="32"/>
      <c r="AJ100" s="32"/>
      <c r="AK100" s="93"/>
      <c r="AL100" s="1"/>
      <c r="AM100" s="1"/>
    </row>
    <row r="101">
      <c r="A101" s="1"/>
      <c r="B101" s="14">
        <v>6.0</v>
      </c>
      <c r="C101" s="14">
        <v>5.0</v>
      </c>
      <c r="D101" s="35" t="s">
        <v>687</v>
      </c>
      <c r="E101" s="35" t="s">
        <v>688</v>
      </c>
      <c r="F101" s="35" t="s">
        <v>689</v>
      </c>
      <c r="G101" s="35" t="s">
        <v>90</v>
      </c>
      <c r="H101" s="35" t="s">
        <v>67</v>
      </c>
      <c r="I101" s="35" t="s">
        <v>156</v>
      </c>
      <c r="J101" s="35" t="s">
        <v>208</v>
      </c>
      <c r="K101" s="35" t="s">
        <v>208</v>
      </c>
      <c r="L101" s="35" t="s">
        <v>690</v>
      </c>
      <c r="M101" s="35" t="s">
        <v>691</v>
      </c>
      <c r="N101" s="35" t="s">
        <v>168</v>
      </c>
      <c r="O101" s="36" t="str">
        <f>IFERROR(__xludf.DUMMYFUNCTION("IMPORTRANGE(""1jBCNNZhFvfF16pC97eoB6OMedC9z3HRvehXbcrz-PhA"",""Phase 6 Overall Status!R07"")"),"De-scoped from TEKsystems")</f>
        <v>De-scoped from TEKsystems</v>
      </c>
      <c r="P101" s="35"/>
      <c r="Q101" s="35"/>
      <c r="R101" s="35"/>
      <c r="S101" s="37"/>
      <c r="T101" s="37"/>
      <c r="U101" s="35" t="str">
        <f t="shared" si="1"/>
        <v>Hyde Park</v>
      </c>
      <c r="V101" s="35" t="str">
        <f t="shared" si="2"/>
        <v>Hyde Park</v>
      </c>
      <c r="W101" s="68" t="s">
        <v>692</v>
      </c>
      <c r="X101" s="69" t="s">
        <v>693</v>
      </c>
      <c r="Y101" s="94"/>
      <c r="Z101" s="40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41"/>
      <c r="AL101" s="1"/>
      <c r="AM101" s="1"/>
    </row>
    <row r="102">
      <c r="A102" s="1"/>
      <c r="B102" s="10">
        <v>6.0</v>
      </c>
      <c r="C102" s="10">
        <v>6.0</v>
      </c>
      <c r="D102" s="25" t="s">
        <v>694</v>
      </c>
      <c r="E102" s="25" t="s">
        <v>681</v>
      </c>
      <c r="F102" s="25" t="s">
        <v>695</v>
      </c>
      <c r="G102" s="25" t="s">
        <v>207</v>
      </c>
      <c r="H102" s="25" t="s">
        <v>67</v>
      </c>
      <c r="I102" s="25" t="s">
        <v>499</v>
      </c>
      <c r="J102" s="25" t="s">
        <v>416</v>
      </c>
      <c r="K102" s="25" t="s">
        <v>27</v>
      </c>
      <c r="L102" s="25" t="s">
        <v>265</v>
      </c>
      <c r="M102" s="25" t="s">
        <v>696</v>
      </c>
      <c r="N102" s="25" t="s">
        <v>168</v>
      </c>
      <c r="O102" s="59" t="str">
        <f>IFERROR(__xludf.DUMMYFUNCTION("IMPORTRANGE(""1jBCNNZhFvfF16pC97eoB6OMedC9z3HRvehXbcrz-PhA"",""Phase 6 Overall Status!R08"")"),"Supported by TEKsystems")</f>
        <v>Supported by TEKsystems</v>
      </c>
      <c r="P102" s="25"/>
      <c r="Q102" s="25"/>
      <c r="R102" s="25"/>
      <c r="S102" s="28"/>
      <c r="T102" s="28"/>
      <c r="U102" s="25" t="str">
        <f t="shared" si="1"/>
        <v>Chicago</v>
      </c>
      <c r="V102" s="25" t="str">
        <f t="shared" si="2"/>
        <v>Chicago</v>
      </c>
      <c r="W102" s="65" t="s">
        <v>697</v>
      </c>
      <c r="X102" s="61" t="s">
        <v>698</v>
      </c>
      <c r="Y102" s="42" t="s">
        <v>699</v>
      </c>
      <c r="Z102" s="31"/>
      <c r="AA102" s="33" t="s">
        <v>700</v>
      </c>
      <c r="AB102" s="33" t="s">
        <v>701</v>
      </c>
      <c r="AC102" s="32"/>
      <c r="AD102" s="32"/>
      <c r="AE102" s="32"/>
      <c r="AF102" s="32"/>
      <c r="AG102" s="32"/>
      <c r="AH102" s="32"/>
      <c r="AI102" s="32"/>
      <c r="AJ102" s="32"/>
      <c r="AK102" s="93"/>
      <c r="AL102" s="1"/>
      <c r="AM102" s="1"/>
    </row>
    <row r="103">
      <c r="A103" s="1"/>
      <c r="B103" s="10">
        <v>6.0</v>
      </c>
      <c r="C103" s="10">
        <v>7.0</v>
      </c>
      <c r="D103" s="25" t="s">
        <v>694</v>
      </c>
      <c r="E103" s="25" t="s">
        <v>423</v>
      </c>
      <c r="F103" s="25" t="s">
        <v>702</v>
      </c>
      <c r="G103" s="25" t="s">
        <v>207</v>
      </c>
      <c r="H103" s="25" t="s">
        <v>67</v>
      </c>
      <c r="I103" s="25" t="s">
        <v>499</v>
      </c>
      <c r="J103" s="25" t="s">
        <v>416</v>
      </c>
      <c r="K103" s="25" t="s">
        <v>27</v>
      </c>
      <c r="L103" s="25" t="s">
        <v>265</v>
      </c>
      <c r="M103" s="25" t="s">
        <v>696</v>
      </c>
      <c r="N103" s="25" t="s">
        <v>168</v>
      </c>
      <c r="O103" s="59" t="str">
        <f>IFERROR(__xludf.DUMMYFUNCTION("IMPORTRANGE(""1jBCNNZhFvfF16pC97eoB6OMedC9z3HRvehXbcrz-PhA"",""Phase 6 Overall Status!R09"")"),"Supported by TEKsystems")</f>
        <v>Supported by TEKsystems</v>
      </c>
      <c r="P103" s="25"/>
      <c r="Q103" s="25"/>
      <c r="R103" s="25"/>
      <c r="S103" s="28"/>
      <c r="T103" s="28"/>
      <c r="U103" s="25" t="str">
        <f t="shared" si="1"/>
        <v>Chicago</v>
      </c>
      <c r="V103" s="25" t="str">
        <f t="shared" si="2"/>
        <v>Chicago</v>
      </c>
      <c r="W103" s="65" t="s">
        <v>703</v>
      </c>
      <c r="X103" s="61" t="s">
        <v>704</v>
      </c>
      <c r="Y103" s="42" t="s">
        <v>699</v>
      </c>
      <c r="Z103" s="31"/>
      <c r="AA103" s="33" t="s">
        <v>705</v>
      </c>
      <c r="AB103" s="33" t="s">
        <v>706</v>
      </c>
      <c r="AC103" s="32"/>
      <c r="AD103" s="32"/>
      <c r="AE103" s="32"/>
      <c r="AF103" s="32"/>
      <c r="AG103" s="32"/>
      <c r="AH103" s="32"/>
      <c r="AI103" s="32"/>
      <c r="AJ103" s="32"/>
      <c r="AK103" s="93"/>
      <c r="AL103" s="1"/>
      <c r="AM103" s="1"/>
    </row>
    <row r="104">
      <c r="A104" s="1"/>
      <c r="B104" s="10">
        <v>6.0</v>
      </c>
      <c r="C104" s="10">
        <v>8.0</v>
      </c>
      <c r="D104" s="25" t="s">
        <v>707</v>
      </c>
      <c r="E104" s="25" t="s">
        <v>708</v>
      </c>
      <c r="F104" s="25" t="s">
        <v>709</v>
      </c>
      <c r="G104" s="25" t="s">
        <v>196</v>
      </c>
      <c r="H104" s="25" t="s">
        <v>67</v>
      </c>
      <c r="I104" s="25" t="s">
        <v>246</v>
      </c>
      <c r="J104" s="25" t="s">
        <v>383</v>
      </c>
      <c r="K104" s="25" t="s">
        <v>294</v>
      </c>
      <c r="L104" s="25" t="s">
        <v>484</v>
      </c>
      <c r="M104" s="25" t="s">
        <v>710</v>
      </c>
      <c r="N104" s="25" t="s">
        <v>168</v>
      </c>
      <c r="O104" s="59" t="str">
        <f>IFERROR(__xludf.DUMMYFUNCTION("IMPORTRANGE(""1jBCNNZhFvfF16pC97eoB6OMedC9z3HRvehXbcrz-PhA"",""Phase 6 Overall Status!R10"")"),"Supported by TEKsystems")</f>
        <v>Supported by TEKsystems</v>
      </c>
      <c r="P104" s="25"/>
      <c r="Q104" s="25"/>
      <c r="R104" s="25"/>
      <c r="S104" s="28"/>
      <c r="T104" s="28"/>
      <c r="U104" s="25" t="str">
        <f t="shared" si="1"/>
        <v>Logan</v>
      </c>
      <c r="V104" s="25" t="str">
        <f t="shared" si="2"/>
        <v>Logan</v>
      </c>
      <c r="W104" s="65" t="s">
        <v>711</v>
      </c>
      <c r="X104" s="61" t="s">
        <v>712</v>
      </c>
      <c r="Y104" s="42" t="s">
        <v>713</v>
      </c>
      <c r="Z104" s="31"/>
      <c r="AA104" s="33" t="s">
        <v>714</v>
      </c>
      <c r="AB104" s="33" t="s">
        <v>715</v>
      </c>
      <c r="AC104" s="32"/>
      <c r="AD104" s="32"/>
      <c r="AE104" s="32"/>
      <c r="AF104" s="32"/>
      <c r="AG104" s="32"/>
      <c r="AH104" s="32"/>
      <c r="AI104" s="32"/>
      <c r="AJ104" s="32"/>
      <c r="AK104" s="93"/>
      <c r="AL104" s="1"/>
      <c r="AM104" s="1"/>
    </row>
    <row r="105">
      <c r="A105" s="1"/>
      <c r="B105" s="10">
        <v>6.0</v>
      </c>
      <c r="C105" s="10">
        <v>9.0</v>
      </c>
      <c r="D105" s="25" t="s">
        <v>707</v>
      </c>
      <c r="E105" s="25" t="s">
        <v>716</v>
      </c>
      <c r="F105" s="25" t="s">
        <v>717</v>
      </c>
      <c r="G105" s="25" t="s">
        <v>196</v>
      </c>
      <c r="H105" s="25" t="s">
        <v>67</v>
      </c>
      <c r="I105" s="25" t="s">
        <v>246</v>
      </c>
      <c r="J105" s="25" t="s">
        <v>383</v>
      </c>
      <c r="K105" s="25" t="s">
        <v>294</v>
      </c>
      <c r="L105" s="25" t="s">
        <v>484</v>
      </c>
      <c r="M105" s="25" t="s">
        <v>710</v>
      </c>
      <c r="N105" s="25" t="s">
        <v>168</v>
      </c>
      <c r="O105" s="59" t="str">
        <f>IFERROR(__xludf.DUMMYFUNCTION("IMPORTRANGE(""1jBCNNZhFvfF16pC97eoB6OMedC9z3HRvehXbcrz-PhA"",""Phase 6 Overall Status!R11"")"),"Supported by TEKsystems")</f>
        <v>Supported by TEKsystems</v>
      </c>
      <c r="P105" s="25"/>
      <c r="Q105" s="25"/>
      <c r="R105" s="25"/>
      <c r="S105" s="28"/>
      <c r="T105" s="28"/>
      <c r="U105" s="25" t="str">
        <f t="shared" si="1"/>
        <v>Logan</v>
      </c>
      <c r="V105" s="25" t="str">
        <f t="shared" si="2"/>
        <v>Logan</v>
      </c>
      <c r="W105" s="65" t="s">
        <v>718</v>
      </c>
      <c r="X105" s="61" t="s">
        <v>719</v>
      </c>
      <c r="Y105" s="42" t="s">
        <v>713</v>
      </c>
      <c r="Z105" s="31"/>
      <c r="AA105" s="33" t="s">
        <v>714</v>
      </c>
      <c r="AB105" s="33" t="s">
        <v>715</v>
      </c>
      <c r="AC105" s="32"/>
      <c r="AD105" s="32"/>
      <c r="AE105" s="32"/>
      <c r="AF105" s="32"/>
      <c r="AG105" s="32"/>
      <c r="AH105" s="32"/>
      <c r="AI105" s="32"/>
      <c r="AJ105" s="32"/>
      <c r="AK105" s="93"/>
      <c r="AL105" s="1"/>
      <c r="AM105" s="1"/>
    </row>
    <row r="106">
      <c r="A106" s="1"/>
      <c r="B106" s="10">
        <v>6.0</v>
      </c>
      <c r="C106" s="10">
        <v>10.0</v>
      </c>
      <c r="D106" s="25" t="s">
        <v>707</v>
      </c>
      <c r="E106" s="25" t="s">
        <v>720</v>
      </c>
      <c r="F106" s="25" t="s">
        <v>721</v>
      </c>
      <c r="G106" s="25" t="s">
        <v>446</v>
      </c>
      <c r="H106" s="25" t="s">
        <v>67</v>
      </c>
      <c r="I106" s="25" t="s">
        <v>246</v>
      </c>
      <c r="J106" s="25" t="s">
        <v>383</v>
      </c>
      <c r="K106" s="25" t="s">
        <v>294</v>
      </c>
      <c r="L106" s="25" t="s">
        <v>184</v>
      </c>
      <c r="M106" s="25" t="s">
        <v>710</v>
      </c>
      <c r="N106" s="25" t="s">
        <v>72</v>
      </c>
      <c r="O106" s="59" t="str">
        <f>IFERROR(__xludf.DUMMYFUNCTION("IMPORTRANGE(""1jBCNNZhFvfF16pC97eoB6OMedC9z3HRvehXbcrz-PhA"",""Phase 6 Overall Status!R12"")"),"Supported by TEKsystems")</f>
        <v>Supported by TEKsystems</v>
      </c>
      <c r="P106" s="25"/>
      <c r="Q106" s="25"/>
      <c r="R106" s="25"/>
      <c r="S106" s="28"/>
      <c r="T106" s="28"/>
      <c r="U106" s="25" t="str">
        <f t="shared" si="1"/>
        <v>Logan</v>
      </c>
      <c r="V106" s="25" t="str">
        <f t="shared" si="2"/>
        <v>Logan</v>
      </c>
      <c r="W106" s="65" t="s">
        <v>722</v>
      </c>
      <c r="X106" s="61" t="s">
        <v>723</v>
      </c>
      <c r="Y106" s="42" t="s">
        <v>724</v>
      </c>
      <c r="Z106" s="31"/>
      <c r="AA106" s="33" t="s">
        <v>714</v>
      </c>
      <c r="AB106" s="33" t="s">
        <v>725</v>
      </c>
      <c r="AC106" s="32"/>
      <c r="AD106" s="32"/>
      <c r="AE106" s="32"/>
      <c r="AF106" s="32"/>
      <c r="AG106" s="32"/>
      <c r="AH106" s="32"/>
      <c r="AI106" s="32"/>
      <c r="AJ106" s="32"/>
      <c r="AK106" s="93"/>
      <c r="AL106" s="1"/>
      <c r="AM106" s="1"/>
    </row>
    <row r="107">
      <c r="A107" s="1"/>
      <c r="B107" s="14">
        <v>6.0</v>
      </c>
      <c r="C107" s="14">
        <v>11.0</v>
      </c>
      <c r="D107" s="35" t="s">
        <v>726</v>
      </c>
      <c r="E107" s="35" t="s">
        <v>727</v>
      </c>
      <c r="F107" s="35"/>
      <c r="G107" s="35" t="s">
        <v>446</v>
      </c>
      <c r="H107" s="35" t="s">
        <v>728</v>
      </c>
      <c r="I107" s="35" t="s">
        <v>156</v>
      </c>
      <c r="J107" s="35" t="s">
        <v>208</v>
      </c>
      <c r="K107" s="35" t="s">
        <v>208</v>
      </c>
      <c r="L107" s="35" t="s">
        <v>265</v>
      </c>
      <c r="M107" s="35" t="s">
        <v>729</v>
      </c>
      <c r="N107" s="35" t="s">
        <v>168</v>
      </c>
      <c r="O107" s="36" t="str">
        <f>IFERROR(__xludf.DUMMYFUNCTION("IMPORTRANGE(""1jBCNNZhFvfF16pC97eoB6OMedC9z3HRvehXbcrz-PhA"",""Phase 6 Overall Status!R13"")"),"De-scoped from TEKsystems")</f>
        <v>De-scoped from TEKsystems</v>
      </c>
      <c r="P107" s="35"/>
      <c r="Q107" s="35"/>
      <c r="R107" s="35"/>
      <c r="S107" s="37"/>
      <c r="T107" s="37"/>
      <c r="U107" s="35" t="str">
        <f t="shared" si="1"/>
        <v>Need to check</v>
      </c>
      <c r="V107" s="35" t="str">
        <f t="shared" si="2"/>
        <v>Need to check</v>
      </c>
      <c r="W107" s="68"/>
      <c r="X107" s="69"/>
      <c r="Y107" s="94"/>
      <c r="Z107" s="40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41"/>
      <c r="AL107" s="1"/>
      <c r="AM107" s="1"/>
    </row>
    <row r="108">
      <c r="A108" s="1"/>
      <c r="B108" s="10">
        <v>6.0</v>
      </c>
      <c r="C108" s="10">
        <v>12.0</v>
      </c>
      <c r="D108" s="25" t="s">
        <v>730</v>
      </c>
      <c r="E108" s="25" t="s">
        <v>731</v>
      </c>
      <c r="F108" s="25" t="s">
        <v>732</v>
      </c>
      <c r="G108" s="25" t="s">
        <v>511</v>
      </c>
      <c r="H108" s="25" t="s">
        <v>67</v>
      </c>
      <c r="I108" s="25" t="s">
        <v>156</v>
      </c>
      <c r="J108" s="25" t="s">
        <v>69</v>
      </c>
      <c r="K108" s="25" t="s">
        <v>109</v>
      </c>
      <c r="L108" s="25" t="s">
        <v>265</v>
      </c>
      <c r="M108" s="25" t="s">
        <v>729</v>
      </c>
      <c r="N108" s="25" t="s">
        <v>168</v>
      </c>
      <c r="O108" s="59" t="str">
        <f>IFERROR(__xludf.DUMMYFUNCTION("IMPORTRANGE(""1jBCNNZhFvfF16pC97eoB6OMedC9z3HRvehXbcrz-PhA"",""Phase 6 Overall Status!R14"")"),"Supported by TEKsystems")</f>
        <v>Supported by TEKsystems</v>
      </c>
      <c r="P108" s="25"/>
      <c r="Q108" s="25"/>
      <c r="R108" s="25"/>
      <c r="S108" s="28"/>
      <c r="T108" s="28"/>
      <c r="U108" s="25" t="str">
        <f t="shared" si="1"/>
        <v>Logan</v>
      </c>
      <c r="V108" s="25" t="str">
        <f t="shared" si="2"/>
        <v>Logan</v>
      </c>
      <c r="W108" s="65" t="s">
        <v>733</v>
      </c>
      <c r="X108" s="61" t="s">
        <v>734</v>
      </c>
      <c r="Y108" s="42" t="s">
        <v>735</v>
      </c>
      <c r="Z108" s="31"/>
      <c r="AA108" s="33" t="s">
        <v>736</v>
      </c>
      <c r="AB108" s="33" t="s">
        <v>737</v>
      </c>
      <c r="AC108" s="32"/>
      <c r="AD108" s="32"/>
      <c r="AE108" s="32"/>
      <c r="AF108" s="32"/>
      <c r="AG108" s="32"/>
      <c r="AH108" s="32"/>
      <c r="AI108" s="32"/>
      <c r="AJ108" s="32"/>
      <c r="AK108" s="93"/>
      <c r="AL108" s="1"/>
      <c r="AM108" s="1"/>
    </row>
    <row r="109">
      <c r="A109" s="1"/>
      <c r="B109" s="10">
        <v>6.0</v>
      </c>
      <c r="C109" s="10">
        <v>13.0</v>
      </c>
      <c r="D109" s="25" t="s">
        <v>738</v>
      </c>
      <c r="E109" s="25" t="s">
        <v>739</v>
      </c>
      <c r="F109" s="25" t="s">
        <v>740</v>
      </c>
      <c r="G109" s="25" t="s">
        <v>196</v>
      </c>
      <c r="H109" s="25" t="s">
        <v>67</v>
      </c>
      <c r="I109" s="25" t="s">
        <v>741</v>
      </c>
      <c r="J109" s="25" t="s">
        <v>416</v>
      </c>
      <c r="K109" s="25" t="s">
        <v>27</v>
      </c>
      <c r="L109" s="25" t="s">
        <v>742</v>
      </c>
      <c r="M109" s="25" t="s">
        <v>185</v>
      </c>
      <c r="N109" s="25" t="s">
        <v>168</v>
      </c>
      <c r="O109" s="59" t="str">
        <f>IFERROR(__xludf.DUMMYFUNCTION("IMPORTRANGE(""1jBCNNZhFvfF16pC97eoB6OMedC9z3HRvehXbcrz-PhA"",""Phase 6 Overall Status!R15"")"),"Supported by TEKsystems")</f>
        <v>Supported by TEKsystems</v>
      </c>
      <c r="P109" s="25"/>
      <c r="Q109" s="25"/>
      <c r="R109" s="25"/>
      <c r="S109" s="28"/>
      <c r="T109" s="28"/>
      <c r="U109" s="25" t="str">
        <f t="shared" si="1"/>
        <v>Logan</v>
      </c>
      <c r="V109" s="25" t="str">
        <f t="shared" si="2"/>
        <v>Logan</v>
      </c>
      <c r="W109" s="65" t="s">
        <v>743</v>
      </c>
      <c r="X109" s="61" t="s">
        <v>744</v>
      </c>
      <c r="Y109" s="42" t="s">
        <v>745</v>
      </c>
      <c r="Z109" s="31"/>
      <c r="AA109" s="33" t="s">
        <v>746</v>
      </c>
      <c r="AB109" s="33" t="s">
        <v>747</v>
      </c>
      <c r="AC109" s="32"/>
      <c r="AD109" s="32"/>
      <c r="AE109" s="32"/>
      <c r="AF109" s="32"/>
      <c r="AG109" s="32"/>
      <c r="AH109" s="32"/>
      <c r="AI109" s="32"/>
      <c r="AJ109" s="32"/>
      <c r="AK109" s="93"/>
      <c r="AL109" s="1"/>
      <c r="AM109" s="1"/>
    </row>
    <row r="110">
      <c r="A110" s="1"/>
      <c r="B110" s="10">
        <v>6.0</v>
      </c>
      <c r="C110" s="10">
        <v>14.0</v>
      </c>
      <c r="D110" s="25" t="s">
        <v>738</v>
      </c>
      <c r="E110" s="25" t="s">
        <v>748</v>
      </c>
      <c r="F110" s="25" t="s">
        <v>749</v>
      </c>
      <c r="G110" s="25" t="s">
        <v>196</v>
      </c>
      <c r="H110" s="25" t="s">
        <v>67</v>
      </c>
      <c r="I110" s="25" t="s">
        <v>741</v>
      </c>
      <c r="J110" s="25" t="s">
        <v>416</v>
      </c>
      <c r="K110" s="25" t="s">
        <v>27</v>
      </c>
      <c r="L110" s="25" t="s">
        <v>742</v>
      </c>
      <c r="M110" s="25" t="s">
        <v>185</v>
      </c>
      <c r="N110" s="25" t="s">
        <v>168</v>
      </c>
      <c r="O110" s="59" t="str">
        <f>IFERROR(__xludf.DUMMYFUNCTION("IMPORTRANGE(""1jBCNNZhFvfF16pC97eoB6OMedC9z3HRvehXbcrz-PhA"",""Phase 6 Overall Status!R16"")"),"Supported by TEKsystems")</f>
        <v>Supported by TEKsystems</v>
      </c>
      <c r="P110" s="25"/>
      <c r="Q110" s="25"/>
      <c r="R110" s="25"/>
      <c r="S110" s="28"/>
      <c r="T110" s="28"/>
      <c r="U110" s="25" t="str">
        <f t="shared" si="1"/>
        <v>Logan</v>
      </c>
      <c r="V110" s="25" t="str">
        <f t="shared" si="2"/>
        <v>Logan</v>
      </c>
      <c r="W110" s="65" t="s">
        <v>750</v>
      </c>
      <c r="X110" s="61" t="s">
        <v>751</v>
      </c>
      <c r="Y110" s="42" t="s">
        <v>745</v>
      </c>
      <c r="Z110" s="31"/>
      <c r="AA110" s="33" t="s">
        <v>746</v>
      </c>
      <c r="AB110" s="33" t="s">
        <v>747</v>
      </c>
      <c r="AC110" s="32"/>
      <c r="AD110" s="32"/>
      <c r="AE110" s="32"/>
      <c r="AF110" s="32"/>
      <c r="AG110" s="32"/>
      <c r="AH110" s="32"/>
      <c r="AI110" s="32"/>
      <c r="AJ110" s="32"/>
      <c r="AK110" s="93"/>
      <c r="AL110" s="1"/>
      <c r="AM110" s="1"/>
    </row>
    <row r="111">
      <c r="A111" s="1"/>
      <c r="B111" s="10">
        <v>6.0</v>
      </c>
      <c r="C111" s="10">
        <v>15.0</v>
      </c>
      <c r="D111" s="25" t="s">
        <v>738</v>
      </c>
      <c r="E111" s="25" t="s">
        <v>752</v>
      </c>
      <c r="F111" s="25" t="s">
        <v>753</v>
      </c>
      <c r="G111" s="25" t="s">
        <v>196</v>
      </c>
      <c r="H111" s="25" t="s">
        <v>67</v>
      </c>
      <c r="I111" s="25" t="s">
        <v>741</v>
      </c>
      <c r="J111" s="25" t="s">
        <v>416</v>
      </c>
      <c r="K111" s="25" t="s">
        <v>27</v>
      </c>
      <c r="L111" s="25" t="s">
        <v>742</v>
      </c>
      <c r="M111" s="25" t="s">
        <v>185</v>
      </c>
      <c r="N111" s="25" t="s">
        <v>168</v>
      </c>
      <c r="O111" s="59" t="str">
        <f>IFERROR(__xludf.DUMMYFUNCTION("IMPORTRANGE(""1jBCNNZhFvfF16pC97eoB6OMedC9z3HRvehXbcrz-PhA"",""Phase 6 Overall Status!R17"")"),"Supported by TEKsystems")</f>
        <v>Supported by TEKsystems</v>
      </c>
      <c r="P111" s="25"/>
      <c r="Q111" s="25"/>
      <c r="R111" s="25"/>
      <c r="S111" s="28"/>
      <c r="T111" s="28"/>
      <c r="U111" s="25" t="str">
        <f t="shared" si="1"/>
        <v>Logan</v>
      </c>
      <c r="V111" s="25" t="str">
        <f t="shared" si="2"/>
        <v>Logan</v>
      </c>
      <c r="W111" s="65" t="s">
        <v>754</v>
      </c>
      <c r="X111" s="61" t="s">
        <v>755</v>
      </c>
      <c r="Y111" s="42" t="s">
        <v>756</v>
      </c>
      <c r="Z111" s="31"/>
      <c r="AA111" s="33" t="s">
        <v>746</v>
      </c>
      <c r="AB111" s="33" t="s">
        <v>747</v>
      </c>
      <c r="AC111" s="32"/>
      <c r="AD111" s="32"/>
      <c r="AE111" s="32"/>
      <c r="AF111" s="32"/>
      <c r="AG111" s="32"/>
      <c r="AH111" s="32"/>
      <c r="AI111" s="32"/>
      <c r="AJ111" s="32"/>
      <c r="AK111" s="93"/>
      <c r="AL111" s="1"/>
      <c r="AM111" s="1"/>
    </row>
    <row r="112">
      <c r="A112" s="1"/>
      <c r="B112" s="10">
        <v>6.0</v>
      </c>
      <c r="C112" s="10">
        <v>16.0</v>
      </c>
      <c r="D112" s="25" t="s">
        <v>757</v>
      </c>
      <c r="E112" s="25" t="s">
        <v>758</v>
      </c>
      <c r="F112" s="25" t="s">
        <v>759</v>
      </c>
      <c r="G112" s="25" t="s">
        <v>325</v>
      </c>
      <c r="H112" s="25" t="s">
        <v>67</v>
      </c>
      <c r="I112" s="25" t="s">
        <v>246</v>
      </c>
      <c r="J112" s="25" t="s">
        <v>157</v>
      </c>
      <c r="K112" s="25" t="s">
        <v>92</v>
      </c>
      <c r="L112" s="25" t="s">
        <v>528</v>
      </c>
      <c r="M112" s="25" t="s">
        <v>71</v>
      </c>
      <c r="N112" s="25" t="s">
        <v>168</v>
      </c>
      <c r="O112" s="59" t="str">
        <f>IFERROR(__xludf.DUMMYFUNCTION("IMPORTRANGE(""1jBCNNZhFvfF16pC97eoB6OMedC9z3HRvehXbcrz-PhA"",""Phase 6 Overall Status!R18"")"),"Supported by TEKsystems")</f>
        <v>Supported by TEKsystems</v>
      </c>
      <c r="P112" s="25"/>
      <c r="Q112" s="25"/>
      <c r="R112" s="25"/>
      <c r="S112" s="28"/>
      <c r="T112" s="28"/>
      <c r="U112" s="25" t="str">
        <f t="shared" si="1"/>
        <v>Logan</v>
      </c>
      <c r="V112" s="25" t="str">
        <f t="shared" si="2"/>
        <v>Logan</v>
      </c>
      <c r="W112" s="65" t="s">
        <v>760</v>
      </c>
      <c r="X112" s="61" t="s">
        <v>761</v>
      </c>
      <c r="Y112" s="92" t="s">
        <v>215</v>
      </c>
      <c r="Z112" s="31"/>
      <c r="AA112" s="33" t="s">
        <v>762</v>
      </c>
      <c r="AB112" s="95" t="s">
        <v>763</v>
      </c>
      <c r="AC112" s="32"/>
      <c r="AD112" s="32"/>
      <c r="AE112" s="32"/>
      <c r="AF112" s="32"/>
      <c r="AG112" s="32"/>
      <c r="AH112" s="32"/>
      <c r="AI112" s="32"/>
      <c r="AJ112" s="32"/>
      <c r="AK112" s="93"/>
      <c r="AL112" s="1"/>
      <c r="AM112" s="1"/>
    </row>
    <row r="113">
      <c r="A113" s="1"/>
      <c r="B113" s="10">
        <v>6.0</v>
      </c>
      <c r="C113" s="10">
        <v>17.0</v>
      </c>
      <c r="D113" s="25" t="s">
        <v>757</v>
      </c>
      <c r="E113" s="25" t="s">
        <v>764</v>
      </c>
      <c r="F113" s="25" t="s">
        <v>765</v>
      </c>
      <c r="G113" s="25" t="s">
        <v>325</v>
      </c>
      <c r="H113" s="25" t="s">
        <v>67</v>
      </c>
      <c r="I113" s="25" t="s">
        <v>246</v>
      </c>
      <c r="J113" s="25" t="s">
        <v>157</v>
      </c>
      <c r="K113" s="25" t="s">
        <v>92</v>
      </c>
      <c r="L113" s="25" t="s">
        <v>528</v>
      </c>
      <c r="M113" s="25" t="s">
        <v>350</v>
      </c>
      <c r="N113" s="25" t="s">
        <v>168</v>
      </c>
      <c r="O113" s="59" t="str">
        <f>IFERROR(__xludf.DUMMYFUNCTION("IMPORTRANGE(""1jBCNNZhFvfF16pC97eoB6OMedC9z3HRvehXbcrz-PhA"",""Phase 6 Overall Status!R19"")"),"Supported by TEKsystems")</f>
        <v>Supported by TEKsystems</v>
      </c>
      <c r="P113" s="25"/>
      <c r="Q113" s="25"/>
      <c r="R113" s="25"/>
      <c r="S113" s="28"/>
      <c r="T113" s="28"/>
      <c r="U113" s="25" t="str">
        <f t="shared" si="1"/>
        <v>Logan</v>
      </c>
      <c r="V113" s="25" t="str">
        <f t="shared" si="2"/>
        <v>Logan</v>
      </c>
      <c r="W113" s="65" t="s">
        <v>766</v>
      </c>
      <c r="X113" s="61" t="s">
        <v>767</v>
      </c>
      <c r="Y113" s="92" t="s">
        <v>215</v>
      </c>
      <c r="Z113" s="31"/>
      <c r="AA113" s="33" t="s">
        <v>768</v>
      </c>
      <c r="AB113" s="33" t="s">
        <v>769</v>
      </c>
      <c r="AC113" s="32"/>
      <c r="AD113" s="32"/>
      <c r="AE113" s="32"/>
      <c r="AF113" s="32"/>
      <c r="AG113" s="32"/>
      <c r="AH113" s="32"/>
      <c r="AI113" s="32"/>
      <c r="AJ113" s="32"/>
      <c r="AK113" s="93"/>
      <c r="AL113" s="1"/>
      <c r="AM113" s="1"/>
    </row>
    <row r="114">
      <c r="A114" s="1"/>
      <c r="B114" s="14">
        <v>6.0</v>
      </c>
      <c r="C114" s="14">
        <v>18.0</v>
      </c>
      <c r="D114" s="35" t="s">
        <v>770</v>
      </c>
      <c r="E114" s="35" t="s">
        <v>771</v>
      </c>
      <c r="F114" s="35"/>
      <c r="G114" s="35" t="s">
        <v>130</v>
      </c>
      <c r="H114" s="35" t="s">
        <v>67</v>
      </c>
      <c r="I114" s="35" t="s">
        <v>156</v>
      </c>
      <c r="J114" s="35" t="s">
        <v>208</v>
      </c>
      <c r="K114" s="35" t="s">
        <v>208</v>
      </c>
      <c r="L114" s="35" t="s">
        <v>265</v>
      </c>
      <c r="M114" s="35" t="s">
        <v>326</v>
      </c>
      <c r="N114" s="35" t="s">
        <v>168</v>
      </c>
      <c r="O114" s="36" t="str">
        <f>IFERROR(__xludf.DUMMYFUNCTION("IMPORTRANGE(""1jBCNNZhFvfF16pC97eoB6OMedC9z3HRvehXbcrz-PhA"",""Phase 6 Overall Status!R20"")"),"De-scoped from TEKsystems")</f>
        <v>De-scoped from TEKsystems</v>
      </c>
      <c r="P114" s="35"/>
      <c r="Q114" s="35"/>
      <c r="R114" s="35"/>
      <c r="S114" s="37"/>
      <c r="T114" s="37"/>
      <c r="U114" s="35" t="str">
        <f t="shared" si="1"/>
        <v>Need to check</v>
      </c>
      <c r="V114" s="35" t="str">
        <f t="shared" si="2"/>
        <v>Need to check</v>
      </c>
      <c r="W114" s="68"/>
      <c r="X114" s="69"/>
      <c r="Y114" s="94"/>
      <c r="Z114" s="40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41"/>
      <c r="AL114" s="1"/>
      <c r="AM114" s="1"/>
    </row>
    <row r="115">
      <c r="A115" s="1"/>
      <c r="B115" s="10">
        <v>6.0</v>
      </c>
      <c r="C115" s="10">
        <v>19.0</v>
      </c>
      <c r="D115" s="25" t="s">
        <v>772</v>
      </c>
      <c r="E115" s="25" t="s">
        <v>773</v>
      </c>
      <c r="F115" s="25" t="s">
        <v>774</v>
      </c>
      <c r="G115" s="25" t="s">
        <v>203</v>
      </c>
      <c r="H115" s="25" t="s">
        <v>775</v>
      </c>
      <c r="I115" s="25" t="s">
        <v>156</v>
      </c>
      <c r="J115" s="25" t="s">
        <v>69</v>
      </c>
      <c r="K115" s="25" t="s">
        <v>27</v>
      </c>
      <c r="L115" s="25" t="s">
        <v>776</v>
      </c>
      <c r="M115" s="25" t="s">
        <v>777</v>
      </c>
      <c r="N115" s="25" t="s">
        <v>72</v>
      </c>
      <c r="O115" s="59" t="str">
        <f>IFERROR(__xludf.DUMMYFUNCTION("IMPORTRANGE(""1jBCNNZhFvfF16pC97eoB6OMedC9z3HRvehXbcrz-PhA"",""Phase 6 Overall Status!R21"")"),"Supported by TEKsystems")</f>
        <v>Supported by TEKsystems</v>
      </c>
      <c r="P115" s="25"/>
      <c r="Q115" s="25"/>
      <c r="R115" s="25"/>
      <c r="S115" s="28"/>
      <c r="T115" s="28"/>
      <c r="U115" s="25" t="str">
        <f t="shared" si="1"/>
        <v>Logan</v>
      </c>
      <c r="V115" s="25" t="str">
        <f t="shared" si="2"/>
        <v>Logan</v>
      </c>
      <c r="W115" s="65" t="s">
        <v>778</v>
      </c>
      <c r="X115" s="61" t="s">
        <v>779</v>
      </c>
      <c r="Y115" s="42" t="s">
        <v>780</v>
      </c>
      <c r="Z115" s="31"/>
      <c r="AA115" s="33" t="s">
        <v>781</v>
      </c>
      <c r="AB115" s="33" t="s">
        <v>782</v>
      </c>
      <c r="AC115" s="32"/>
      <c r="AD115" s="32"/>
      <c r="AE115" s="32"/>
      <c r="AF115" s="32"/>
      <c r="AG115" s="32"/>
      <c r="AH115" s="32"/>
      <c r="AI115" s="32"/>
      <c r="AJ115" s="32"/>
      <c r="AK115" s="93"/>
      <c r="AL115" s="1"/>
      <c r="AM115" s="1"/>
    </row>
    <row r="116">
      <c r="A116" s="1"/>
      <c r="B116" s="10">
        <v>6.0</v>
      </c>
      <c r="C116" s="10">
        <v>20.0</v>
      </c>
      <c r="D116" s="25" t="s">
        <v>783</v>
      </c>
      <c r="E116" s="25" t="s">
        <v>784</v>
      </c>
      <c r="F116" s="25" t="s">
        <v>785</v>
      </c>
      <c r="G116" s="25" t="s">
        <v>207</v>
      </c>
      <c r="H116" s="25" t="s">
        <v>67</v>
      </c>
      <c r="I116" s="25" t="s">
        <v>246</v>
      </c>
      <c r="J116" s="25" t="s">
        <v>416</v>
      </c>
      <c r="K116" s="25" t="s">
        <v>27</v>
      </c>
      <c r="L116" s="25" t="s">
        <v>184</v>
      </c>
      <c r="M116" s="25" t="s">
        <v>786</v>
      </c>
      <c r="N116" s="25" t="s">
        <v>72</v>
      </c>
      <c r="O116" s="59" t="str">
        <f>IFERROR(__xludf.DUMMYFUNCTION("IMPORTRANGE(""1jBCNNZhFvfF16pC97eoB6OMedC9z3HRvehXbcrz-PhA"",""Phase 6 Overall Status!R22"")"),"Supported by TEKsystems")</f>
        <v>Supported by TEKsystems</v>
      </c>
      <c r="P116" s="25"/>
      <c r="Q116" s="25"/>
      <c r="R116" s="25"/>
      <c r="S116" s="28"/>
      <c r="T116" s="28"/>
      <c r="U116" s="25" t="str">
        <f t="shared" si="1"/>
        <v>Hyde Park</v>
      </c>
      <c r="V116" s="25" t="str">
        <f t="shared" si="2"/>
        <v>Hyde Park</v>
      </c>
      <c r="W116" s="65" t="s">
        <v>787</v>
      </c>
      <c r="X116" s="61" t="s">
        <v>788</v>
      </c>
      <c r="Y116" s="42" t="s">
        <v>789</v>
      </c>
      <c r="Z116" s="31"/>
      <c r="AA116" s="33" t="s">
        <v>790</v>
      </c>
      <c r="AB116" s="33" t="s">
        <v>791</v>
      </c>
      <c r="AC116" s="32"/>
      <c r="AD116" s="32"/>
      <c r="AE116" s="32"/>
      <c r="AF116" s="32"/>
      <c r="AG116" s="32"/>
      <c r="AH116" s="32"/>
      <c r="AI116" s="32"/>
      <c r="AJ116" s="32"/>
      <c r="AK116" s="93"/>
      <c r="AL116" s="1"/>
      <c r="AM116" s="1"/>
    </row>
    <row r="117">
      <c r="A117" s="1"/>
      <c r="B117" s="14">
        <v>6.0</v>
      </c>
      <c r="C117" s="14">
        <v>21.0</v>
      </c>
      <c r="D117" s="35" t="s">
        <v>792</v>
      </c>
      <c r="E117" s="35" t="s">
        <v>423</v>
      </c>
      <c r="F117" s="35" t="s">
        <v>793</v>
      </c>
      <c r="G117" s="35" t="s">
        <v>90</v>
      </c>
      <c r="H117" s="35" t="s">
        <v>67</v>
      </c>
      <c r="I117" s="35" t="s">
        <v>246</v>
      </c>
      <c r="J117" s="35" t="s">
        <v>208</v>
      </c>
      <c r="K117" s="35" t="s">
        <v>208</v>
      </c>
      <c r="L117" s="35" t="s">
        <v>184</v>
      </c>
      <c r="M117" s="35" t="s">
        <v>350</v>
      </c>
      <c r="N117" s="35" t="s">
        <v>72</v>
      </c>
      <c r="O117" s="36" t="str">
        <f>IFERROR(__xludf.DUMMYFUNCTION("IMPORTRANGE(""1jBCNNZhFvfF16pC97eoB6OMedC9z3HRvehXbcrz-PhA"",""Phase 6 Overall Status!R23"")"),"De-scoped from TEKsystems")</f>
        <v>De-scoped from TEKsystems</v>
      </c>
      <c r="P117" s="35"/>
      <c r="Q117" s="35"/>
      <c r="R117" s="35"/>
      <c r="S117" s="37"/>
      <c r="T117" s="37"/>
      <c r="U117" s="35" t="str">
        <f t="shared" si="1"/>
        <v>Logan</v>
      </c>
      <c r="V117" s="35" t="str">
        <f t="shared" si="2"/>
        <v>Logan</v>
      </c>
      <c r="W117" s="68" t="s">
        <v>794</v>
      </c>
      <c r="X117" s="69" t="s">
        <v>795</v>
      </c>
      <c r="Y117" s="94"/>
      <c r="Z117" s="40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41"/>
      <c r="AL117" s="1"/>
      <c r="AM117" s="1"/>
    </row>
    <row r="118">
      <c r="A118" s="1"/>
      <c r="B118" s="10">
        <v>6.0</v>
      </c>
      <c r="C118" s="10">
        <v>22.0</v>
      </c>
      <c r="D118" s="25" t="s">
        <v>796</v>
      </c>
      <c r="E118" s="25" t="s">
        <v>797</v>
      </c>
      <c r="F118" s="25" t="s">
        <v>798</v>
      </c>
      <c r="G118" s="25" t="s">
        <v>446</v>
      </c>
      <c r="H118" s="25" t="s">
        <v>799</v>
      </c>
      <c r="I118" s="25" t="s">
        <v>156</v>
      </c>
      <c r="J118" s="25" t="s">
        <v>383</v>
      </c>
      <c r="K118" s="25" t="s">
        <v>294</v>
      </c>
      <c r="L118" s="25" t="s">
        <v>800</v>
      </c>
      <c r="M118" s="25" t="s">
        <v>185</v>
      </c>
      <c r="N118" s="25" t="s">
        <v>72</v>
      </c>
      <c r="O118" s="59" t="str">
        <f>IFERROR(__xludf.DUMMYFUNCTION("IMPORTRANGE(""1jBCNNZhFvfF16pC97eoB6OMedC9z3HRvehXbcrz-PhA"",""Phase 6 Overall Status!R24"")"),"Supported by TEKsystems")</f>
        <v>Supported by TEKsystems</v>
      </c>
      <c r="P118" s="25"/>
      <c r="Q118" s="25"/>
      <c r="R118" s="25"/>
      <c r="S118" s="28"/>
      <c r="T118" s="28"/>
      <c r="U118" s="25" t="str">
        <f t="shared" si="1"/>
        <v>Logan</v>
      </c>
      <c r="V118" s="25" t="str">
        <f t="shared" si="2"/>
        <v>Logan</v>
      </c>
      <c r="W118" s="65" t="s">
        <v>802</v>
      </c>
      <c r="X118" s="61" t="s">
        <v>803</v>
      </c>
      <c r="Y118" s="42" t="s">
        <v>804</v>
      </c>
      <c r="Z118" s="31"/>
      <c r="AA118" s="33" t="s">
        <v>805</v>
      </c>
      <c r="AB118" s="33" t="s">
        <v>806</v>
      </c>
      <c r="AC118" s="32"/>
      <c r="AD118" s="32"/>
      <c r="AE118" s="32"/>
      <c r="AF118" s="32"/>
      <c r="AG118" s="32"/>
      <c r="AH118" s="32"/>
      <c r="AI118" s="32"/>
      <c r="AJ118" s="32"/>
      <c r="AK118" s="93"/>
      <c r="AL118" s="1"/>
      <c r="AM118" s="1"/>
    </row>
    <row r="119">
      <c r="A119" s="1"/>
      <c r="B119" s="10">
        <v>6.0</v>
      </c>
      <c r="C119" s="10">
        <v>23.0</v>
      </c>
      <c r="D119" s="25" t="s">
        <v>807</v>
      </c>
      <c r="E119" s="25" t="s">
        <v>808</v>
      </c>
      <c r="F119" s="25" t="s">
        <v>809</v>
      </c>
      <c r="G119" s="25" t="s">
        <v>196</v>
      </c>
      <c r="H119" s="25" t="s">
        <v>67</v>
      </c>
      <c r="I119" s="25" t="s">
        <v>156</v>
      </c>
      <c r="J119" s="25" t="s">
        <v>383</v>
      </c>
      <c r="K119" s="25" t="s">
        <v>294</v>
      </c>
      <c r="L119" s="25" t="s">
        <v>272</v>
      </c>
      <c r="M119" s="25" t="s">
        <v>810</v>
      </c>
      <c r="N119" s="25" t="s">
        <v>72</v>
      </c>
      <c r="O119" s="59" t="str">
        <f>IFERROR(__xludf.DUMMYFUNCTION("IMPORTRANGE(""1jBCNNZhFvfF16pC97eoB6OMedC9z3HRvehXbcrz-PhA"",""Phase 6 Overall Status!R25"")"),"Supported by TEKsystems")</f>
        <v>Supported by TEKsystems</v>
      </c>
      <c r="P119" s="25"/>
      <c r="Q119" s="25"/>
      <c r="R119" s="25"/>
      <c r="S119" s="28"/>
      <c r="T119" s="28"/>
      <c r="U119" s="25" t="str">
        <f t="shared" si="1"/>
        <v>Logan</v>
      </c>
      <c r="V119" s="25" t="str">
        <f t="shared" si="2"/>
        <v>Logan</v>
      </c>
      <c r="W119" s="65" t="s">
        <v>811</v>
      </c>
      <c r="X119" s="61" t="s">
        <v>812</v>
      </c>
      <c r="Y119" s="42" t="s">
        <v>813</v>
      </c>
      <c r="Z119" s="31"/>
      <c r="AA119" s="33" t="s">
        <v>814</v>
      </c>
      <c r="AB119" s="33" t="s">
        <v>815</v>
      </c>
      <c r="AC119" s="32"/>
      <c r="AD119" s="32"/>
      <c r="AE119" s="32"/>
      <c r="AF119" s="32"/>
      <c r="AG119" s="32"/>
      <c r="AH119" s="32"/>
      <c r="AI119" s="32"/>
      <c r="AJ119" s="32"/>
      <c r="AK119" s="93"/>
      <c r="AL119" s="1"/>
      <c r="AM119" s="1"/>
    </row>
    <row r="120">
      <c r="A120" s="1"/>
      <c r="B120" s="10">
        <v>6.0</v>
      </c>
      <c r="C120" s="10">
        <v>24.0</v>
      </c>
      <c r="D120" s="25" t="s">
        <v>807</v>
      </c>
      <c r="E120" s="25" t="s">
        <v>816</v>
      </c>
      <c r="F120" s="25" t="s">
        <v>817</v>
      </c>
      <c r="G120" s="25" t="s">
        <v>446</v>
      </c>
      <c r="H120" s="25" t="s">
        <v>67</v>
      </c>
      <c r="I120" s="25" t="s">
        <v>156</v>
      </c>
      <c r="J120" s="25" t="s">
        <v>123</v>
      </c>
      <c r="K120" s="25" t="s">
        <v>157</v>
      </c>
      <c r="L120" s="25" t="s">
        <v>818</v>
      </c>
      <c r="M120" s="25" t="s">
        <v>810</v>
      </c>
      <c r="N120" s="25" t="s">
        <v>72</v>
      </c>
      <c r="O120" s="59" t="str">
        <f>IFERROR(__xludf.DUMMYFUNCTION("IMPORTRANGE(""1jBCNNZhFvfF16pC97eoB6OMedC9z3HRvehXbcrz-PhA"",""Phase 6 Overall Status!R26"")"),"Supported by TEKsystems")</f>
        <v>Supported by TEKsystems</v>
      </c>
      <c r="P120" s="25"/>
      <c r="Q120" s="25"/>
      <c r="R120" s="25"/>
      <c r="S120" s="28"/>
      <c r="T120" s="28"/>
      <c r="U120" s="25" t="str">
        <f t="shared" si="1"/>
        <v>Logan</v>
      </c>
      <c r="V120" s="25" t="str">
        <f t="shared" si="2"/>
        <v>Logan</v>
      </c>
      <c r="W120" s="65" t="s">
        <v>819</v>
      </c>
      <c r="X120" s="61" t="s">
        <v>820</v>
      </c>
      <c r="Y120" s="42" t="s">
        <v>821</v>
      </c>
      <c r="Z120" s="31"/>
      <c r="AA120" s="33" t="s">
        <v>822</v>
      </c>
      <c r="AB120" s="33" t="s">
        <v>823</v>
      </c>
      <c r="AC120" s="32"/>
      <c r="AD120" s="32"/>
      <c r="AE120" s="32"/>
      <c r="AF120" s="32"/>
      <c r="AG120" s="32"/>
      <c r="AH120" s="32"/>
      <c r="AI120" s="32"/>
      <c r="AJ120" s="32"/>
      <c r="AK120" s="93"/>
      <c r="AL120" s="1"/>
      <c r="AM120" s="1"/>
    </row>
    <row r="121">
      <c r="A121" s="1"/>
      <c r="B121" s="10">
        <v>6.0</v>
      </c>
      <c r="C121" s="10">
        <v>25.0</v>
      </c>
      <c r="D121" s="25" t="s">
        <v>807</v>
      </c>
      <c r="E121" s="25" t="s">
        <v>824</v>
      </c>
      <c r="F121" s="25" t="s">
        <v>825</v>
      </c>
      <c r="G121" s="25" t="s">
        <v>130</v>
      </c>
      <c r="H121" s="25" t="s">
        <v>67</v>
      </c>
      <c r="I121" s="25" t="s">
        <v>156</v>
      </c>
      <c r="J121" s="25" t="s">
        <v>123</v>
      </c>
      <c r="K121" s="25" t="s">
        <v>157</v>
      </c>
      <c r="L121" s="25" t="s">
        <v>818</v>
      </c>
      <c r="M121" s="25" t="s">
        <v>810</v>
      </c>
      <c r="N121" s="25" t="s">
        <v>72</v>
      </c>
      <c r="O121" s="59" t="str">
        <f>IFERROR(__xludf.DUMMYFUNCTION("IMPORTRANGE(""1jBCNNZhFvfF16pC97eoB6OMedC9z3HRvehXbcrz-PhA"",""Phase 6 Overall Status!R27"")"),"Supported by TEKsystems")</f>
        <v>Supported by TEKsystems</v>
      </c>
      <c r="P121" s="25"/>
      <c r="Q121" s="25"/>
      <c r="R121" s="25"/>
      <c r="S121" s="28"/>
      <c r="T121" s="28"/>
      <c r="U121" s="25" t="str">
        <f t="shared" si="1"/>
        <v>Logan</v>
      </c>
      <c r="V121" s="25" t="str">
        <f t="shared" si="2"/>
        <v>Logan</v>
      </c>
      <c r="W121" s="65" t="s">
        <v>826</v>
      </c>
      <c r="X121" s="61" t="s">
        <v>827</v>
      </c>
      <c r="Y121" s="42" t="s">
        <v>828</v>
      </c>
      <c r="Z121" s="31"/>
      <c r="AA121" s="33" t="s">
        <v>829</v>
      </c>
      <c r="AB121" s="33" t="s">
        <v>830</v>
      </c>
      <c r="AC121" s="32"/>
      <c r="AD121" s="32"/>
      <c r="AE121" s="32"/>
      <c r="AF121" s="32"/>
      <c r="AG121" s="32"/>
      <c r="AH121" s="32"/>
      <c r="AI121" s="32"/>
      <c r="AJ121" s="32"/>
      <c r="AK121" s="93"/>
      <c r="AL121" s="1"/>
      <c r="AM121" s="1"/>
    </row>
    <row r="122">
      <c r="A122" s="1"/>
      <c r="B122" s="10">
        <v>6.0</v>
      </c>
      <c r="C122" s="10">
        <v>26.0</v>
      </c>
      <c r="D122" s="25" t="s">
        <v>807</v>
      </c>
      <c r="E122" s="25" t="s">
        <v>831</v>
      </c>
      <c r="F122" s="25" t="s">
        <v>832</v>
      </c>
      <c r="G122" s="25" t="s">
        <v>196</v>
      </c>
      <c r="H122" s="25" t="s">
        <v>67</v>
      </c>
      <c r="I122" s="25" t="s">
        <v>156</v>
      </c>
      <c r="J122" s="25" t="s">
        <v>123</v>
      </c>
      <c r="K122" s="25" t="s">
        <v>157</v>
      </c>
      <c r="L122" s="25" t="s">
        <v>818</v>
      </c>
      <c r="M122" s="25" t="s">
        <v>810</v>
      </c>
      <c r="N122" s="25" t="s">
        <v>72</v>
      </c>
      <c r="O122" s="59" t="str">
        <f>IFERROR(__xludf.DUMMYFUNCTION("IMPORTRANGE(""1jBCNNZhFvfF16pC97eoB6OMedC9z3HRvehXbcrz-PhA"",""Phase 6 Overall Status!R28"")"),"Supported by TEKsystems")</f>
        <v>Supported by TEKsystems</v>
      </c>
      <c r="P122" s="25"/>
      <c r="Q122" s="25"/>
      <c r="R122" s="25"/>
      <c r="S122" s="28"/>
      <c r="T122" s="28"/>
      <c r="U122" s="25" t="str">
        <f t="shared" si="1"/>
        <v>Logan</v>
      </c>
      <c r="V122" s="25" t="str">
        <f t="shared" si="2"/>
        <v>Logan</v>
      </c>
      <c r="W122" s="65" t="s">
        <v>833</v>
      </c>
      <c r="X122" s="61" t="s">
        <v>834</v>
      </c>
      <c r="Y122" s="42" t="s">
        <v>835</v>
      </c>
      <c r="Z122" s="31"/>
      <c r="AA122" s="33" t="s">
        <v>836</v>
      </c>
      <c r="AB122" s="33" t="s">
        <v>837</v>
      </c>
      <c r="AC122" s="32"/>
      <c r="AD122" s="32"/>
      <c r="AE122" s="32"/>
      <c r="AF122" s="32"/>
      <c r="AG122" s="32"/>
      <c r="AH122" s="32"/>
      <c r="AI122" s="32"/>
      <c r="AJ122" s="32"/>
      <c r="AK122" s="93"/>
      <c r="AL122" s="1"/>
      <c r="AM122" s="1"/>
    </row>
    <row r="123">
      <c r="A123" s="1"/>
      <c r="B123" s="10">
        <v>6.0</v>
      </c>
      <c r="C123" s="10">
        <v>27.0</v>
      </c>
      <c r="D123" s="25" t="s">
        <v>807</v>
      </c>
      <c r="E123" s="25" t="s">
        <v>838</v>
      </c>
      <c r="F123" s="25" t="s">
        <v>825</v>
      </c>
      <c r="G123" s="25" t="s">
        <v>446</v>
      </c>
      <c r="H123" s="25" t="s">
        <v>67</v>
      </c>
      <c r="I123" s="25" t="s">
        <v>156</v>
      </c>
      <c r="J123" s="25" t="s">
        <v>123</v>
      </c>
      <c r="K123" s="25" t="s">
        <v>157</v>
      </c>
      <c r="L123" s="25" t="s">
        <v>818</v>
      </c>
      <c r="M123" s="25" t="s">
        <v>810</v>
      </c>
      <c r="N123" s="25" t="s">
        <v>72</v>
      </c>
      <c r="O123" s="59" t="str">
        <f>IFERROR(__xludf.DUMMYFUNCTION("IMPORTRANGE(""1jBCNNZhFvfF16pC97eoB6OMedC9z3HRvehXbcrz-PhA"",""Phase 6 Overall Status!R29"")"),"Supported by TEKsystems")</f>
        <v>Supported by TEKsystems</v>
      </c>
      <c r="P123" s="25"/>
      <c r="Q123" s="25"/>
      <c r="R123" s="25"/>
      <c r="S123" s="28"/>
      <c r="T123" s="28"/>
      <c r="U123" s="25" t="str">
        <f t="shared" si="1"/>
        <v>Logan</v>
      </c>
      <c r="V123" s="25" t="str">
        <f t="shared" si="2"/>
        <v>Logan</v>
      </c>
      <c r="W123" s="65" t="s">
        <v>826</v>
      </c>
      <c r="X123" s="61" t="s">
        <v>827</v>
      </c>
      <c r="Y123" s="42" t="s">
        <v>839</v>
      </c>
      <c r="Z123" s="31"/>
      <c r="AA123" s="33" t="s">
        <v>829</v>
      </c>
      <c r="AB123" s="33" t="s">
        <v>830</v>
      </c>
      <c r="AC123" s="32"/>
      <c r="AD123" s="32"/>
      <c r="AE123" s="32"/>
      <c r="AF123" s="32"/>
      <c r="AG123" s="32"/>
      <c r="AH123" s="32"/>
      <c r="AI123" s="32"/>
      <c r="AJ123" s="32"/>
      <c r="AK123" s="93"/>
      <c r="AL123" s="1"/>
      <c r="AM123" s="1"/>
    </row>
    <row r="124">
      <c r="A124" s="1"/>
      <c r="B124" s="10">
        <v>7.0</v>
      </c>
      <c r="C124" s="10">
        <v>1.0</v>
      </c>
      <c r="D124" s="25" t="s">
        <v>840</v>
      </c>
      <c r="E124" s="25" t="s">
        <v>841</v>
      </c>
      <c r="F124" s="25" t="s">
        <v>842</v>
      </c>
      <c r="G124" s="25" t="s">
        <v>130</v>
      </c>
      <c r="H124" s="25" t="s">
        <v>67</v>
      </c>
      <c r="I124" s="25" t="s">
        <v>156</v>
      </c>
      <c r="J124" s="25" t="s">
        <v>383</v>
      </c>
      <c r="K124" s="25" t="s">
        <v>131</v>
      </c>
      <c r="L124" s="25" t="s">
        <v>547</v>
      </c>
      <c r="M124" s="25" t="s">
        <v>661</v>
      </c>
      <c r="N124" s="25" t="s">
        <v>72</v>
      </c>
      <c r="O124" s="59" t="str">
        <f>IFERROR(__xludf.DUMMYFUNCTION("IMPORTRANGE(""1koBhHZvpcDxrn6D7opGt2QkNxz2f5w5PyNOmrT5TEtE"",""Phase 7 Overall Status!R03"")"),"Supported by TEKsystems")</f>
        <v>Supported by TEKsystems</v>
      </c>
      <c r="P124" s="25"/>
      <c r="Q124" s="25"/>
      <c r="R124" s="25"/>
      <c r="S124" s="28"/>
      <c r="T124" s="28"/>
      <c r="U124" s="25" t="str">
        <f t="shared" si="1"/>
        <v>Logan</v>
      </c>
      <c r="V124" s="25" t="str">
        <f t="shared" si="2"/>
        <v>Logan</v>
      </c>
      <c r="W124" s="65" t="s">
        <v>843</v>
      </c>
      <c r="X124" s="61" t="s">
        <v>844</v>
      </c>
      <c r="Y124" s="92"/>
      <c r="Z124" s="31"/>
      <c r="AA124" s="33" t="s">
        <v>845</v>
      </c>
      <c r="AB124" s="33" t="s">
        <v>846</v>
      </c>
      <c r="AC124" s="32"/>
      <c r="AD124" s="32"/>
      <c r="AE124" s="32"/>
      <c r="AF124" s="32"/>
      <c r="AG124" s="32"/>
      <c r="AH124" s="32"/>
      <c r="AI124" s="32"/>
      <c r="AJ124" s="32"/>
      <c r="AK124" s="93">
        <v>3.0</v>
      </c>
      <c r="AL124" s="1"/>
      <c r="AM124" s="1"/>
    </row>
    <row r="125">
      <c r="A125" s="1"/>
      <c r="B125" s="14">
        <v>7.0</v>
      </c>
      <c r="C125" s="14">
        <v>2.0</v>
      </c>
      <c r="D125" s="35" t="s">
        <v>847</v>
      </c>
      <c r="E125" s="35" t="s">
        <v>848</v>
      </c>
      <c r="F125" s="35" t="s">
        <v>849</v>
      </c>
      <c r="G125" s="35" t="s">
        <v>446</v>
      </c>
      <c r="H125" s="35" t="s">
        <v>67</v>
      </c>
      <c r="I125" s="35" t="s">
        <v>156</v>
      </c>
      <c r="J125" s="35" t="s">
        <v>208</v>
      </c>
      <c r="K125" s="35" t="s">
        <v>208</v>
      </c>
      <c r="L125" s="35" t="s">
        <v>800</v>
      </c>
      <c r="M125" s="35" t="s">
        <v>401</v>
      </c>
      <c r="N125" s="35" t="s">
        <v>72</v>
      </c>
      <c r="O125" s="36" t="str">
        <f>IFERROR(__xludf.DUMMYFUNCTION("IMPORTRANGE(""1koBhHZvpcDxrn6D7opGt2QkNxz2f5w5PyNOmrT5TEtE"",""Phase 7 Overall Status!R04"")"),"De-scoped from TEKsystems")</f>
        <v>De-scoped from TEKsystems</v>
      </c>
      <c r="P125" s="35"/>
      <c r="Q125" s="35"/>
      <c r="R125" s="35"/>
      <c r="S125" s="37"/>
      <c r="T125" s="37"/>
      <c r="U125" s="35" t="str">
        <f t="shared" si="1"/>
        <v>Logan</v>
      </c>
      <c r="V125" s="35" t="str">
        <f t="shared" si="2"/>
        <v>Logan</v>
      </c>
      <c r="W125" s="68" t="s">
        <v>850</v>
      </c>
      <c r="X125" s="69" t="s">
        <v>851</v>
      </c>
      <c r="Y125" s="94"/>
      <c r="Z125" s="40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96"/>
      <c r="AL125" s="1"/>
      <c r="AM125" s="1"/>
    </row>
    <row r="126">
      <c r="A126" s="1"/>
      <c r="B126" s="15">
        <v>7.0</v>
      </c>
      <c r="C126" s="15">
        <v>3.0</v>
      </c>
      <c r="D126" s="25" t="s">
        <v>852</v>
      </c>
      <c r="E126" s="25" t="s">
        <v>853</v>
      </c>
      <c r="F126" s="25" t="s">
        <v>854</v>
      </c>
      <c r="G126" s="25" t="s">
        <v>196</v>
      </c>
      <c r="H126" s="25" t="s">
        <v>67</v>
      </c>
      <c r="I126" s="25" t="s">
        <v>156</v>
      </c>
      <c r="J126" s="25" t="s">
        <v>165</v>
      </c>
      <c r="K126" s="25" t="s">
        <v>416</v>
      </c>
      <c r="L126" s="25" t="s">
        <v>93</v>
      </c>
      <c r="M126" s="25" t="s">
        <v>548</v>
      </c>
      <c r="N126" s="25" t="s">
        <v>72</v>
      </c>
      <c r="O126" s="59" t="str">
        <f>IFERROR(__xludf.DUMMYFUNCTION("IMPORTRANGE(""1koBhHZvpcDxrn6D7opGt2QkNxz2f5w5PyNOmrT5TEtE"",""Phase 7 Overall Status!R05"")"),"Supported by TEKsystems")</f>
        <v>Supported by TEKsystems</v>
      </c>
      <c r="P126" s="25"/>
      <c r="Q126" s="25"/>
      <c r="R126" s="25"/>
      <c r="S126" s="28"/>
      <c r="T126" s="28"/>
      <c r="U126" s="25" t="str">
        <f t="shared" si="1"/>
        <v>Logan</v>
      </c>
      <c r="V126" s="25" t="str">
        <f t="shared" si="2"/>
        <v>Logan</v>
      </c>
      <c r="W126" s="65" t="s">
        <v>855</v>
      </c>
      <c r="X126" s="61" t="s">
        <v>856</v>
      </c>
      <c r="Y126" s="92"/>
      <c r="Z126" s="31"/>
      <c r="AA126" s="33" t="s">
        <v>857</v>
      </c>
      <c r="AB126" s="33" t="s">
        <v>858</v>
      </c>
      <c r="AC126" s="32"/>
      <c r="AD126" s="32"/>
      <c r="AE126" s="32"/>
      <c r="AF126" s="32"/>
      <c r="AG126" s="32"/>
      <c r="AH126" s="32"/>
      <c r="AI126" s="32"/>
      <c r="AJ126" s="32"/>
      <c r="AK126" s="97">
        <v>2.0</v>
      </c>
      <c r="AL126" s="1"/>
      <c r="AM126" s="1"/>
    </row>
    <row r="127">
      <c r="A127" s="1"/>
      <c r="B127" s="15">
        <v>7.0</v>
      </c>
      <c r="C127" s="15">
        <v>4.0</v>
      </c>
      <c r="D127" s="25" t="s">
        <v>859</v>
      </c>
      <c r="E127" s="25" t="s">
        <v>860</v>
      </c>
      <c r="F127" s="25" t="s">
        <v>861</v>
      </c>
      <c r="G127" s="25" t="s">
        <v>558</v>
      </c>
      <c r="H127" s="25" t="s">
        <v>67</v>
      </c>
      <c r="I127" s="25" t="s">
        <v>156</v>
      </c>
      <c r="J127" s="25" t="s">
        <v>383</v>
      </c>
      <c r="K127" s="25" t="s">
        <v>131</v>
      </c>
      <c r="L127" s="25" t="s">
        <v>818</v>
      </c>
      <c r="M127" s="25" t="s">
        <v>167</v>
      </c>
      <c r="N127" s="25" t="s">
        <v>72</v>
      </c>
      <c r="O127" s="59" t="str">
        <f>IFERROR(__xludf.DUMMYFUNCTION("IMPORTRANGE(""1koBhHZvpcDxrn6D7opGt2QkNxz2f5w5PyNOmrT5TEtE"",""Phase 7 Overall Status!R06"")"),"Supported by TEKsystems")</f>
        <v>Supported by TEKsystems</v>
      </c>
      <c r="P127" s="25"/>
      <c r="Q127" s="25"/>
      <c r="R127" s="25"/>
      <c r="S127" s="28"/>
      <c r="T127" s="28"/>
      <c r="U127" s="25" t="str">
        <f t="shared" si="1"/>
        <v>Logan</v>
      </c>
      <c r="V127" s="25" t="str">
        <f t="shared" si="2"/>
        <v>Logan</v>
      </c>
      <c r="W127" s="65" t="s">
        <v>862</v>
      </c>
      <c r="X127" s="61" t="s">
        <v>863</v>
      </c>
      <c r="Y127" s="42" t="s">
        <v>864</v>
      </c>
      <c r="Z127" s="31"/>
      <c r="AA127" s="33" t="s">
        <v>865</v>
      </c>
      <c r="AB127" s="33" t="s">
        <v>318</v>
      </c>
      <c r="AC127" s="32"/>
      <c r="AD127" s="32"/>
      <c r="AE127" s="32"/>
      <c r="AF127" s="32"/>
      <c r="AG127" s="32"/>
      <c r="AH127" s="32"/>
      <c r="AI127" s="32"/>
      <c r="AJ127" s="32"/>
      <c r="AK127" s="97">
        <v>2.0</v>
      </c>
      <c r="AL127" s="1"/>
      <c r="AM127" s="1"/>
    </row>
    <row r="128">
      <c r="A128" s="1"/>
      <c r="B128" s="15">
        <v>7.0</v>
      </c>
      <c r="C128" s="15">
        <v>5.0</v>
      </c>
      <c r="D128" s="25" t="s">
        <v>866</v>
      </c>
      <c r="E128" s="25" t="s">
        <v>867</v>
      </c>
      <c r="F128" s="25" t="s">
        <v>868</v>
      </c>
      <c r="G128" s="25" t="s">
        <v>130</v>
      </c>
      <c r="H128" s="25" t="s">
        <v>91</v>
      </c>
      <c r="I128" s="25" t="s">
        <v>156</v>
      </c>
      <c r="J128" s="25" t="s">
        <v>131</v>
      </c>
      <c r="K128" s="25" t="s">
        <v>383</v>
      </c>
      <c r="L128" s="25" t="s">
        <v>776</v>
      </c>
      <c r="M128" s="25" t="s">
        <v>158</v>
      </c>
      <c r="N128" s="25" t="s">
        <v>72</v>
      </c>
      <c r="O128" s="59" t="str">
        <f>IFERROR(__xludf.DUMMYFUNCTION("IMPORTRANGE(""1koBhHZvpcDxrn6D7opGt2QkNxz2f5w5PyNOmrT5TEtE"",""Phase 7 Overall Status!R07"")"),"Supported by TEKsystems")</f>
        <v>Supported by TEKsystems</v>
      </c>
      <c r="P128" s="25"/>
      <c r="Q128" s="25"/>
      <c r="R128" s="25"/>
      <c r="S128" s="28"/>
      <c r="T128" s="28"/>
      <c r="U128" s="25" t="str">
        <f t="shared" si="1"/>
        <v>Logan</v>
      </c>
      <c r="V128" s="25" t="str">
        <f t="shared" si="2"/>
        <v>Logan</v>
      </c>
      <c r="W128" s="65" t="s">
        <v>869</v>
      </c>
      <c r="X128" s="61" t="s">
        <v>870</v>
      </c>
      <c r="Y128" s="42" t="s">
        <v>871</v>
      </c>
      <c r="Z128" s="31"/>
      <c r="AA128" s="33" t="s">
        <v>872</v>
      </c>
      <c r="AB128" s="33" t="s">
        <v>873</v>
      </c>
      <c r="AC128" s="32"/>
      <c r="AD128" s="32"/>
      <c r="AE128" s="32"/>
      <c r="AF128" s="32"/>
      <c r="AG128" s="32"/>
      <c r="AH128" s="32"/>
      <c r="AI128" s="32"/>
      <c r="AJ128" s="32"/>
      <c r="AK128" s="97">
        <v>1.0</v>
      </c>
      <c r="AL128" s="1"/>
      <c r="AM128" s="1"/>
    </row>
    <row r="129">
      <c r="A129" s="1"/>
      <c r="B129" s="15">
        <v>7.0</v>
      </c>
      <c r="C129" s="15">
        <v>6.0</v>
      </c>
      <c r="D129" s="25" t="s">
        <v>866</v>
      </c>
      <c r="E129" s="25" t="s">
        <v>874</v>
      </c>
      <c r="F129" s="25" t="s">
        <v>875</v>
      </c>
      <c r="G129" s="25" t="s">
        <v>90</v>
      </c>
      <c r="H129" s="25" t="s">
        <v>799</v>
      </c>
      <c r="I129" s="25" t="s">
        <v>156</v>
      </c>
      <c r="J129" s="25" t="s">
        <v>131</v>
      </c>
      <c r="K129" s="25" t="s">
        <v>383</v>
      </c>
      <c r="L129" s="25" t="s">
        <v>272</v>
      </c>
      <c r="M129" s="25" t="s">
        <v>158</v>
      </c>
      <c r="N129" s="25" t="s">
        <v>72</v>
      </c>
      <c r="O129" s="59" t="str">
        <f>IFERROR(__xludf.DUMMYFUNCTION("IMPORTRANGE(""1koBhHZvpcDxrn6D7opGt2QkNxz2f5w5PyNOmrT5TEtE"",""Phase 7 Overall Status!R08"")"),"Supported by TEKsystems")</f>
        <v>Supported by TEKsystems</v>
      </c>
      <c r="P129" s="25"/>
      <c r="Q129" s="25"/>
      <c r="R129" s="25"/>
      <c r="S129" s="28"/>
      <c r="T129" s="28"/>
      <c r="U129" s="25" t="str">
        <f t="shared" si="1"/>
        <v>Logan</v>
      </c>
      <c r="V129" s="25" t="str">
        <f t="shared" si="2"/>
        <v>Logan</v>
      </c>
      <c r="W129" s="65" t="s">
        <v>876</v>
      </c>
      <c r="X129" s="61" t="s">
        <v>877</v>
      </c>
      <c r="Y129" s="42" t="s">
        <v>878</v>
      </c>
      <c r="Z129" s="31"/>
      <c r="AA129" s="33" t="s">
        <v>879</v>
      </c>
      <c r="AB129" s="33" t="s">
        <v>880</v>
      </c>
      <c r="AC129" s="32"/>
      <c r="AD129" s="32"/>
      <c r="AE129" s="32"/>
      <c r="AF129" s="32"/>
      <c r="AG129" s="32"/>
      <c r="AH129" s="32"/>
      <c r="AI129" s="32"/>
      <c r="AJ129" s="32"/>
      <c r="AK129" s="97">
        <v>1.0</v>
      </c>
      <c r="AL129" s="1"/>
      <c r="AM129" s="1"/>
    </row>
    <row r="130">
      <c r="A130" s="1"/>
      <c r="B130" s="15">
        <v>7.0</v>
      </c>
      <c r="C130" s="15">
        <v>7.0</v>
      </c>
      <c r="D130" s="25" t="s">
        <v>881</v>
      </c>
      <c r="E130" s="25" t="s">
        <v>882</v>
      </c>
      <c r="F130" s="25" t="s">
        <v>883</v>
      </c>
      <c r="G130" s="25" t="s">
        <v>130</v>
      </c>
      <c r="H130" s="25" t="s">
        <v>884</v>
      </c>
      <c r="I130" s="25" t="s">
        <v>156</v>
      </c>
      <c r="J130" s="25" t="s">
        <v>383</v>
      </c>
      <c r="K130" s="25" t="s">
        <v>131</v>
      </c>
      <c r="L130" s="25" t="s">
        <v>184</v>
      </c>
      <c r="M130" s="25" t="s">
        <v>729</v>
      </c>
      <c r="N130" s="25" t="s">
        <v>72</v>
      </c>
      <c r="O130" s="59" t="str">
        <f>IFERROR(__xludf.DUMMYFUNCTION("IMPORTRANGE(""1koBhHZvpcDxrn6D7opGt2QkNxz2f5w5PyNOmrT5TEtE"",""Phase 7 Overall Status!R09"")"),"Supported by TEKsystems")</f>
        <v>Supported by TEKsystems</v>
      </c>
      <c r="P130" s="25"/>
      <c r="Q130" s="25"/>
      <c r="R130" s="25"/>
      <c r="S130" s="28"/>
      <c r="T130" s="28"/>
      <c r="U130" s="25" t="str">
        <f t="shared" si="1"/>
        <v>Logan</v>
      </c>
      <c r="V130" s="25" t="str">
        <f t="shared" si="2"/>
        <v>Logan</v>
      </c>
      <c r="W130" s="65" t="s">
        <v>885</v>
      </c>
      <c r="X130" s="61" t="s">
        <v>886</v>
      </c>
      <c r="Y130" s="42" t="s">
        <v>887</v>
      </c>
      <c r="Z130" s="31"/>
      <c r="AA130" s="33" t="s">
        <v>888</v>
      </c>
      <c r="AB130" s="33" t="s">
        <v>889</v>
      </c>
      <c r="AC130" s="32"/>
      <c r="AD130" s="32"/>
      <c r="AE130" s="32"/>
      <c r="AF130" s="32"/>
      <c r="AG130" s="32"/>
      <c r="AH130" s="32"/>
      <c r="AI130" s="32"/>
      <c r="AJ130" s="32"/>
      <c r="AK130" s="97">
        <v>3.0</v>
      </c>
      <c r="AL130" s="1"/>
      <c r="AM130" s="1"/>
    </row>
    <row r="131">
      <c r="A131" s="1"/>
      <c r="B131" s="15">
        <v>7.0</v>
      </c>
      <c r="C131" s="15">
        <v>8.0</v>
      </c>
      <c r="D131" s="25" t="s">
        <v>890</v>
      </c>
      <c r="E131" s="25" t="s">
        <v>874</v>
      </c>
      <c r="F131" s="25" t="s">
        <v>891</v>
      </c>
      <c r="G131" s="25" t="s">
        <v>203</v>
      </c>
      <c r="H131" s="25" t="s">
        <v>799</v>
      </c>
      <c r="I131" s="25" t="s">
        <v>246</v>
      </c>
      <c r="J131" s="25" t="s">
        <v>165</v>
      </c>
      <c r="K131" s="25" t="s">
        <v>416</v>
      </c>
      <c r="L131" s="25" t="s">
        <v>892</v>
      </c>
      <c r="M131" s="25" t="s">
        <v>893</v>
      </c>
      <c r="N131" s="25" t="s">
        <v>72</v>
      </c>
      <c r="O131" s="59" t="str">
        <f>IFERROR(__xludf.DUMMYFUNCTION("IMPORTRANGE(""1koBhHZvpcDxrn6D7opGt2QkNxz2f5w5PyNOmrT5TEtE"",""Phase 7 Overall Status!R10"")"),"Supported by TEKsystems")</f>
        <v>Supported by TEKsystems</v>
      </c>
      <c r="P131" s="25"/>
      <c r="Q131" s="25"/>
      <c r="R131" s="25"/>
      <c r="S131" s="28"/>
      <c r="T131" s="28"/>
      <c r="U131" s="25" t="str">
        <f t="shared" si="1"/>
        <v>West Caldwell</v>
      </c>
      <c r="V131" s="25" t="str">
        <f t="shared" si="2"/>
        <v>West Caldwell</v>
      </c>
      <c r="W131" s="65" t="s">
        <v>894</v>
      </c>
      <c r="X131" s="61" t="s">
        <v>895</v>
      </c>
      <c r="Y131" s="92"/>
      <c r="Z131" s="31"/>
      <c r="AA131" s="33" t="s">
        <v>896</v>
      </c>
      <c r="AB131" s="33" t="s">
        <v>318</v>
      </c>
      <c r="AC131" s="32"/>
      <c r="AD131" s="32"/>
      <c r="AE131" s="32"/>
      <c r="AF131" s="32"/>
      <c r="AG131" s="32"/>
      <c r="AH131" s="32"/>
      <c r="AI131" s="32"/>
      <c r="AJ131" s="32"/>
      <c r="AK131" s="97">
        <v>1.0</v>
      </c>
      <c r="AL131" s="1"/>
      <c r="AM131" s="1"/>
    </row>
    <row r="132">
      <c r="A132" s="1"/>
      <c r="B132" s="15">
        <v>7.0</v>
      </c>
      <c r="C132" s="15">
        <v>9.0</v>
      </c>
      <c r="D132" s="25" t="s">
        <v>897</v>
      </c>
      <c r="E132" s="25" t="s">
        <v>898</v>
      </c>
      <c r="F132" s="25" t="s">
        <v>899</v>
      </c>
      <c r="G132" s="25" t="s">
        <v>130</v>
      </c>
      <c r="H132" s="25" t="s">
        <v>67</v>
      </c>
      <c r="I132" s="25" t="s">
        <v>156</v>
      </c>
      <c r="J132" s="25" t="s">
        <v>131</v>
      </c>
      <c r="K132" s="25" t="s">
        <v>383</v>
      </c>
      <c r="L132" s="25" t="s">
        <v>272</v>
      </c>
      <c r="M132" s="25" t="s">
        <v>729</v>
      </c>
      <c r="N132" s="25" t="s">
        <v>72</v>
      </c>
      <c r="O132" s="59" t="str">
        <f>IFERROR(__xludf.DUMMYFUNCTION("IMPORTRANGE(""1koBhHZvpcDxrn6D7opGt2QkNxz2f5w5PyNOmrT5TEtE"",""Phase 7 Overall Status!R11"")"),"Supported by TEKsystems")</f>
        <v>Supported by TEKsystems</v>
      </c>
      <c r="P132" s="25"/>
      <c r="Q132" s="25"/>
      <c r="R132" s="25"/>
      <c r="S132" s="28"/>
      <c r="T132" s="28"/>
      <c r="U132" s="25" t="str">
        <f t="shared" si="1"/>
        <v>Logan</v>
      </c>
      <c r="V132" s="25" t="str">
        <f t="shared" si="2"/>
        <v>Logan</v>
      </c>
      <c r="W132" s="65" t="s">
        <v>900</v>
      </c>
      <c r="X132" s="61" t="s">
        <v>901</v>
      </c>
      <c r="Y132" s="42" t="s">
        <v>902</v>
      </c>
      <c r="Z132" s="31"/>
      <c r="AA132" s="33" t="s">
        <v>903</v>
      </c>
      <c r="AB132" s="33" t="s">
        <v>904</v>
      </c>
      <c r="AC132" s="32"/>
      <c r="AD132" s="32"/>
      <c r="AE132" s="32"/>
      <c r="AF132" s="32"/>
      <c r="AG132" s="32"/>
      <c r="AH132" s="32"/>
      <c r="AI132" s="32"/>
      <c r="AJ132" s="32"/>
      <c r="AK132" s="97">
        <v>1.0</v>
      </c>
      <c r="AL132" s="1"/>
      <c r="AM132" s="1"/>
    </row>
    <row r="133">
      <c r="A133" s="1"/>
      <c r="B133" s="15">
        <v>7.0</v>
      </c>
      <c r="C133" s="15">
        <v>10.0</v>
      </c>
      <c r="D133" s="25" t="s">
        <v>897</v>
      </c>
      <c r="E133" s="25" t="s">
        <v>905</v>
      </c>
      <c r="F133" s="25" t="s">
        <v>899</v>
      </c>
      <c r="G133" s="25" t="s">
        <v>130</v>
      </c>
      <c r="H133" s="25" t="s">
        <v>67</v>
      </c>
      <c r="I133" s="25" t="s">
        <v>156</v>
      </c>
      <c r="J133" s="25" t="s">
        <v>131</v>
      </c>
      <c r="K133" s="25" t="s">
        <v>383</v>
      </c>
      <c r="L133" s="25" t="s">
        <v>272</v>
      </c>
      <c r="M133" s="25" t="s">
        <v>729</v>
      </c>
      <c r="N133" s="25" t="s">
        <v>72</v>
      </c>
      <c r="O133" s="59" t="str">
        <f>IFERROR(__xludf.DUMMYFUNCTION("IMPORTRANGE(""1koBhHZvpcDxrn6D7opGt2QkNxz2f5w5PyNOmrT5TEtE"",""Phase 7 Overall Status!R12"")"),"Supported by TEKsystems")</f>
        <v>Supported by TEKsystems</v>
      </c>
      <c r="P133" s="25"/>
      <c r="Q133" s="25"/>
      <c r="R133" s="25"/>
      <c r="S133" s="28"/>
      <c r="T133" s="28"/>
      <c r="U133" s="25" t="str">
        <f t="shared" si="1"/>
        <v>Logan</v>
      </c>
      <c r="V133" s="25" t="str">
        <f t="shared" si="2"/>
        <v>Logan</v>
      </c>
      <c r="W133" s="65" t="s">
        <v>900</v>
      </c>
      <c r="X133" s="61" t="s">
        <v>901</v>
      </c>
      <c r="Y133" s="42" t="s">
        <v>902</v>
      </c>
      <c r="Z133" s="31"/>
      <c r="AA133" s="33" t="s">
        <v>903</v>
      </c>
      <c r="AB133" s="33" t="s">
        <v>904</v>
      </c>
      <c r="AC133" s="32"/>
      <c r="AD133" s="32"/>
      <c r="AE133" s="32"/>
      <c r="AF133" s="32"/>
      <c r="AG133" s="32"/>
      <c r="AH133" s="32"/>
      <c r="AI133" s="32"/>
      <c r="AJ133" s="32"/>
      <c r="AK133" s="97">
        <v>1.0</v>
      </c>
      <c r="AL133" s="1"/>
      <c r="AM133" s="1"/>
    </row>
    <row r="134">
      <c r="A134" s="1"/>
      <c r="B134" s="15">
        <v>7.0</v>
      </c>
      <c r="C134" s="15">
        <v>11.0</v>
      </c>
      <c r="D134" s="25" t="s">
        <v>897</v>
      </c>
      <c r="E134" s="25" t="s">
        <v>906</v>
      </c>
      <c r="F134" s="25" t="s">
        <v>899</v>
      </c>
      <c r="G134" s="25" t="s">
        <v>196</v>
      </c>
      <c r="H134" s="25" t="s">
        <v>67</v>
      </c>
      <c r="I134" s="25" t="s">
        <v>156</v>
      </c>
      <c r="J134" s="25" t="s">
        <v>131</v>
      </c>
      <c r="K134" s="25" t="s">
        <v>383</v>
      </c>
      <c r="L134" s="25" t="s">
        <v>272</v>
      </c>
      <c r="M134" s="25" t="s">
        <v>729</v>
      </c>
      <c r="N134" s="25" t="s">
        <v>72</v>
      </c>
      <c r="O134" s="59" t="str">
        <f>IFERROR(__xludf.DUMMYFUNCTION("IMPORTRANGE(""1koBhHZvpcDxrn6D7opGt2QkNxz2f5w5PyNOmrT5TEtE"",""Phase 7 Overall Status!R13"")"),"Supported by TEKsystems")</f>
        <v>Supported by TEKsystems</v>
      </c>
      <c r="P134" s="25"/>
      <c r="Q134" s="25"/>
      <c r="R134" s="25"/>
      <c r="S134" s="28"/>
      <c r="T134" s="28"/>
      <c r="U134" s="25" t="str">
        <f t="shared" si="1"/>
        <v>Logan</v>
      </c>
      <c r="V134" s="25" t="str">
        <f t="shared" si="2"/>
        <v>Logan</v>
      </c>
      <c r="W134" s="65" t="s">
        <v>900</v>
      </c>
      <c r="X134" s="61" t="s">
        <v>901</v>
      </c>
      <c r="Y134" s="42" t="s">
        <v>902</v>
      </c>
      <c r="Z134" s="31"/>
      <c r="AA134" s="33" t="s">
        <v>903</v>
      </c>
      <c r="AB134" s="33" t="s">
        <v>904</v>
      </c>
      <c r="AC134" s="32"/>
      <c r="AD134" s="32"/>
      <c r="AE134" s="32"/>
      <c r="AF134" s="32"/>
      <c r="AG134" s="32"/>
      <c r="AH134" s="32"/>
      <c r="AI134" s="32"/>
      <c r="AJ134" s="32"/>
      <c r="AK134" s="97">
        <v>1.0</v>
      </c>
      <c r="AL134" s="1"/>
      <c r="AM134" s="1"/>
    </row>
    <row r="135">
      <c r="A135" s="1"/>
      <c r="B135" s="15">
        <v>7.0</v>
      </c>
      <c r="C135" s="15">
        <v>12.0</v>
      </c>
      <c r="D135" s="25" t="s">
        <v>897</v>
      </c>
      <c r="E135" s="25" t="s">
        <v>907</v>
      </c>
      <c r="F135" s="25" t="s">
        <v>908</v>
      </c>
      <c r="G135" s="25" t="s">
        <v>90</v>
      </c>
      <c r="H135" s="25" t="s">
        <v>67</v>
      </c>
      <c r="I135" s="25" t="s">
        <v>156</v>
      </c>
      <c r="J135" s="25" t="s">
        <v>383</v>
      </c>
      <c r="K135" s="25" t="s">
        <v>131</v>
      </c>
      <c r="L135" s="25" t="s">
        <v>272</v>
      </c>
      <c r="M135" s="25" t="s">
        <v>729</v>
      </c>
      <c r="N135" s="25" t="s">
        <v>72</v>
      </c>
      <c r="O135" s="59" t="str">
        <f>IFERROR(__xludf.DUMMYFUNCTION("IMPORTRANGE(""1koBhHZvpcDxrn6D7opGt2QkNxz2f5w5PyNOmrT5TEtE"",""Phase 7 Overall Status!R14"")"),"Supported by TEKsystems")</f>
        <v>Supported by TEKsystems</v>
      </c>
      <c r="P135" s="25"/>
      <c r="Q135" s="25"/>
      <c r="R135" s="25"/>
      <c r="S135" s="28"/>
      <c r="T135" s="28"/>
      <c r="U135" s="25" t="str">
        <f t="shared" si="1"/>
        <v>Logan</v>
      </c>
      <c r="V135" s="25" t="str">
        <f t="shared" si="2"/>
        <v>Logan</v>
      </c>
      <c r="W135" s="65" t="s">
        <v>909</v>
      </c>
      <c r="X135" s="61" t="s">
        <v>910</v>
      </c>
      <c r="Y135" s="42" t="s">
        <v>902</v>
      </c>
      <c r="Z135" s="31"/>
      <c r="AA135" s="33" t="s">
        <v>903</v>
      </c>
      <c r="AB135" s="33" t="s">
        <v>904</v>
      </c>
      <c r="AC135" s="32"/>
      <c r="AD135" s="32"/>
      <c r="AE135" s="32"/>
      <c r="AF135" s="32"/>
      <c r="AG135" s="32"/>
      <c r="AH135" s="32"/>
      <c r="AI135" s="32"/>
      <c r="AJ135" s="32"/>
      <c r="AK135" s="97">
        <v>2.0</v>
      </c>
      <c r="AL135" s="1"/>
      <c r="AM135" s="1"/>
    </row>
    <row r="136">
      <c r="A136" s="1"/>
      <c r="B136" s="15">
        <v>7.0</v>
      </c>
      <c r="C136" s="15">
        <v>13.0</v>
      </c>
      <c r="D136" s="25" t="s">
        <v>911</v>
      </c>
      <c r="E136" s="25" t="s">
        <v>912</v>
      </c>
      <c r="F136" s="25" t="s">
        <v>913</v>
      </c>
      <c r="G136" s="25" t="s">
        <v>446</v>
      </c>
      <c r="H136" s="25"/>
      <c r="I136" s="25"/>
      <c r="J136" s="25" t="s">
        <v>123</v>
      </c>
      <c r="K136" s="25" t="s">
        <v>165</v>
      </c>
      <c r="L136" s="25" t="s">
        <v>272</v>
      </c>
      <c r="M136" s="25" t="s">
        <v>326</v>
      </c>
      <c r="N136" s="25" t="s">
        <v>168</v>
      </c>
      <c r="O136" s="59" t="str">
        <f>IFERROR(__xludf.DUMMYFUNCTION("IMPORTRANGE(""1koBhHZvpcDxrn6D7opGt2QkNxz2f5w5PyNOmrT5TEtE"",""Phase 7 Overall Status!R15"")"),"Supported by TEKsystems")</f>
        <v>Supported by TEKsystems</v>
      </c>
      <c r="P136" s="25"/>
      <c r="Q136" s="25"/>
      <c r="R136" s="25"/>
      <c r="S136" s="28"/>
      <c r="T136" s="28"/>
      <c r="U136" s="25" t="str">
        <f t="shared" si="1"/>
        <v>Logan</v>
      </c>
      <c r="V136" s="25" t="str">
        <f t="shared" si="2"/>
        <v>Logan</v>
      </c>
      <c r="W136" s="65" t="s">
        <v>914</v>
      </c>
      <c r="X136" s="61" t="s">
        <v>915</v>
      </c>
      <c r="Y136" s="42" t="s">
        <v>916</v>
      </c>
      <c r="Z136" s="31"/>
      <c r="AA136" s="33" t="s">
        <v>917</v>
      </c>
      <c r="AB136" s="33" t="s">
        <v>918</v>
      </c>
      <c r="AC136" s="32"/>
      <c r="AD136" s="32"/>
      <c r="AE136" s="32"/>
      <c r="AF136" s="32"/>
      <c r="AG136" s="32"/>
      <c r="AH136" s="32"/>
      <c r="AI136" s="32"/>
      <c r="AJ136" s="32"/>
      <c r="AK136" s="97">
        <v>2.0</v>
      </c>
      <c r="AL136" s="1"/>
      <c r="AM136" s="1"/>
    </row>
    <row r="137">
      <c r="A137" s="1"/>
      <c r="B137" s="15">
        <v>7.0</v>
      </c>
      <c r="C137" s="15">
        <v>14.0</v>
      </c>
      <c r="D137" s="25" t="s">
        <v>919</v>
      </c>
      <c r="E137" s="25" t="s">
        <v>920</v>
      </c>
      <c r="F137" s="25" t="s">
        <v>921</v>
      </c>
      <c r="G137" s="25" t="s">
        <v>130</v>
      </c>
      <c r="H137" s="25" t="s">
        <v>67</v>
      </c>
      <c r="I137" s="25" t="s">
        <v>156</v>
      </c>
      <c r="J137" s="25" t="s">
        <v>383</v>
      </c>
      <c r="K137" s="25" t="s">
        <v>131</v>
      </c>
      <c r="L137" s="25" t="s">
        <v>818</v>
      </c>
      <c r="M137" s="25" t="s">
        <v>389</v>
      </c>
      <c r="N137" s="25" t="s">
        <v>72</v>
      </c>
      <c r="O137" s="59" t="str">
        <f>IFERROR(__xludf.DUMMYFUNCTION("IMPORTRANGE(""1koBhHZvpcDxrn6D7opGt2QkNxz2f5w5PyNOmrT5TEtE"",""Phase 7 Overall Status!R16"")"),"Supported by TEKsystems")</f>
        <v>Supported by TEKsystems</v>
      </c>
      <c r="P137" s="25"/>
      <c r="Q137" s="25"/>
      <c r="R137" s="25"/>
      <c r="S137" s="28"/>
      <c r="T137" s="28"/>
      <c r="U137" s="25" t="str">
        <f t="shared" si="1"/>
        <v>Logan</v>
      </c>
      <c r="V137" s="25" t="str">
        <f t="shared" si="2"/>
        <v>Logan</v>
      </c>
      <c r="W137" s="65" t="s">
        <v>922</v>
      </c>
      <c r="X137" s="61" t="s">
        <v>923</v>
      </c>
      <c r="Y137" s="42" t="s">
        <v>924</v>
      </c>
      <c r="Z137" s="31"/>
      <c r="AA137" s="33" t="s">
        <v>925</v>
      </c>
      <c r="AB137" s="33" t="s">
        <v>318</v>
      </c>
      <c r="AC137" s="32"/>
      <c r="AD137" s="32"/>
      <c r="AE137" s="32"/>
      <c r="AF137" s="32"/>
      <c r="AG137" s="32"/>
      <c r="AH137" s="32"/>
      <c r="AI137" s="32"/>
      <c r="AJ137" s="32"/>
      <c r="AK137" s="97">
        <v>1.0</v>
      </c>
      <c r="AL137" s="1"/>
      <c r="AM137" s="1"/>
    </row>
    <row r="138">
      <c r="A138" s="1"/>
      <c r="B138" s="15">
        <v>7.0</v>
      </c>
      <c r="C138" s="15">
        <v>15.0</v>
      </c>
      <c r="D138" s="25" t="s">
        <v>919</v>
      </c>
      <c r="E138" s="25" t="s">
        <v>728</v>
      </c>
      <c r="F138" s="25" t="s">
        <v>926</v>
      </c>
      <c r="G138" s="25" t="s">
        <v>130</v>
      </c>
      <c r="H138" s="25" t="s">
        <v>728</v>
      </c>
      <c r="I138" s="25" t="s">
        <v>156</v>
      </c>
      <c r="J138" s="25" t="s">
        <v>383</v>
      </c>
      <c r="K138" s="25" t="s">
        <v>131</v>
      </c>
      <c r="L138" s="25" t="s">
        <v>818</v>
      </c>
      <c r="M138" s="25" t="s">
        <v>389</v>
      </c>
      <c r="N138" s="25" t="s">
        <v>72</v>
      </c>
      <c r="O138" s="59" t="str">
        <f>IFERROR(__xludf.DUMMYFUNCTION("IMPORTRANGE(""1koBhHZvpcDxrn6D7opGt2QkNxz2f5w5PyNOmrT5TEtE"",""Phase 7 Overall Status!R17"")"),"Supported by TEKsystems")</f>
        <v>Supported by TEKsystems</v>
      </c>
      <c r="P138" s="25"/>
      <c r="Q138" s="25"/>
      <c r="R138" s="25"/>
      <c r="S138" s="28"/>
      <c r="T138" s="28"/>
      <c r="U138" s="25" t="str">
        <f t="shared" si="1"/>
        <v>Logan</v>
      </c>
      <c r="V138" s="25" t="str">
        <f t="shared" si="2"/>
        <v>Logan</v>
      </c>
      <c r="W138" s="65" t="s">
        <v>927</v>
      </c>
      <c r="X138" s="61" t="s">
        <v>928</v>
      </c>
      <c r="Y138" s="42" t="s">
        <v>929</v>
      </c>
      <c r="Z138" s="31"/>
      <c r="AA138" s="33" t="s">
        <v>925</v>
      </c>
      <c r="AB138" s="33" t="s">
        <v>318</v>
      </c>
      <c r="AC138" s="32"/>
      <c r="AD138" s="32"/>
      <c r="AE138" s="32"/>
      <c r="AF138" s="32"/>
      <c r="AG138" s="32"/>
      <c r="AH138" s="32"/>
      <c r="AI138" s="32"/>
      <c r="AJ138" s="32"/>
      <c r="AK138" s="97">
        <v>1.0</v>
      </c>
      <c r="AL138" s="1"/>
      <c r="AM138" s="1"/>
    </row>
    <row r="139">
      <c r="A139" s="1"/>
      <c r="B139" s="15">
        <v>7.0</v>
      </c>
      <c r="C139" s="15">
        <v>16.0</v>
      </c>
      <c r="D139" s="25" t="s">
        <v>930</v>
      </c>
      <c r="E139" s="25" t="s">
        <v>931</v>
      </c>
      <c r="F139" s="25" t="s">
        <v>932</v>
      </c>
      <c r="G139" s="25" t="s">
        <v>446</v>
      </c>
      <c r="H139" s="25" t="s">
        <v>67</v>
      </c>
      <c r="I139" s="25" t="s">
        <v>156</v>
      </c>
      <c r="J139" s="25" t="s">
        <v>165</v>
      </c>
      <c r="K139" s="25" t="s">
        <v>416</v>
      </c>
      <c r="L139" s="25" t="s">
        <v>818</v>
      </c>
      <c r="M139" s="25" t="s">
        <v>401</v>
      </c>
      <c r="N139" s="25" t="s">
        <v>72</v>
      </c>
      <c r="O139" s="59" t="str">
        <f>IFERROR(__xludf.DUMMYFUNCTION("IMPORTRANGE(""1koBhHZvpcDxrn6D7opGt2QkNxz2f5w5PyNOmrT5TEtE"",""Phase 7 Overall Status!R18"")"),"Supported by TEKsystems")</f>
        <v>Supported by TEKsystems</v>
      </c>
      <c r="P139" s="25"/>
      <c r="Q139" s="25"/>
      <c r="R139" s="25"/>
      <c r="S139" s="28"/>
      <c r="T139" s="28"/>
      <c r="U139" s="25" t="str">
        <f t="shared" si="1"/>
        <v>Logan</v>
      </c>
      <c r="V139" s="25" t="str">
        <f t="shared" si="2"/>
        <v>Logan</v>
      </c>
      <c r="W139" s="65" t="s">
        <v>933</v>
      </c>
      <c r="X139" s="61" t="s">
        <v>934</v>
      </c>
      <c r="Y139" s="42" t="s">
        <v>935</v>
      </c>
      <c r="Z139" s="31"/>
      <c r="AA139" s="33" t="s">
        <v>936</v>
      </c>
      <c r="AB139" s="33" t="s">
        <v>937</v>
      </c>
      <c r="AC139" s="32"/>
      <c r="AD139" s="32"/>
      <c r="AE139" s="32"/>
      <c r="AF139" s="32"/>
      <c r="AG139" s="32"/>
      <c r="AH139" s="32"/>
      <c r="AI139" s="32"/>
      <c r="AJ139" s="32"/>
      <c r="AK139" s="97">
        <v>2.0</v>
      </c>
      <c r="AL139" s="1"/>
      <c r="AM139" s="1"/>
    </row>
    <row r="140">
      <c r="A140" s="1"/>
      <c r="B140" s="15">
        <v>7.0</v>
      </c>
      <c r="C140" s="15">
        <v>17.0</v>
      </c>
      <c r="D140" s="25" t="s">
        <v>930</v>
      </c>
      <c r="E140" s="25" t="s">
        <v>938</v>
      </c>
      <c r="F140" s="25" t="s">
        <v>939</v>
      </c>
      <c r="G140" s="25" t="s">
        <v>446</v>
      </c>
      <c r="H140" s="25" t="s">
        <v>67</v>
      </c>
      <c r="I140" s="25" t="s">
        <v>156</v>
      </c>
      <c r="J140" s="25" t="s">
        <v>165</v>
      </c>
      <c r="K140" s="25" t="s">
        <v>416</v>
      </c>
      <c r="L140" s="25" t="s">
        <v>818</v>
      </c>
      <c r="M140" s="25" t="s">
        <v>401</v>
      </c>
      <c r="N140" s="25" t="s">
        <v>72</v>
      </c>
      <c r="O140" s="59" t="str">
        <f>IFERROR(__xludf.DUMMYFUNCTION("IMPORTRANGE(""1koBhHZvpcDxrn6D7opGt2QkNxz2f5w5PyNOmrT5TEtE"",""Phase 7 Overall Status!R19"")"),"Supported by TEKsystems")</f>
        <v>Supported by TEKsystems</v>
      </c>
      <c r="P140" s="25"/>
      <c r="Q140" s="25"/>
      <c r="R140" s="25"/>
      <c r="S140" s="28"/>
      <c r="T140" s="28"/>
      <c r="U140" s="25" t="str">
        <f t="shared" si="1"/>
        <v>Logan</v>
      </c>
      <c r="V140" s="25" t="str">
        <f t="shared" si="2"/>
        <v>Logan</v>
      </c>
      <c r="W140" s="65" t="s">
        <v>940</v>
      </c>
      <c r="X140" s="61" t="s">
        <v>941</v>
      </c>
      <c r="Y140" s="42" t="s">
        <v>942</v>
      </c>
      <c r="Z140" s="31"/>
      <c r="AA140" s="33" t="s">
        <v>943</v>
      </c>
      <c r="AB140" s="33" t="s">
        <v>944</v>
      </c>
      <c r="AC140" s="32"/>
      <c r="AD140" s="32"/>
      <c r="AE140" s="32"/>
      <c r="AF140" s="32"/>
      <c r="AG140" s="32"/>
      <c r="AH140" s="32"/>
      <c r="AI140" s="32"/>
      <c r="AJ140" s="32"/>
      <c r="AK140" s="97">
        <v>2.0</v>
      </c>
      <c r="AL140" s="1"/>
      <c r="AM140" s="1"/>
    </row>
    <row r="141">
      <c r="A141" s="1"/>
      <c r="B141" s="15">
        <v>7.0</v>
      </c>
      <c r="C141" s="15">
        <v>18.0</v>
      </c>
      <c r="D141" s="25" t="s">
        <v>930</v>
      </c>
      <c r="E141" s="25" t="s">
        <v>945</v>
      </c>
      <c r="F141" s="25" t="s">
        <v>946</v>
      </c>
      <c r="G141" s="25" t="s">
        <v>446</v>
      </c>
      <c r="H141" s="25" t="s">
        <v>67</v>
      </c>
      <c r="I141" s="25" t="s">
        <v>156</v>
      </c>
      <c r="J141" s="25" t="s">
        <v>165</v>
      </c>
      <c r="K141" s="25" t="s">
        <v>416</v>
      </c>
      <c r="L141" s="25" t="s">
        <v>818</v>
      </c>
      <c r="M141" s="25" t="s">
        <v>401</v>
      </c>
      <c r="N141" s="25" t="s">
        <v>72</v>
      </c>
      <c r="O141" s="59" t="str">
        <f>IFERROR(__xludf.DUMMYFUNCTION("IMPORTRANGE(""1koBhHZvpcDxrn6D7opGt2QkNxz2f5w5PyNOmrT5TEtE"",""Phase 7 Overall Status!R20"")"),"Supported by TEKsystems")</f>
        <v>Supported by TEKsystems</v>
      </c>
      <c r="P141" s="25"/>
      <c r="Q141" s="25"/>
      <c r="R141" s="25"/>
      <c r="S141" s="28"/>
      <c r="T141" s="28"/>
      <c r="U141" s="25" t="str">
        <f t="shared" si="1"/>
        <v>Logan</v>
      </c>
      <c r="V141" s="25" t="str">
        <f t="shared" si="2"/>
        <v>Logan</v>
      </c>
      <c r="W141" s="65" t="s">
        <v>947</v>
      </c>
      <c r="X141" s="61" t="s">
        <v>948</v>
      </c>
      <c r="Y141" s="42" t="s">
        <v>949</v>
      </c>
      <c r="Z141" s="31"/>
      <c r="AA141" s="33" t="s">
        <v>950</v>
      </c>
      <c r="AB141" s="33" t="s">
        <v>951</v>
      </c>
      <c r="AC141" s="32"/>
      <c r="AD141" s="32"/>
      <c r="AE141" s="32"/>
      <c r="AF141" s="32"/>
      <c r="AG141" s="32"/>
      <c r="AH141" s="32"/>
      <c r="AI141" s="32"/>
      <c r="AJ141" s="32"/>
      <c r="AK141" s="97">
        <v>3.0</v>
      </c>
      <c r="AL141" s="1"/>
      <c r="AM141" s="1"/>
    </row>
    <row r="142">
      <c r="A142" s="1"/>
      <c r="B142" s="15">
        <v>7.0</v>
      </c>
      <c r="C142" s="15">
        <v>19.0</v>
      </c>
      <c r="D142" s="25" t="s">
        <v>911</v>
      </c>
      <c r="E142" s="25" t="s">
        <v>952</v>
      </c>
      <c r="F142" s="25" t="s">
        <v>953</v>
      </c>
      <c r="G142" s="25" t="s">
        <v>90</v>
      </c>
      <c r="H142" s="25"/>
      <c r="I142" s="25"/>
      <c r="J142" s="25" t="s">
        <v>123</v>
      </c>
      <c r="K142" s="25" t="s">
        <v>165</v>
      </c>
      <c r="L142" s="25" t="s">
        <v>272</v>
      </c>
      <c r="M142" s="25" t="s">
        <v>326</v>
      </c>
      <c r="N142" s="25" t="s">
        <v>168</v>
      </c>
      <c r="O142" s="59" t="str">
        <f>IFERROR(__xludf.DUMMYFUNCTION("IMPORTRANGE(""1koBhHZvpcDxrn6D7opGt2QkNxz2f5w5PyNOmrT5TEtE"",""Phase 7 Overall Status!R21"")"),"Supported by TEKsystems")</f>
        <v>Supported by TEKsystems</v>
      </c>
      <c r="P142" s="25"/>
      <c r="Q142" s="25"/>
      <c r="R142" s="25"/>
      <c r="S142" s="28"/>
      <c r="T142" s="28"/>
      <c r="U142" s="25" t="str">
        <f t="shared" si="1"/>
        <v>Logan</v>
      </c>
      <c r="V142" s="25" t="str">
        <f t="shared" si="2"/>
        <v>Logan</v>
      </c>
      <c r="W142" s="65" t="s">
        <v>954</v>
      </c>
      <c r="X142" s="61" t="s">
        <v>955</v>
      </c>
      <c r="Y142" s="42" t="s">
        <v>916</v>
      </c>
      <c r="Z142" s="31"/>
      <c r="AA142" s="33" t="s">
        <v>917</v>
      </c>
      <c r="AB142" s="33" t="s">
        <v>918</v>
      </c>
      <c r="AC142" s="32"/>
      <c r="AD142" s="32"/>
      <c r="AE142" s="32"/>
      <c r="AF142" s="32"/>
      <c r="AG142" s="32"/>
      <c r="AH142" s="32"/>
      <c r="AI142" s="32"/>
      <c r="AJ142" s="32"/>
      <c r="AK142" s="97">
        <v>3.0</v>
      </c>
      <c r="AL142" s="1"/>
      <c r="AM142" s="1"/>
    </row>
    <row r="143">
      <c r="A143" s="1"/>
      <c r="B143" s="15">
        <v>7.0</v>
      </c>
      <c r="C143" s="15">
        <v>20.0</v>
      </c>
      <c r="D143" s="25" t="s">
        <v>911</v>
      </c>
      <c r="E143" s="25" t="s">
        <v>956</v>
      </c>
      <c r="F143" s="25" t="s">
        <v>957</v>
      </c>
      <c r="G143" s="25" t="s">
        <v>207</v>
      </c>
      <c r="H143" s="25"/>
      <c r="I143" s="25"/>
      <c r="J143" s="25" t="s">
        <v>123</v>
      </c>
      <c r="K143" s="25" t="s">
        <v>165</v>
      </c>
      <c r="L143" s="25" t="s">
        <v>447</v>
      </c>
      <c r="M143" s="25" t="s">
        <v>958</v>
      </c>
      <c r="N143" s="25" t="s">
        <v>134</v>
      </c>
      <c r="O143" s="59" t="str">
        <f>IFERROR(__xludf.DUMMYFUNCTION("IMPORTRANGE(""1koBhHZvpcDxrn6D7opGt2QkNxz2f5w5PyNOmrT5TEtE"",""Phase 7 Overall Status!R22"")"),"Supported by TEKsystems")</f>
        <v>Supported by TEKsystems</v>
      </c>
      <c r="P143" s="25"/>
      <c r="Q143" s="25"/>
      <c r="R143" s="25"/>
      <c r="S143" s="28"/>
      <c r="T143" s="28"/>
      <c r="U143" s="25" t="str">
        <f t="shared" si="1"/>
        <v>Logan</v>
      </c>
      <c r="V143" s="25" t="str">
        <f t="shared" si="2"/>
        <v>Logan</v>
      </c>
      <c r="W143" s="65" t="s">
        <v>959</v>
      </c>
      <c r="X143" s="61" t="s">
        <v>960</v>
      </c>
      <c r="Y143" s="42" t="s">
        <v>961</v>
      </c>
      <c r="Z143" s="31"/>
      <c r="AA143" s="33" t="s">
        <v>962</v>
      </c>
      <c r="AB143" s="32"/>
      <c r="AC143" s="32"/>
      <c r="AD143" s="32"/>
      <c r="AE143" s="32"/>
      <c r="AF143" s="32"/>
      <c r="AG143" s="32"/>
      <c r="AH143" s="32"/>
      <c r="AI143" s="32"/>
      <c r="AJ143" s="32"/>
      <c r="AK143" s="97">
        <v>3.0</v>
      </c>
      <c r="AL143" s="1"/>
      <c r="AM143" s="1"/>
    </row>
    <row r="144">
      <c r="A144" s="1"/>
      <c r="B144" s="15">
        <v>7.0</v>
      </c>
      <c r="C144" s="15">
        <v>21.0</v>
      </c>
      <c r="D144" s="25" t="s">
        <v>911</v>
      </c>
      <c r="E144" s="25" t="s">
        <v>963</v>
      </c>
      <c r="F144" s="25" t="s">
        <v>964</v>
      </c>
      <c r="G144" s="25" t="s">
        <v>207</v>
      </c>
      <c r="H144" s="25"/>
      <c r="I144" s="25"/>
      <c r="J144" s="25" t="s">
        <v>123</v>
      </c>
      <c r="K144" s="25" t="s">
        <v>165</v>
      </c>
      <c r="L144" s="25" t="s">
        <v>255</v>
      </c>
      <c r="M144" s="25" t="s">
        <v>965</v>
      </c>
      <c r="N144" s="25" t="s">
        <v>112</v>
      </c>
      <c r="O144" s="59" t="str">
        <f>IFERROR(__xludf.DUMMYFUNCTION("IMPORTRANGE(""1koBhHZvpcDxrn6D7opGt2QkNxz2f5w5PyNOmrT5TEtE"",""Phase 7 Overall Status!R23"")"),"Supported by TEKsystems")</f>
        <v>Supported by TEKsystems</v>
      </c>
      <c r="P144" s="25"/>
      <c r="Q144" s="25"/>
      <c r="R144" s="25"/>
      <c r="S144" s="28"/>
      <c r="T144" s="28"/>
      <c r="U144" s="25" t="str">
        <f t="shared" si="1"/>
        <v>Logan</v>
      </c>
      <c r="V144" s="25" t="str">
        <f t="shared" si="2"/>
        <v>Logan</v>
      </c>
      <c r="W144" s="65" t="s">
        <v>966</v>
      </c>
      <c r="X144" s="61" t="s">
        <v>967</v>
      </c>
      <c r="Y144" s="92"/>
      <c r="Z144" s="31"/>
      <c r="AA144" s="33" t="s">
        <v>968</v>
      </c>
      <c r="AB144" s="33" t="s">
        <v>969</v>
      </c>
      <c r="AC144" s="32"/>
      <c r="AD144" s="32"/>
      <c r="AE144" s="32"/>
      <c r="AF144" s="32"/>
      <c r="AG144" s="32"/>
      <c r="AH144" s="32"/>
      <c r="AI144" s="32"/>
      <c r="AJ144" s="32"/>
      <c r="AK144" s="97">
        <v>3.0</v>
      </c>
      <c r="AL144" s="1"/>
      <c r="AM144" s="1"/>
    </row>
    <row r="145">
      <c r="A145" s="1"/>
      <c r="B145" s="15">
        <v>7.0</v>
      </c>
      <c r="C145" s="15">
        <v>22.0</v>
      </c>
      <c r="D145" s="25" t="s">
        <v>881</v>
      </c>
      <c r="E145" s="25" t="s">
        <v>970</v>
      </c>
      <c r="F145" s="25" t="s">
        <v>971</v>
      </c>
      <c r="G145" s="25" t="s">
        <v>446</v>
      </c>
      <c r="H145" s="25"/>
      <c r="I145" s="25"/>
      <c r="J145" s="25" t="s">
        <v>383</v>
      </c>
      <c r="K145" s="25" t="s">
        <v>131</v>
      </c>
      <c r="L145" s="25" t="s">
        <v>184</v>
      </c>
      <c r="M145" s="25" t="s">
        <v>729</v>
      </c>
      <c r="N145" s="25" t="s">
        <v>72</v>
      </c>
      <c r="O145" s="59" t="str">
        <f>IFERROR(__xludf.DUMMYFUNCTION("IMPORTRANGE(""1koBhHZvpcDxrn6D7opGt2QkNxz2f5w5PyNOmrT5TEtE"",""Phase 7 Overall Status!R24"")"),"Supported by TEKsystems")</f>
        <v>Supported by TEKsystems</v>
      </c>
      <c r="P145" s="25"/>
      <c r="Q145" s="25"/>
      <c r="R145" s="25"/>
      <c r="S145" s="28"/>
      <c r="T145" s="28"/>
      <c r="U145" s="25"/>
      <c r="V145" s="25"/>
      <c r="W145" s="65"/>
      <c r="X145" s="61"/>
      <c r="Y145" s="42" t="s">
        <v>887</v>
      </c>
      <c r="Z145" s="31"/>
      <c r="AA145" s="33" t="s">
        <v>888</v>
      </c>
      <c r="AB145" s="33" t="s">
        <v>889</v>
      </c>
      <c r="AC145" s="32"/>
      <c r="AD145" s="32"/>
      <c r="AE145" s="32"/>
      <c r="AF145" s="32"/>
      <c r="AG145" s="32"/>
      <c r="AH145" s="32"/>
      <c r="AI145" s="32"/>
      <c r="AJ145" s="32"/>
      <c r="AK145" s="97">
        <v>3.0</v>
      </c>
      <c r="AL145" s="1"/>
      <c r="AM145" s="1"/>
    </row>
    <row r="146">
      <c r="A146" s="1"/>
      <c r="B146" s="15" t="s">
        <v>673</v>
      </c>
      <c r="C146" s="15">
        <v>1.0</v>
      </c>
      <c r="D146" s="25" t="s">
        <v>972</v>
      </c>
      <c r="E146" s="25" t="s">
        <v>973</v>
      </c>
      <c r="F146" s="25" t="s">
        <v>974</v>
      </c>
      <c r="G146" s="25" t="s">
        <v>325</v>
      </c>
      <c r="H146" s="25"/>
      <c r="I146" s="25" t="s">
        <v>156</v>
      </c>
      <c r="J146" s="25" t="s">
        <v>69</v>
      </c>
      <c r="K146" s="25" t="s">
        <v>383</v>
      </c>
      <c r="L146" s="25" t="s">
        <v>975</v>
      </c>
      <c r="M146" s="25" t="s">
        <v>976</v>
      </c>
      <c r="N146" s="25" t="s">
        <v>977</v>
      </c>
      <c r="O146" s="59" t="str">
        <f>IFERROR(__xludf.DUMMYFUNCTION("IMPORTRANGE(""1wRx15JVlQGMjdkDqId0dYzXRWKIhWhJeIisDEVw3kPM"",""Phase T1 Overall Status!R03"")"),"Being transitioned to TEKsystems")</f>
        <v>Being transitioned to TEKsystems</v>
      </c>
      <c r="P146" s="25" t="s">
        <v>74</v>
      </c>
      <c r="Q146" s="25" t="s">
        <v>75</v>
      </c>
      <c r="R146" s="25" t="s">
        <v>74</v>
      </c>
      <c r="S146" s="28"/>
      <c r="T146" s="28"/>
      <c r="U146" s="25" t="str">
        <f t="shared" ref="U146:U168" si="3">IF(ISNUMBER(SEARCH("/lgnp/",W146)),"Logan",
IF(ISNUMBER(SEARCH("/thup/",W146)),"Thurmont",
IF(ISNUMBER(SEARCH("/chgp/",W146)),"Chicago",
IF(ISNUMBER(SEARCH("/hdpp/",W146)),"Hyde Park",
IF(ISNUMBER(SEARCH("/dalp/",W146)),"Dallas",
IF(ISNUMBER(SEARCH("/nshp/",W146)),"Nashville",
IF(ISNUMBER(SEARCH("/wcwp/",W146)),"West Caldwell", "Need to check"
)))))))</f>
        <v>Thurmont</v>
      </c>
      <c r="V146" s="25" t="str">
        <f t="shared" ref="V146:V168" si="4">IF(ISNUMBER(SEARCH("/lgnt/",X146)),"Logan",
IF(ISNUMBER(SEARCH("/thut/",X146)),"Thurmont",
IF(ISNUMBER(SEARCH("/chgt/",X146)),"Chicago",
IF(ISNUMBER(SEARCH("/hdpt/",X146)),"Hyde Park",
IF(ISNUMBER(SEARCH("/dalt/",X146)),"Dallas",
IF(ISNUMBER(SEARCH("/nsht/",X146)),"Nashville",
IF(ISNUMBER(SEARCH("/wcwt/",X146)),"West Caldwell", "Need to check"
)))))))</f>
        <v>Thurmont</v>
      </c>
      <c r="W146" s="65" t="s">
        <v>978</v>
      </c>
      <c r="X146" s="61" t="s">
        <v>979</v>
      </c>
      <c r="Y146" s="92"/>
      <c r="Z146" s="31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4">
        <v>3.0</v>
      </c>
      <c r="AL146" s="1"/>
      <c r="AM146" s="1"/>
    </row>
    <row r="147">
      <c r="A147" s="1"/>
      <c r="B147" s="15" t="s">
        <v>673</v>
      </c>
      <c r="C147" s="15">
        <v>2.0</v>
      </c>
      <c r="D147" s="25" t="s">
        <v>972</v>
      </c>
      <c r="E147" s="25" t="s">
        <v>980</v>
      </c>
      <c r="F147" s="25" t="s">
        <v>981</v>
      </c>
      <c r="G147" s="25" t="s">
        <v>207</v>
      </c>
      <c r="H147" s="25"/>
      <c r="I147" s="25" t="s">
        <v>156</v>
      </c>
      <c r="J147" s="25" t="s">
        <v>157</v>
      </c>
      <c r="K147" s="25" t="s">
        <v>383</v>
      </c>
      <c r="L147" s="25" t="s">
        <v>975</v>
      </c>
      <c r="M147" s="25" t="s">
        <v>976</v>
      </c>
      <c r="N147" s="25" t="s">
        <v>977</v>
      </c>
      <c r="O147" s="59" t="str">
        <f>IFERROR(__xludf.DUMMYFUNCTION("IMPORTRANGE(""1wRx15JVlQGMjdkDqId0dYzXRWKIhWhJeIisDEVw3kPM"",""Phase T1 Overall Status!R04"")"),"Being transitioned to TEKsystems")</f>
        <v>Being transitioned to TEKsystems</v>
      </c>
      <c r="P147" s="25" t="s">
        <v>74</v>
      </c>
      <c r="Q147" s="25" t="s">
        <v>75</v>
      </c>
      <c r="R147" s="25" t="s">
        <v>74</v>
      </c>
      <c r="S147" s="28"/>
      <c r="T147" s="28"/>
      <c r="U147" s="25" t="str">
        <f t="shared" si="3"/>
        <v>Thurmont</v>
      </c>
      <c r="V147" s="25" t="str">
        <f t="shared" si="4"/>
        <v>Thurmont</v>
      </c>
      <c r="W147" s="65" t="s">
        <v>982</v>
      </c>
      <c r="X147" s="61" t="s">
        <v>983</v>
      </c>
      <c r="Y147" s="92"/>
      <c r="Z147" s="31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4">
        <v>3.0</v>
      </c>
      <c r="AL147" s="1"/>
      <c r="AM147" s="1"/>
    </row>
    <row r="148">
      <c r="A148" s="1"/>
      <c r="B148" s="15" t="s">
        <v>673</v>
      </c>
      <c r="C148" s="15">
        <v>3.0</v>
      </c>
      <c r="D148" s="25" t="s">
        <v>972</v>
      </c>
      <c r="E148" s="25" t="s">
        <v>984</v>
      </c>
      <c r="F148" s="25" t="s">
        <v>985</v>
      </c>
      <c r="G148" s="25" t="s">
        <v>207</v>
      </c>
      <c r="H148" s="25"/>
      <c r="I148" s="25" t="s">
        <v>156</v>
      </c>
      <c r="J148" s="25" t="s">
        <v>157</v>
      </c>
      <c r="K148" s="25" t="s">
        <v>383</v>
      </c>
      <c r="L148" s="25" t="s">
        <v>975</v>
      </c>
      <c r="M148" s="25" t="s">
        <v>976</v>
      </c>
      <c r="N148" s="25" t="s">
        <v>977</v>
      </c>
      <c r="O148" s="59" t="str">
        <f>IFERROR(__xludf.DUMMYFUNCTION("IMPORTRANGE(""1wRx15JVlQGMjdkDqId0dYzXRWKIhWhJeIisDEVw3kPM"",""Phase T1 Overall Status!R05"")"),"Being transitioned to TEKsystems")</f>
        <v>Being transitioned to TEKsystems</v>
      </c>
      <c r="P148" s="25" t="s">
        <v>74</v>
      </c>
      <c r="Q148" s="25" t="s">
        <v>75</v>
      </c>
      <c r="R148" s="25" t="s">
        <v>74</v>
      </c>
      <c r="S148" s="28"/>
      <c r="T148" s="28"/>
      <c r="U148" s="25" t="str">
        <f t="shared" si="3"/>
        <v>Thurmont</v>
      </c>
      <c r="V148" s="25" t="str">
        <f t="shared" si="4"/>
        <v>Thurmont</v>
      </c>
      <c r="W148" s="65" t="s">
        <v>986</v>
      </c>
      <c r="X148" s="61" t="s">
        <v>987</v>
      </c>
      <c r="Y148" s="92"/>
      <c r="Z148" s="31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4">
        <v>3.0</v>
      </c>
      <c r="AL148" s="1"/>
      <c r="AM148" s="1"/>
    </row>
    <row r="149">
      <c r="A149" s="1"/>
      <c r="B149" s="15" t="s">
        <v>673</v>
      </c>
      <c r="C149" s="15">
        <v>4.0</v>
      </c>
      <c r="D149" s="25" t="s">
        <v>972</v>
      </c>
      <c r="E149" s="25" t="s">
        <v>988</v>
      </c>
      <c r="F149" s="25" t="s">
        <v>989</v>
      </c>
      <c r="G149" s="25" t="s">
        <v>90</v>
      </c>
      <c r="H149" s="25"/>
      <c r="I149" s="25" t="s">
        <v>156</v>
      </c>
      <c r="J149" s="25" t="s">
        <v>69</v>
      </c>
      <c r="K149" s="25" t="s">
        <v>383</v>
      </c>
      <c r="L149" s="25" t="s">
        <v>990</v>
      </c>
      <c r="M149" s="25"/>
      <c r="N149" s="25" t="s">
        <v>977</v>
      </c>
      <c r="O149" s="59" t="str">
        <f>IFERROR(__xludf.DUMMYFUNCTION("IMPORTRANGE(""1wRx15JVlQGMjdkDqId0dYzXRWKIhWhJeIisDEVw3kPM"",""Phase T1 Overall Status!R06"")"),"Being transitioned to TEKsystems")</f>
        <v>Being transitioned to TEKsystems</v>
      </c>
      <c r="P149" s="25" t="s">
        <v>75</v>
      </c>
      <c r="Q149" s="25" t="s">
        <v>75</v>
      </c>
      <c r="R149" s="25" t="s">
        <v>74</v>
      </c>
      <c r="S149" s="28"/>
      <c r="T149" s="28"/>
      <c r="U149" s="25" t="str">
        <f t="shared" si="3"/>
        <v>Thurmont</v>
      </c>
      <c r="V149" s="25" t="str">
        <f t="shared" si="4"/>
        <v>Thurmont</v>
      </c>
      <c r="W149" s="65" t="s">
        <v>991</v>
      </c>
      <c r="X149" s="61" t="s">
        <v>992</v>
      </c>
      <c r="Y149" s="92"/>
      <c r="Z149" s="31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4">
        <v>3.0</v>
      </c>
      <c r="AL149" s="1"/>
      <c r="AM149" s="1"/>
    </row>
    <row r="150">
      <c r="A150" s="1"/>
      <c r="B150" s="15" t="s">
        <v>673</v>
      </c>
      <c r="C150" s="15">
        <v>5.0</v>
      </c>
      <c r="D150" s="25" t="s">
        <v>972</v>
      </c>
      <c r="E150" s="25" t="s">
        <v>993</v>
      </c>
      <c r="F150" s="25" t="s">
        <v>994</v>
      </c>
      <c r="G150" s="25" t="s">
        <v>90</v>
      </c>
      <c r="H150" s="25"/>
      <c r="I150" s="25" t="s">
        <v>156</v>
      </c>
      <c r="J150" s="25" t="s">
        <v>294</v>
      </c>
      <c r="K150" s="25" t="s">
        <v>383</v>
      </c>
      <c r="L150" s="25" t="s">
        <v>975</v>
      </c>
      <c r="M150" s="25" t="s">
        <v>995</v>
      </c>
      <c r="N150" s="25" t="s">
        <v>977</v>
      </c>
      <c r="O150" s="59" t="str">
        <f>IFERROR(__xludf.DUMMYFUNCTION("IMPORTRANGE(""1wRx15JVlQGMjdkDqId0dYzXRWKIhWhJeIisDEVw3kPM"",""Phase T1 Overall Status!R07"")"),"Being transitioned to TEKsystems")</f>
        <v>Being transitioned to TEKsystems</v>
      </c>
      <c r="P150" s="25" t="s">
        <v>75</v>
      </c>
      <c r="Q150" s="25" t="s">
        <v>74</v>
      </c>
      <c r="R150" s="25" t="s">
        <v>74</v>
      </c>
      <c r="S150" s="28"/>
      <c r="T150" s="28"/>
      <c r="U150" s="25" t="str">
        <f t="shared" si="3"/>
        <v>Thurmont</v>
      </c>
      <c r="V150" s="25" t="str">
        <f t="shared" si="4"/>
        <v>Thurmont</v>
      </c>
      <c r="W150" s="65" t="s">
        <v>996</v>
      </c>
      <c r="X150" s="61" t="s">
        <v>997</v>
      </c>
      <c r="Y150" s="92"/>
      <c r="Z150" s="31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4">
        <v>3.0</v>
      </c>
      <c r="AL150" s="1"/>
      <c r="AM150" s="1"/>
    </row>
    <row r="151">
      <c r="A151" s="1"/>
      <c r="B151" s="81" t="s">
        <v>673</v>
      </c>
      <c r="C151" s="81">
        <v>6.0</v>
      </c>
      <c r="D151" s="35" t="s">
        <v>972</v>
      </c>
      <c r="E151" s="35" t="s">
        <v>998</v>
      </c>
      <c r="F151" s="35" t="s">
        <v>999</v>
      </c>
      <c r="G151" s="35" t="s">
        <v>130</v>
      </c>
      <c r="H151" s="35"/>
      <c r="I151" s="35" t="s">
        <v>156</v>
      </c>
      <c r="J151" s="35" t="s">
        <v>208</v>
      </c>
      <c r="K151" s="35" t="s">
        <v>208</v>
      </c>
      <c r="L151" s="35" t="s">
        <v>975</v>
      </c>
      <c r="M151" s="35" t="s">
        <v>995</v>
      </c>
      <c r="N151" s="35" t="s">
        <v>977</v>
      </c>
      <c r="O151" s="36" t="str">
        <f>IFERROR(__xludf.DUMMYFUNCTION("IMPORTRANGE(""1wRx15JVlQGMjdkDqId0dYzXRWKIhWhJeIisDEVw3kPM"",""Phase T1 Overall Status!R08"")"),"De-scoped from TEKsystems")</f>
        <v>De-scoped from TEKsystems</v>
      </c>
      <c r="P151" s="35" t="s">
        <v>75</v>
      </c>
      <c r="Q151" s="35" t="s">
        <v>74</v>
      </c>
      <c r="R151" s="35" t="s">
        <v>74</v>
      </c>
      <c r="S151" s="37"/>
      <c r="T151" s="37"/>
      <c r="U151" s="35" t="str">
        <f t="shared" si="3"/>
        <v>Thurmont</v>
      </c>
      <c r="V151" s="35" t="str">
        <f t="shared" si="4"/>
        <v>Thurmont</v>
      </c>
      <c r="W151" s="68" t="s">
        <v>1000</v>
      </c>
      <c r="X151" s="69" t="s">
        <v>1001</v>
      </c>
      <c r="Y151" s="94"/>
      <c r="Z151" s="40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41">
        <v>3.0</v>
      </c>
      <c r="AL151" s="1"/>
      <c r="AM151" s="1"/>
    </row>
    <row r="152">
      <c r="A152" s="1"/>
      <c r="B152" s="15" t="s">
        <v>673</v>
      </c>
      <c r="C152" s="15">
        <v>7.0</v>
      </c>
      <c r="D152" s="25" t="s">
        <v>972</v>
      </c>
      <c r="E152" s="25" t="s">
        <v>1002</v>
      </c>
      <c r="F152" s="25" t="s">
        <v>1003</v>
      </c>
      <c r="G152" s="25" t="s">
        <v>90</v>
      </c>
      <c r="H152" s="25"/>
      <c r="I152" s="25" t="s">
        <v>156</v>
      </c>
      <c r="J152" s="25" t="s">
        <v>69</v>
      </c>
      <c r="K152" s="25" t="s">
        <v>383</v>
      </c>
      <c r="L152" s="25" t="s">
        <v>975</v>
      </c>
      <c r="M152" s="25" t="s">
        <v>995</v>
      </c>
      <c r="N152" s="25" t="s">
        <v>977</v>
      </c>
      <c r="O152" s="59" t="str">
        <f>IFERROR(__xludf.DUMMYFUNCTION("IMPORTRANGE(""1wRx15JVlQGMjdkDqId0dYzXRWKIhWhJeIisDEVw3kPM"",""Phase T1 Overall Status!R09"")"),"Being transitioned to TEKsystems")</f>
        <v>Being transitioned to TEKsystems</v>
      </c>
      <c r="P152" s="25" t="s">
        <v>74</v>
      </c>
      <c r="Q152" s="25" t="s">
        <v>75</v>
      </c>
      <c r="R152" s="25" t="s">
        <v>74</v>
      </c>
      <c r="S152" s="28"/>
      <c r="T152" s="28"/>
      <c r="U152" s="25" t="str">
        <f t="shared" si="3"/>
        <v>Thurmont</v>
      </c>
      <c r="V152" s="25" t="str">
        <f t="shared" si="4"/>
        <v>Thurmont</v>
      </c>
      <c r="W152" s="65" t="s">
        <v>1004</v>
      </c>
      <c r="X152" s="61" t="s">
        <v>1005</v>
      </c>
      <c r="Y152" s="92"/>
      <c r="Z152" s="31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4">
        <v>3.0</v>
      </c>
      <c r="AL152" s="1"/>
      <c r="AM152" s="1"/>
    </row>
    <row r="153">
      <c r="A153" s="1"/>
      <c r="B153" s="15" t="s">
        <v>673</v>
      </c>
      <c r="C153" s="15">
        <v>8.0</v>
      </c>
      <c r="D153" s="25" t="s">
        <v>1006</v>
      </c>
      <c r="E153" s="25" t="s">
        <v>1007</v>
      </c>
      <c r="F153" s="25" t="s">
        <v>1008</v>
      </c>
      <c r="G153" s="25" t="s">
        <v>90</v>
      </c>
      <c r="H153" s="25"/>
      <c r="I153" s="25" t="s">
        <v>499</v>
      </c>
      <c r="J153" s="25" t="s">
        <v>157</v>
      </c>
      <c r="K153" s="25" t="s">
        <v>165</v>
      </c>
      <c r="L153" s="25" t="s">
        <v>990</v>
      </c>
      <c r="M153" s="25"/>
      <c r="N153" s="25" t="s">
        <v>977</v>
      </c>
      <c r="O153" s="59" t="str">
        <f>IFERROR(__xludf.DUMMYFUNCTION("IMPORTRANGE(""1wRx15JVlQGMjdkDqId0dYzXRWKIhWhJeIisDEVw3kPM"",""Phase T1 Overall Status!R10"")"),"Being transitioned to TEKsystems")</f>
        <v>Being transitioned to TEKsystems</v>
      </c>
      <c r="P153" s="25" t="s">
        <v>74</v>
      </c>
      <c r="Q153" s="25" t="s">
        <v>75</v>
      </c>
      <c r="R153" s="25" t="s">
        <v>75</v>
      </c>
      <c r="S153" s="28"/>
      <c r="T153" s="28"/>
      <c r="U153" s="25" t="str">
        <f t="shared" si="3"/>
        <v>Thurmont</v>
      </c>
      <c r="V153" s="25" t="str">
        <f t="shared" si="4"/>
        <v>Thurmont</v>
      </c>
      <c r="W153" s="65" t="s">
        <v>1009</v>
      </c>
      <c r="X153" s="61" t="s">
        <v>1010</v>
      </c>
      <c r="Y153" s="92"/>
      <c r="Z153" s="31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4">
        <v>2.0</v>
      </c>
      <c r="AL153" s="1"/>
      <c r="AM153" s="1"/>
    </row>
    <row r="154">
      <c r="A154" s="1"/>
      <c r="B154" s="15" t="s">
        <v>673</v>
      </c>
      <c r="C154" s="15">
        <v>9.0</v>
      </c>
      <c r="D154" s="25" t="s">
        <v>1006</v>
      </c>
      <c r="E154" s="25" t="s">
        <v>1011</v>
      </c>
      <c r="F154" s="25" t="s">
        <v>1012</v>
      </c>
      <c r="G154" s="25" t="s">
        <v>90</v>
      </c>
      <c r="H154" s="25"/>
      <c r="I154" s="25" t="s">
        <v>499</v>
      </c>
      <c r="J154" s="25" t="s">
        <v>294</v>
      </c>
      <c r="K154" s="25" t="s">
        <v>165</v>
      </c>
      <c r="L154" s="25" t="s">
        <v>975</v>
      </c>
      <c r="M154" s="25"/>
      <c r="N154" s="25" t="s">
        <v>977</v>
      </c>
      <c r="O154" s="59" t="str">
        <f>IFERROR(__xludf.DUMMYFUNCTION("IMPORTRANGE(""1wRx15JVlQGMjdkDqId0dYzXRWKIhWhJeIisDEVw3kPM"",""Phase T1 Overall Status!R11"")"),"Being transitioned to TEKsystems")</f>
        <v>Being transitioned to TEKsystems</v>
      </c>
      <c r="P154" s="25" t="s">
        <v>74</v>
      </c>
      <c r="Q154" s="25" t="s">
        <v>75</v>
      </c>
      <c r="R154" s="25" t="s">
        <v>75</v>
      </c>
      <c r="S154" s="28"/>
      <c r="T154" s="28"/>
      <c r="U154" s="25" t="str">
        <f t="shared" si="3"/>
        <v>Thurmont</v>
      </c>
      <c r="V154" s="25" t="str">
        <f t="shared" si="4"/>
        <v>Thurmont</v>
      </c>
      <c r="W154" s="65" t="s">
        <v>1013</v>
      </c>
      <c r="X154" s="61" t="s">
        <v>1014</v>
      </c>
      <c r="Y154" s="92"/>
      <c r="Z154" s="31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4">
        <v>2.0</v>
      </c>
      <c r="AL154" s="1"/>
      <c r="AM154" s="1"/>
    </row>
    <row r="155">
      <c r="A155" s="1"/>
      <c r="B155" s="81" t="s">
        <v>673</v>
      </c>
      <c r="C155" s="81">
        <v>10.0</v>
      </c>
      <c r="D155" s="35" t="s">
        <v>1015</v>
      </c>
      <c r="E155" s="35" t="s">
        <v>1016</v>
      </c>
      <c r="F155" s="35" t="s">
        <v>1017</v>
      </c>
      <c r="G155" s="35" t="s">
        <v>90</v>
      </c>
      <c r="H155" s="35"/>
      <c r="I155" s="35" t="s">
        <v>1018</v>
      </c>
      <c r="J155" s="35" t="s">
        <v>208</v>
      </c>
      <c r="K155" s="35" t="s">
        <v>208</v>
      </c>
      <c r="L155" s="35" t="s">
        <v>1019</v>
      </c>
      <c r="M155" s="35"/>
      <c r="N155" s="35" t="s">
        <v>977</v>
      </c>
      <c r="O155" s="36" t="str">
        <f>IFERROR(__xludf.DUMMYFUNCTION("IMPORTRANGE(""1wRx15JVlQGMjdkDqId0dYzXRWKIhWhJeIisDEVw3kPM"",""Phase T1 Overall Status!R12"")"),"De-scoped from TEKsystems")</f>
        <v>De-scoped from TEKsystems</v>
      </c>
      <c r="P155" s="35" t="s">
        <v>74</v>
      </c>
      <c r="Q155" s="35" t="s">
        <v>74</v>
      </c>
      <c r="R155" s="35" t="s">
        <v>75</v>
      </c>
      <c r="S155" s="37"/>
      <c r="T155" s="37"/>
      <c r="U155" s="35" t="str">
        <f t="shared" si="3"/>
        <v>Thurmont</v>
      </c>
      <c r="V155" s="35" t="str">
        <f t="shared" si="4"/>
        <v>Thurmont</v>
      </c>
      <c r="W155" s="68" t="s">
        <v>1020</v>
      </c>
      <c r="X155" s="69" t="s">
        <v>1021</v>
      </c>
      <c r="Y155" s="94"/>
      <c r="Z155" s="40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41"/>
      <c r="AL155" s="1"/>
      <c r="AM155" s="1"/>
    </row>
    <row r="156">
      <c r="A156" s="1"/>
      <c r="B156" s="98" t="s">
        <v>673</v>
      </c>
      <c r="C156" s="98">
        <v>11.0</v>
      </c>
      <c r="D156" s="99" t="s">
        <v>1015</v>
      </c>
      <c r="E156" s="99" t="s">
        <v>1022</v>
      </c>
      <c r="F156" s="99" t="s">
        <v>1023</v>
      </c>
      <c r="G156" s="99" t="s">
        <v>90</v>
      </c>
      <c r="H156" s="99"/>
      <c r="I156" s="99" t="s">
        <v>1018</v>
      </c>
      <c r="J156" s="99" t="s">
        <v>294</v>
      </c>
      <c r="K156" s="99" t="s">
        <v>416</v>
      </c>
      <c r="L156" s="99" t="s">
        <v>990</v>
      </c>
      <c r="M156" s="99"/>
      <c r="N156" s="99" t="s">
        <v>977</v>
      </c>
      <c r="O156" s="100" t="str">
        <f>IFERROR(__xludf.DUMMYFUNCTION("IMPORTRANGE(""1wRx15JVlQGMjdkDqId0dYzXRWKIhWhJeIisDEVw3kPM"",""Phase T1 Overall Status!R13"")"),"App on Hold")</f>
        <v>App on Hold</v>
      </c>
      <c r="P156" s="99" t="s">
        <v>75</v>
      </c>
      <c r="Q156" s="99" t="s">
        <v>74</v>
      </c>
      <c r="R156" s="99" t="s">
        <v>75</v>
      </c>
      <c r="S156" s="101"/>
      <c r="T156" s="101"/>
      <c r="U156" s="99" t="str">
        <f t="shared" si="3"/>
        <v>Thurmont</v>
      </c>
      <c r="V156" s="99" t="str">
        <f t="shared" si="4"/>
        <v>Thurmont</v>
      </c>
      <c r="W156" s="102" t="s">
        <v>1024</v>
      </c>
      <c r="X156" s="103" t="s">
        <v>1025</v>
      </c>
      <c r="Y156" s="104"/>
      <c r="Z156" s="105"/>
      <c r="AA156" s="106"/>
      <c r="AB156" s="106"/>
      <c r="AC156" s="106"/>
      <c r="AD156" s="106"/>
      <c r="AE156" s="106"/>
      <c r="AF156" s="106"/>
      <c r="AG156" s="106"/>
      <c r="AH156" s="106"/>
      <c r="AI156" s="106"/>
      <c r="AJ156" s="106"/>
      <c r="AK156" s="107"/>
      <c r="AL156" s="1"/>
      <c r="AM156" s="1"/>
    </row>
    <row r="157">
      <c r="A157" s="1"/>
      <c r="B157" s="15" t="s">
        <v>673</v>
      </c>
      <c r="C157" s="15">
        <v>12.0</v>
      </c>
      <c r="D157" s="25" t="s">
        <v>1015</v>
      </c>
      <c r="E157" s="25" t="s">
        <v>1026</v>
      </c>
      <c r="F157" s="25" t="s">
        <v>1027</v>
      </c>
      <c r="G157" s="25" t="s">
        <v>90</v>
      </c>
      <c r="H157" s="25"/>
      <c r="I157" s="25" t="s">
        <v>1018</v>
      </c>
      <c r="J157" s="25" t="s">
        <v>294</v>
      </c>
      <c r="K157" s="25" t="s">
        <v>416</v>
      </c>
      <c r="L157" s="25" t="s">
        <v>1019</v>
      </c>
      <c r="M157" s="25" t="s">
        <v>1028</v>
      </c>
      <c r="N157" s="25" t="s">
        <v>977</v>
      </c>
      <c r="O157" s="59" t="str">
        <f>IFERROR(__xludf.DUMMYFUNCTION("IMPORTRANGE(""1wRx15JVlQGMjdkDqId0dYzXRWKIhWhJeIisDEVw3kPM"",""Phase T1 Overall Status!R14"")"),"Being transitioned to TEKsystems")</f>
        <v>Being transitioned to TEKsystems</v>
      </c>
      <c r="P157" s="25" t="s">
        <v>74</v>
      </c>
      <c r="Q157" s="25" t="s">
        <v>74</v>
      </c>
      <c r="R157" s="25" t="s">
        <v>75</v>
      </c>
      <c r="S157" s="28"/>
      <c r="T157" s="28"/>
      <c r="U157" s="25" t="str">
        <f t="shared" si="3"/>
        <v>Thurmont</v>
      </c>
      <c r="V157" s="25" t="str">
        <f t="shared" si="4"/>
        <v>Thurmont</v>
      </c>
      <c r="W157" s="65" t="s">
        <v>1029</v>
      </c>
      <c r="X157" s="61" t="s">
        <v>1030</v>
      </c>
      <c r="Y157" s="92"/>
      <c r="Z157" s="31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4">
        <v>1.0</v>
      </c>
      <c r="AL157" s="1"/>
      <c r="AM157" s="1"/>
    </row>
    <row r="158">
      <c r="A158" s="1"/>
      <c r="B158" s="15" t="s">
        <v>673</v>
      </c>
      <c r="C158" s="15">
        <v>13.0</v>
      </c>
      <c r="D158" s="25" t="s">
        <v>1015</v>
      </c>
      <c r="E158" s="25" t="s">
        <v>1031</v>
      </c>
      <c r="F158" s="25" t="s">
        <v>1032</v>
      </c>
      <c r="G158" s="25" t="s">
        <v>90</v>
      </c>
      <c r="H158" s="25"/>
      <c r="I158" s="25" t="s">
        <v>1018</v>
      </c>
      <c r="J158" s="25" t="s">
        <v>157</v>
      </c>
      <c r="K158" s="25" t="s">
        <v>416</v>
      </c>
      <c r="L158" s="25" t="s">
        <v>1019</v>
      </c>
      <c r="M158" s="25" t="s">
        <v>1028</v>
      </c>
      <c r="N158" s="25" t="s">
        <v>977</v>
      </c>
      <c r="O158" s="59" t="str">
        <f>IFERROR(__xludf.DUMMYFUNCTION("IMPORTRANGE(""1wRx15JVlQGMjdkDqId0dYzXRWKIhWhJeIisDEVw3kPM"",""Phase T1 Overall Status!R15"")"),"Being transitioned to TEKsystems")</f>
        <v>Being transitioned to TEKsystems</v>
      </c>
      <c r="P158" s="25" t="s">
        <v>74</v>
      </c>
      <c r="Q158" s="25" t="s">
        <v>75</v>
      </c>
      <c r="R158" s="25" t="s">
        <v>74</v>
      </c>
      <c r="S158" s="28"/>
      <c r="T158" s="28"/>
      <c r="U158" s="25" t="str">
        <f t="shared" si="3"/>
        <v>Thurmont</v>
      </c>
      <c r="V158" s="25" t="str">
        <f t="shared" si="4"/>
        <v>Thurmont</v>
      </c>
      <c r="W158" s="65" t="s">
        <v>1033</v>
      </c>
      <c r="X158" s="61" t="s">
        <v>1034</v>
      </c>
      <c r="Y158" s="92"/>
      <c r="Z158" s="31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4">
        <v>1.0</v>
      </c>
      <c r="AL158" s="1"/>
      <c r="AM158" s="1"/>
    </row>
    <row r="159">
      <c r="A159" s="1"/>
      <c r="B159" s="15" t="s">
        <v>673</v>
      </c>
      <c r="C159" s="15">
        <v>14.0</v>
      </c>
      <c r="D159" s="25" t="s">
        <v>1015</v>
      </c>
      <c r="E159" s="25" t="s">
        <v>1035</v>
      </c>
      <c r="F159" s="25" t="s">
        <v>1036</v>
      </c>
      <c r="G159" s="25" t="s">
        <v>90</v>
      </c>
      <c r="H159" s="25"/>
      <c r="I159" s="25" t="s">
        <v>1018</v>
      </c>
      <c r="J159" s="25" t="s">
        <v>69</v>
      </c>
      <c r="K159" s="25" t="s">
        <v>416</v>
      </c>
      <c r="L159" s="25" t="s">
        <v>1019</v>
      </c>
      <c r="M159" s="25" t="s">
        <v>1037</v>
      </c>
      <c r="N159" s="25" t="s">
        <v>977</v>
      </c>
      <c r="O159" s="59" t="str">
        <f>IFERROR(__xludf.DUMMYFUNCTION("IMPORTRANGE(""1wRx15JVlQGMjdkDqId0dYzXRWKIhWhJeIisDEVw3kPM"",""Phase T1 Overall Status!R16"")"),"Being transitioned to TEKsystems")</f>
        <v>Being transitioned to TEKsystems</v>
      </c>
      <c r="P159" s="25" t="s">
        <v>74</v>
      </c>
      <c r="Q159" s="25" t="s">
        <v>75</v>
      </c>
      <c r="R159" s="25" t="s">
        <v>74</v>
      </c>
      <c r="S159" s="28"/>
      <c r="T159" s="28"/>
      <c r="U159" s="25" t="str">
        <f t="shared" si="3"/>
        <v>Thurmont</v>
      </c>
      <c r="V159" s="25" t="str">
        <f t="shared" si="4"/>
        <v>Thurmont</v>
      </c>
      <c r="W159" s="65" t="s">
        <v>1038</v>
      </c>
      <c r="X159" s="61" t="s">
        <v>1039</v>
      </c>
      <c r="Y159" s="92"/>
      <c r="Z159" s="31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4">
        <v>1.0</v>
      </c>
      <c r="AL159" s="1"/>
      <c r="AM159" s="1"/>
    </row>
    <row r="160">
      <c r="A160" s="1"/>
      <c r="B160" s="15" t="s">
        <v>673</v>
      </c>
      <c r="C160" s="15">
        <v>15.0</v>
      </c>
      <c r="D160" s="25" t="s">
        <v>1015</v>
      </c>
      <c r="E160" s="25" t="s">
        <v>1040</v>
      </c>
      <c r="F160" s="25" t="s">
        <v>1041</v>
      </c>
      <c r="G160" s="25" t="s">
        <v>90</v>
      </c>
      <c r="H160" s="25"/>
      <c r="I160" s="25" t="s">
        <v>1018</v>
      </c>
      <c r="J160" s="25" t="s">
        <v>69</v>
      </c>
      <c r="K160" s="25" t="s">
        <v>416</v>
      </c>
      <c r="L160" s="25" t="s">
        <v>1019</v>
      </c>
      <c r="M160" s="25" t="s">
        <v>1037</v>
      </c>
      <c r="N160" s="25" t="s">
        <v>977</v>
      </c>
      <c r="O160" s="59" t="str">
        <f>IFERROR(__xludf.DUMMYFUNCTION("IMPORTRANGE(""1wRx15JVlQGMjdkDqId0dYzXRWKIhWhJeIisDEVw3kPM"",""Phase T1 Overall Status!R17"")"),"Being transitioned to TEKsystems")</f>
        <v>Being transitioned to TEKsystems</v>
      </c>
      <c r="P160" s="25" t="s">
        <v>74</v>
      </c>
      <c r="Q160" s="25" t="s">
        <v>74</v>
      </c>
      <c r="R160" s="25" t="s">
        <v>75</v>
      </c>
      <c r="S160" s="28"/>
      <c r="T160" s="28"/>
      <c r="U160" s="25" t="str">
        <f t="shared" si="3"/>
        <v>Thurmont</v>
      </c>
      <c r="V160" s="25" t="str">
        <f t="shared" si="4"/>
        <v>Thurmont</v>
      </c>
      <c r="W160" s="65" t="s">
        <v>1042</v>
      </c>
      <c r="X160" s="61" t="s">
        <v>1043</v>
      </c>
      <c r="Y160" s="92"/>
      <c r="Z160" s="31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4">
        <v>1.0</v>
      </c>
      <c r="AL160" s="1"/>
      <c r="AM160" s="1"/>
    </row>
    <row r="161">
      <c r="A161" s="1"/>
      <c r="B161" s="15" t="s">
        <v>673</v>
      </c>
      <c r="C161" s="15">
        <v>16.0</v>
      </c>
      <c r="D161" s="25" t="s">
        <v>87</v>
      </c>
      <c r="E161" s="25" t="s">
        <v>1044</v>
      </c>
      <c r="F161" s="25" t="s">
        <v>1045</v>
      </c>
      <c r="G161" s="25" t="s">
        <v>90</v>
      </c>
      <c r="H161" s="25"/>
      <c r="I161" s="25" t="s">
        <v>499</v>
      </c>
      <c r="J161" s="25" t="s">
        <v>294</v>
      </c>
      <c r="K161" s="25" t="s">
        <v>123</v>
      </c>
      <c r="L161" s="25" t="s">
        <v>1046</v>
      </c>
      <c r="M161" s="25" t="s">
        <v>1047</v>
      </c>
      <c r="N161" s="25" t="s">
        <v>977</v>
      </c>
      <c r="O161" s="59" t="str">
        <f>IFERROR(__xludf.DUMMYFUNCTION("IMPORTRANGE(""1wRx15JVlQGMjdkDqId0dYzXRWKIhWhJeIisDEVw3kPM"",""Phase T1 Overall Status!R18"")"),"Being transitioned to TEKsystems")</f>
        <v>Being transitioned to TEKsystems</v>
      </c>
      <c r="P161" s="25" t="s">
        <v>75</v>
      </c>
      <c r="Q161" s="25" t="s">
        <v>74</v>
      </c>
      <c r="R161" s="25" t="s">
        <v>74</v>
      </c>
      <c r="S161" s="28"/>
      <c r="T161" s="28"/>
      <c r="U161" s="25" t="str">
        <f t="shared" si="3"/>
        <v>Thurmont</v>
      </c>
      <c r="V161" s="25" t="str">
        <f t="shared" si="4"/>
        <v>Thurmont</v>
      </c>
      <c r="W161" s="65" t="s">
        <v>1048</v>
      </c>
      <c r="X161" s="61" t="s">
        <v>1049</v>
      </c>
      <c r="Y161" s="92"/>
      <c r="Z161" s="31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4">
        <v>2.0</v>
      </c>
      <c r="AL161" s="1"/>
      <c r="AM161" s="1"/>
    </row>
    <row r="162">
      <c r="A162" s="1"/>
      <c r="B162" s="15" t="s">
        <v>673</v>
      </c>
      <c r="C162" s="15">
        <v>17.0</v>
      </c>
      <c r="D162" s="25" t="s">
        <v>87</v>
      </c>
      <c r="E162" s="25" t="s">
        <v>1050</v>
      </c>
      <c r="F162" s="25" t="s">
        <v>1051</v>
      </c>
      <c r="G162" s="25" t="s">
        <v>130</v>
      </c>
      <c r="H162" s="25"/>
      <c r="I162" s="25" t="s">
        <v>156</v>
      </c>
      <c r="J162" s="25" t="s">
        <v>294</v>
      </c>
      <c r="K162" s="25" t="s">
        <v>123</v>
      </c>
      <c r="L162" s="25" t="s">
        <v>1046</v>
      </c>
      <c r="M162" s="25" t="s">
        <v>1047</v>
      </c>
      <c r="N162" s="25" t="s">
        <v>977</v>
      </c>
      <c r="O162" s="59" t="str">
        <f>IFERROR(__xludf.DUMMYFUNCTION("IMPORTRANGE(""1wRx15JVlQGMjdkDqId0dYzXRWKIhWhJeIisDEVw3kPM"",""Phase T1 Overall Status!R19"")"),"Being transitioned to TEKsystems")</f>
        <v>Being transitioned to TEKsystems</v>
      </c>
      <c r="P162" s="25" t="s">
        <v>75</v>
      </c>
      <c r="Q162" s="25" t="s">
        <v>74</v>
      </c>
      <c r="R162" s="25" t="s">
        <v>74</v>
      </c>
      <c r="S162" s="28"/>
      <c r="T162" s="28"/>
      <c r="U162" s="25" t="str">
        <f t="shared" si="3"/>
        <v>Thurmont</v>
      </c>
      <c r="V162" s="25" t="str">
        <f t="shared" si="4"/>
        <v>Thurmont</v>
      </c>
      <c r="W162" s="65" t="s">
        <v>1052</v>
      </c>
      <c r="X162" s="61" t="s">
        <v>1053</v>
      </c>
      <c r="Y162" s="92"/>
      <c r="Z162" s="31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4">
        <v>2.0</v>
      </c>
      <c r="AL162" s="1"/>
      <c r="AM162" s="1"/>
    </row>
    <row r="163">
      <c r="A163" s="1"/>
      <c r="B163" s="15" t="s">
        <v>673</v>
      </c>
      <c r="C163" s="15">
        <v>18.0</v>
      </c>
      <c r="D163" s="25" t="s">
        <v>87</v>
      </c>
      <c r="E163" s="25" t="s">
        <v>1054</v>
      </c>
      <c r="F163" s="25" t="s">
        <v>1055</v>
      </c>
      <c r="G163" s="25" t="s">
        <v>196</v>
      </c>
      <c r="H163" s="25"/>
      <c r="I163" s="25" t="s">
        <v>156</v>
      </c>
      <c r="J163" s="25" t="s">
        <v>69</v>
      </c>
      <c r="K163" s="25" t="s">
        <v>123</v>
      </c>
      <c r="L163" s="25" t="s">
        <v>1046</v>
      </c>
      <c r="M163" s="25" t="s">
        <v>1047</v>
      </c>
      <c r="N163" s="25" t="s">
        <v>977</v>
      </c>
      <c r="O163" s="59" t="str">
        <f>IFERROR(__xludf.DUMMYFUNCTION("IMPORTRANGE(""1wRx15JVlQGMjdkDqId0dYzXRWKIhWhJeIisDEVw3kPM"",""Phase T1 Overall Status!R20"")"),"Being transitioned to TEKsystems")</f>
        <v>Being transitioned to TEKsystems</v>
      </c>
      <c r="P163" s="25" t="s">
        <v>75</v>
      </c>
      <c r="Q163" s="25" t="s">
        <v>74</v>
      </c>
      <c r="R163" s="25" t="s">
        <v>74</v>
      </c>
      <c r="S163" s="28"/>
      <c r="T163" s="28"/>
      <c r="U163" s="25" t="str">
        <f t="shared" si="3"/>
        <v>Thurmont</v>
      </c>
      <c r="V163" s="25" t="str">
        <f t="shared" si="4"/>
        <v>Thurmont</v>
      </c>
      <c r="W163" s="65" t="s">
        <v>1056</v>
      </c>
      <c r="X163" s="61" t="s">
        <v>1058</v>
      </c>
      <c r="Y163" s="92"/>
      <c r="Z163" s="31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4">
        <v>2.0</v>
      </c>
      <c r="AL163" s="1"/>
      <c r="AM163" s="1"/>
    </row>
    <row r="164">
      <c r="A164" s="1"/>
      <c r="B164" s="15" t="s">
        <v>673</v>
      </c>
      <c r="C164" s="15">
        <v>19.0</v>
      </c>
      <c r="D164" s="25" t="s">
        <v>87</v>
      </c>
      <c r="E164" s="25" t="s">
        <v>1059</v>
      </c>
      <c r="F164" s="25" t="s">
        <v>1060</v>
      </c>
      <c r="G164" s="25" t="s">
        <v>90</v>
      </c>
      <c r="H164" s="25"/>
      <c r="I164" s="25" t="s">
        <v>1061</v>
      </c>
      <c r="J164" s="25" t="s">
        <v>157</v>
      </c>
      <c r="K164" s="25" t="s">
        <v>123</v>
      </c>
      <c r="L164" s="25" t="s">
        <v>1046</v>
      </c>
      <c r="M164" s="25" t="s">
        <v>94</v>
      </c>
      <c r="N164" s="25" t="s">
        <v>977</v>
      </c>
      <c r="O164" s="59" t="str">
        <f>IFERROR(__xludf.DUMMYFUNCTION("IMPORTRANGE(""1wRx15JVlQGMjdkDqId0dYzXRWKIhWhJeIisDEVw3kPM"",""Phase T1 Overall Status!R21"")"),"Being transitioned to TEKsystems")</f>
        <v>Being transitioned to TEKsystems</v>
      </c>
      <c r="P164" s="25" t="s">
        <v>75</v>
      </c>
      <c r="Q164" s="25" t="s">
        <v>74</v>
      </c>
      <c r="R164" s="25" t="s">
        <v>74</v>
      </c>
      <c r="S164" s="28"/>
      <c r="T164" s="28"/>
      <c r="U164" s="25" t="str">
        <f t="shared" si="3"/>
        <v>Thurmont</v>
      </c>
      <c r="V164" s="25" t="str">
        <f t="shared" si="4"/>
        <v>Thurmont</v>
      </c>
      <c r="W164" s="65" t="s">
        <v>1062</v>
      </c>
      <c r="X164" s="61" t="s">
        <v>1063</v>
      </c>
      <c r="Y164" s="92"/>
      <c r="Z164" s="31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4">
        <v>2.0</v>
      </c>
      <c r="AL164" s="1"/>
      <c r="AM164" s="1"/>
    </row>
    <row r="165">
      <c r="A165" s="1"/>
      <c r="B165" s="15" t="s">
        <v>673</v>
      </c>
      <c r="C165" s="15">
        <v>20.0</v>
      </c>
      <c r="D165" s="25" t="s">
        <v>1015</v>
      </c>
      <c r="E165" s="25" t="s">
        <v>1064</v>
      </c>
      <c r="F165" s="25" t="s">
        <v>1065</v>
      </c>
      <c r="G165" s="25" t="s">
        <v>90</v>
      </c>
      <c r="H165" s="25"/>
      <c r="I165" s="25" t="s">
        <v>1018</v>
      </c>
      <c r="J165" s="25" t="s">
        <v>294</v>
      </c>
      <c r="K165" s="25" t="s">
        <v>416</v>
      </c>
      <c r="L165" s="25" t="s">
        <v>1019</v>
      </c>
      <c r="M165" s="25" t="s">
        <v>1028</v>
      </c>
      <c r="N165" s="25" t="s">
        <v>977</v>
      </c>
      <c r="O165" s="59" t="str">
        <f>IFERROR(__xludf.DUMMYFUNCTION("IMPORTRANGE(""1wRx15JVlQGMjdkDqId0dYzXRWKIhWhJeIisDEVw3kPM"",""Phase T1 Overall Status!R22"")"),"Being transitioned to TEKsystems")</f>
        <v>Being transitioned to TEKsystems</v>
      </c>
      <c r="P165" s="25"/>
      <c r="Q165" s="25"/>
      <c r="R165" s="25"/>
      <c r="S165" s="28"/>
      <c r="T165" s="28"/>
      <c r="U165" s="25" t="str">
        <f t="shared" si="3"/>
        <v>Thurmont</v>
      </c>
      <c r="V165" s="25" t="str">
        <f t="shared" si="4"/>
        <v>Thurmont</v>
      </c>
      <c r="W165" s="65" t="s">
        <v>1066</v>
      </c>
      <c r="X165" s="61" t="s">
        <v>1067</v>
      </c>
      <c r="Y165" s="92"/>
      <c r="Z165" s="31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4">
        <v>1.0</v>
      </c>
      <c r="AL165" s="1"/>
      <c r="AM165" s="1"/>
    </row>
    <row r="166">
      <c r="A166" s="1"/>
      <c r="B166" s="15" t="s">
        <v>673</v>
      </c>
      <c r="C166" s="15">
        <v>21.0</v>
      </c>
      <c r="D166" s="25" t="s">
        <v>1068</v>
      </c>
      <c r="E166" s="25" t="s">
        <v>1069</v>
      </c>
      <c r="F166" s="25" t="s">
        <v>1070</v>
      </c>
      <c r="G166" s="25" t="s">
        <v>130</v>
      </c>
      <c r="H166" s="25"/>
      <c r="I166" s="25" t="s">
        <v>156</v>
      </c>
      <c r="J166" s="25" t="s">
        <v>131</v>
      </c>
      <c r="K166" s="25" t="s">
        <v>27</v>
      </c>
      <c r="L166" s="25" t="s">
        <v>1071</v>
      </c>
      <c r="M166" s="25" t="s">
        <v>1072</v>
      </c>
      <c r="N166" s="25" t="s">
        <v>1073</v>
      </c>
      <c r="O166" s="59" t="str">
        <f>IFERROR(__xludf.DUMMYFUNCTION("IMPORTRANGE(""1wRx15JVlQGMjdkDqId0dYzXRWKIhWhJeIisDEVw3kPM"",""Phase T1 Overall Status!R23"")"),"Being transitioned to TEKsystems")</f>
        <v>Being transitioned to TEKsystems</v>
      </c>
      <c r="P166" s="25" t="s">
        <v>75</v>
      </c>
      <c r="Q166" s="25" t="s">
        <v>74</v>
      </c>
      <c r="R166" s="25" t="s">
        <v>74</v>
      </c>
      <c r="S166" s="28"/>
      <c r="T166" s="28"/>
      <c r="U166" s="25" t="str">
        <f t="shared" si="3"/>
        <v>Thurmont</v>
      </c>
      <c r="V166" s="25" t="str">
        <f t="shared" si="4"/>
        <v>Thurmont</v>
      </c>
      <c r="W166" s="65" t="s">
        <v>1074</v>
      </c>
      <c r="X166" s="61" t="s">
        <v>1075</v>
      </c>
      <c r="Y166" s="42" t="s">
        <v>1076</v>
      </c>
      <c r="Z166" s="31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4">
        <v>4.0</v>
      </c>
      <c r="AL166" s="1"/>
      <c r="AM166" s="1"/>
    </row>
    <row r="167">
      <c r="A167" s="1"/>
      <c r="B167" s="15" t="s">
        <v>673</v>
      </c>
      <c r="C167" s="15">
        <v>22.0</v>
      </c>
      <c r="D167" s="25" t="s">
        <v>1068</v>
      </c>
      <c r="E167" s="25" t="s">
        <v>1077</v>
      </c>
      <c r="F167" s="25" t="s">
        <v>1078</v>
      </c>
      <c r="G167" s="25" t="s">
        <v>130</v>
      </c>
      <c r="H167" s="25"/>
      <c r="I167" s="25" t="s">
        <v>156</v>
      </c>
      <c r="J167" s="25" t="s">
        <v>131</v>
      </c>
      <c r="K167" s="25" t="s">
        <v>27</v>
      </c>
      <c r="L167" s="25" t="s">
        <v>1071</v>
      </c>
      <c r="M167" s="25" t="s">
        <v>1072</v>
      </c>
      <c r="N167" s="25" t="s">
        <v>1073</v>
      </c>
      <c r="O167" s="59" t="str">
        <f>IFERROR(__xludf.DUMMYFUNCTION("IMPORTRANGE(""1wRx15JVlQGMjdkDqId0dYzXRWKIhWhJeIisDEVw3kPM"",""Phase T1 Overall Status!R24"")"),"Being transitioned to TEKsystems")</f>
        <v>Being transitioned to TEKsystems</v>
      </c>
      <c r="P167" s="25" t="s">
        <v>74</v>
      </c>
      <c r="Q167" s="25" t="s">
        <v>75</v>
      </c>
      <c r="R167" s="25" t="s">
        <v>74</v>
      </c>
      <c r="S167" s="28"/>
      <c r="T167" s="28"/>
      <c r="U167" s="25" t="str">
        <f t="shared" si="3"/>
        <v>Thurmont</v>
      </c>
      <c r="V167" s="25" t="str">
        <f t="shared" si="4"/>
        <v>Thurmont</v>
      </c>
      <c r="W167" s="65" t="s">
        <v>1079</v>
      </c>
      <c r="X167" s="61" t="s">
        <v>1080</v>
      </c>
      <c r="Y167" s="42" t="s">
        <v>1081</v>
      </c>
      <c r="Z167" s="31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4">
        <v>4.0</v>
      </c>
      <c r="AL167" s="1"/>
      <c r="AM167" s="1"/>
    </row>
    <row r="168">
      <c r="A168" s="1"/>
      <c r="B168" s="15" t="s">
        <v>673</v>
      </c>
      <c r="C168" s="15">
        <v>23.0</v>
      </c>
      <c r="D168" s="25" t="s">
        <v>1068</v>
      </c>
      <c r="E168" s="25" t="s">
        <v>1082</v>
      </c>
      <c r="F168" s="25" t="s">
        <v>1083</v>
      </c>
      <c r="G168" s="25" t="s">
        <v>325</v>
      </c>
      <c r="H168" s="25"/>
      <c r="I168" s="25" t="s">
        <v>156</v>
      </c>
      <c r="J168" s="25" t="s">
        <v>131</v>
      </c>
      <c r="K168" s="25" t="s">
        <v>27</v>
      </c>
      <c r="L168" s="25" t="s">
        <v>1071</v>
      </c>
      <c r="M168" s="25" t="s">
        <v>1072</v>
      </c>
      <c r="N168" s="25" t="s">
        <v>1073</v>
      </c>
      <c r="O168" s="59" t="str">
        <f>IFERROR(__xludf.DUMMYFUNCTION("IMPORTRANGE(""1wRx15JVlQGMjdkDqId0dYzXRWKIhWhJeIisDEVw3kPM"",""Phase T1 Overall Status!R25"")"),"Being transitioned to TEKsystems")</f>
        <v>Being transitioned to TEKsystems</v>
      </c>
      <c r="P168" s="25" t="s">
        <v>74</v>
      </c>
      <c r="Q168" s="25" t="s">
        <v>75</v>
      </c>
      <c r="R168" s="25" t="s">
        <v>74</v>
      </c>
      <c r="S168" s="28"/>
      <c r="T168" s="28"/>
      <c r="U168" s="25" t="str">
        <f t="shared" si="3"/>
        <v>Thurmont</v>
      </c>
      <c r="V168" s="25" t="str">
        <f t="shared" si="4"/>
        <v>Thurmont</v>
      </c>
      <c r="W168" s="65" t="s">
        <v>1084</v>
      </c>
      <c r="X168" s="61" t="s">
        <v>1085</v>
      </c>
      <c r="Y168" s="42" t="s">
        <v>1086</v>
      </c>
      <c r="Z168" s="31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4">
        <v>4.0</v>
      </c>
      <c r="AL168" s="1"/>
      <c r="AM168" s="1"/>
    </row>
    <row r="169">
      <c r="A169" s="1"/>
      <c r="B169" s="15">
        <v>8.0</v>
      </c>
      <c r="C169" s="15">
        <v>1.0</v>
      </c>
      <c r="D169" s="25" t="s">
        <v>1087</v>
      </c>
      <c r="E169" s="25" t="s">
        <v>1088</v>
      </c>
      <c r="F169" s="25" t="s">
        <v>1089</v>
      </c>
      <c r="G169" s="25" t="s">
        <v>446</v>
      </c>
      <c r="H169" s="25" t="s">
        <v>67</v>
      </c>
      <c r="I169" s="25" t="s">
        <v>156</v>
      </c>
      <c r="J169" s="25" t="s">
        <v>157</v>
      </c>
      <c r="K169" s="25" t="s">
        <v>131</v>
      </c>
      <c r="L169" s="25" t="s">
        <v>1090</v>
      </c>
      <c r="M169" s="25" t="s">
        <v>71</v>
      </c>
      <c r="N169" s="25" t="s">
        <v>72</v>
      </c>
      <c r="O169" s="59" t="str">
        <f>IFERROR(__xludf.DUMMYFUNCTION("IMPORTRANGE(""1QcTyeGfvnlhFwH82MP5tAlFLeTRfB4ASVqEva8VQdo8"",""Phase 8 Overall Status!R03"")"),"Supported by TEKsystems")</f>
        <v>Supported by TEKsystems</v>
      </c>
      <c r="P169" s="25"/>
      <c r="Q169" s="25"/>
      <c r="R169" s="25"/>
      <c r="S169" s="28"/>
      <c r="T169" s="28"/>
      <c r="U169" s="25"/>
      <c r="V169" s="25"/>
      <c r="W169" s="65"/>
      <c r="X169" s="61"/>
      <c r="Y169" s="92"/>
      <c r="Z169" s="31"/>
      <c r="AA169" s="33" t="s">
        <v>1091</v>
      </c>
      <c r="AB169" s="33" t="s">
        <v>1092</v>
      </c>
      <c r="AC169" s="32"/>
      <c r="AD169" s="32"/>
      <c r="AE169" s="32"/>
      <c r="AF169" s="32"/>
      <c r="AG169" s="32"/>
      <c r="AH169" s="32"/>
      <c r="AI169" s="32"/>
      <c r="AJ169" s="32"/>
      <c r="AK169" s="93"/>
      <c r="AL169" s="1"/>
      <c r="AM169" s="1"/>
    </row>
    <row r="170">
      <c r="A170" s="1"/>
      <c r="B170" s="15">
        <v>8.0</v>
      </c>
      <c r="C170" s="15">
        <v>2.0</v>
      </c>
      <c r="D170" s="25" t="s">
        <v>1093</v>
      </c>
      <c r="E170" s="29">
        <v>1095.0</v>
      </c>
      <c r="F170" s="25" t="s">
        <v>1094</v>
      </c>
      <c r="G170" s="25" t="s">
        <v>446</v>
      </c>
      <c r="H170" s="25" t="s">
        <v>67</v>
      </c>
      <c r="I170" s="25" t="s">
        <v>156</v>
      </c>
      <c r="J170" s="25" t="s">
        <v>157</v>
      </c>
      <c r="K170" s="25" t="s">
        <v>131</v>
      </c>
      <c r="L170" s="25" t="s">
        <v>1090</v>
      </c>
      <c r="M170" s="25" t="s">
        <v>1095</v>
      </c>
      <c r="N170" s="25" t="s">
        <v>72</v>
      </c>
      <c r="O170" s="59" t="str">
        <f>IFERROR(__xludf.DUMMYFUNCTION("IMPORTRANGE(""1QcTyeGfvnlhFwH82MP5tAlFLeTRfB4ASVqEva8VQdo8"",""Phase 8 Overall Status!R04"")"),"Supported by TEKsystems")</f>
        <v>Supported by TEKsystems</v>
      </c>
      <c r="P170" s="25"/>
      <c r="Q170" s="25"/>
      <c r="R170" s="25"/>
      <c r="S170" s="28"/>
      <c r="T170" s="28"/>
      <c r="U170" s="25"/>
      <c r="V170" s="25"/>
      <c r="W170" s="65"/>
      <c r="X170" s="61"/>
      <c r="Y170" s="92"/>
      <c r="Z170" s="31"/>
      <c r="AA170" s="33" t="s">
        <v>1096</v>
      </c>
      <c r="AB170" s="33" t="s">
        <v>1097</v>
      </c>
      <c r="AC170" s="32"/>
      <c r="AD170" s="32"/>
      <c r="AE170" s="32"/>
      <c r="AF170" s="32"/>
      <c r="AG170" s="32"/>
      <c r="AH170" s="32"/>
      <c r="AI170" s="32"/>
      <c r="AJ170" s="32"/>
      <c r="AK170" s="93"/>
      <c r="AL170" s="1"/>
      <c r="AM170" s="1"/>
    </row>
    <row r="171">
      <c r="A171" s="1"/>
      <c r="B171" s="15">
        <v>8.0</v>
      </c>
      <c r="C171" s="15">
        <v>3.0</v>
      </c>
      <c r="D171" s="25" t="s">
        <v>1098</v>
      </c>
      <c r="E171" s="25" t="s">
        <v>1099</v>
      </c>
      <c r="F171" s="25" t="s">
        <v>1100</v>
      </c>
      <c r="G171" s="25" t="s">
        <v>446</v>
      </c>
      <c r="H171" s="25" t="s">
        <v>67</v>
      </c>
      <c r="I171" s="25" t="s">
        <v>246</v>
      </c>
      <c r="J171" s="25" t="s">
        <v>157</v>
      </c>
      <c r="K171" s="25" t="s">
        <v>131</v>
      </c>
      <c r="L171" s="25" t="s">
        <v>310</v>
      </c>
      <c r="M171" s="25" t="s">
        <v>350</v>
      </c>
      <c r="N171" s="25" t="s">
        <v>168</v>
      </c>
      <c r="O171" s="59" t="str">
        <f>IFERROR(__xludf.DUMMYFUNCTION("IMPORTRANGE(""1QcTyeGfvnlhFwH82MP5tAlFLeTRfB4ASVqEva8VQdo8"",""Phase 8 Overall Status!R05"")"),"Supported by TEKsystems")</f>
        <v>Supported by TEKsystems</v>
      </c>
      <c r="P171" s="25"/>
      <c r="Q171" s="25"/>
      <c r="R171" s="25"/>
      <c r="S171" s="28"/>
      <c r="T171" s="28"/>
      <c r="U171" s="25"/>
      <c r="V171" s="25"/>
      <c r="W171" s="65"/>
      <c r="X171" s="61"/>
      <c r="Y171" s="92"/>
      <c r="Z171" s="31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93"/>
      <c r="AL171" s="1"/>
      <c r="AM171" s="1"/>
    </row>
    <row r="172">
      <c r="A172" s="1"/>
      <c r="B172" s="15">
        <v>8.0</v>
      </c>
      <c r="C172" s="15">
        <v>4.0</v>
      </c>
      <c r="D172" s="25" t="s">
        <v>1101</v>
      </c>
      <c r="E172" s="25" t="s">
        <v>1102</v>
      </c>
      <c r="F172" s="25" t="s">
        <v>1103</v>
      </c>
      <c r="G172" s="25" t="s">
        <v>446</v>
      </c>
      <c r="H172" s="25" t="s">
        <v>67</v>
      </c>
      <c r="I172" s="25" t="s">
        <v>156</v>
      </c>
      <c r="J172" s="25" t="s">
        <v>27</v>
      </c>
      <c r="K172" s="25" t="s">
        <v>69</v>
      </c>
      <c r="L172" s="25" t="s">
        <v>776</v>
      </c>
      <c r="M172" s="25" t="s">
        <v>1104</v>
      </c>
      <c r="N172" s="25" t="s">
        <v>72</v>
      </c>
      <c r="O172" s="59" t="str">
        <f>IFERROR(__xludf.DUMMYFUNCTION("IMPORTRANGE(""1QcTyeGfvnlhFwH82MP5tAlFLeTRfB4ASVqEva8VQdo8"",""Phase 8 Overall Status!R06"")"),"Supported by TEKsystems")</f>
        <v>Supported by TEKsystems</v>
      </c>
      <c r="P172" s="25"/>
      <c r="Q172" s="25"/>
      <c r="R172" s="25"/>
      <c r="S172" s="28"/>
      <c r="T172" s="28"/>
      <c r="U172" s="25"/>
      <c r="V172" s="25"/>
      <c r="W172" s="65"/>
      <c r="X172" s="61"/>
      <c r="Y172" s="92"/>
      <c r="Z172" s="31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93"/>
      <c r="AL172" s="1"/>
      <c r="AM172" s="1"/>
    </row>
    <row r="173">
      <c r="A173" s="1"/>
      <c r="B173" s="81">
        <v>8.0</v>
      </c>
      <c r="C173" s="81">
        <v>5.0</v>
      </c>
      <c r="D173" s="35" t="s">
        <v>783</v>
      </c>
      <c r="E173" s="35" t="s">
        <v>1105</v>
      </c>
      <c r="F173" s="35" t="s">
        <v>1106</v>
      </c>
      <c r="G173" s="35" t="s">
        <v>446</v>
      </c>
      <c r="H173" s="35" t="s">
        <v>67</v>
      </c>
      <c r="I173" s="35"/>
      <c r="J173" s="35" t="s">
        <v>208</v>
      </c>
      <c r="K173" s="35" t="s">
        <v>208</v>
      </c>
      <c r="L173" s="35" t="s">
        <v>818</v>
      </c>
      <c r="M173" s="35"/>
      <c r="N173" s="35" t="s">
        <v>72</v>
      </c>
      <c r="O173" s="36" t="str">
        <f>IFERROR(__xludf.DUMMYFUNCTION("IMPORTRANGE(""1QcTyeGfvnlhFwH82MP5tAlFLeTRfB4ASVqEva8VQdo8"",""Phase 8 Overall Status!R07"")"),"De-scoped from TEKsystems")</f>
        <v>De-scoped from TEKsystems</v>
      </c>
      <c r="P173" s="35"/>
      <c r="Q173" s="35"/>
      <c r="R173" s="35"/>
      <c r="S173" s="37"/>
      <c r="T173" s="37"/>
      <c r="U173" s="35"/>
      <c r="V173" s="35"/>
      <c r="W173" s="68"/>
      <c r="X173" s="69"/>
      <c r="Y173" s="94"/>
      <c r="Z173" s="40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41"/>
      <c r="AL173" s="1"/>
      <c r="AM173" s="1"/>
    </row>
    <row r="174">
      <c r="A174" s="1"/>
      <c r="B174" s="15">
        <v>8.0</v>
      </c>
      <c r="C174" s="15">
        <v>6.0</v>
      </c>
      <c r="D174" s="25" t="s">
        <v>707</v>
      </c>
      <c r="E174" s="25" t="s">
        <v>1107</v>
      </c>
      <c r="F174" s="25" t="s">
        <v>1108</v>
      </c>
      <c r="G174" s="25" t="s">
        <v>446</v>
      </c>
      <c r="H174" s="25" t="s">
        <v>67</v>
      </c>
      <c r="I174" s="25" t="s">
        <v>246</v>
      </c>
      <c r="J174" s="25" t="s">
        <v>383</v>
      </c>
      <c r="K174" s="25" t="s">
        <v>294</v>
      </c>
      <c r="L174" s="25" t="s">
        <v>184</v>
      </c>
      <c r="M174" s="25" t="s">
        <v>710</v>
      </c>
      <c r="N174" s="25" t="s">
        <v>72</v>
      </c>
      <c r="O174" s="59" t="str">
        <f>IFERROR(__xludf.DUMMYFUNCTION("IMPORTRANGE(""1QcTyeGfvnlhFwH82MP5tAlFLeTRfB4ASVqEva8VQdo8"",""Phase 8 Overall Status!R08"")"),"Supported by TEKsystems")</f>
        <v>Supported by TEKsystems</v>
      </c>
      <c r="P174" s="25"/>
      <c r="Q174" s="25"/>
      <c r="R174" s="25"/>
      <c r="S174" s="28"/>
      <c r="T174" s="28"/>
      <c r="U174" s="25"/>
      <c r="V174" s="25"/>
      <c r="W174" s="65"/>
      <c r="X174" s="61"/>
      <c r="Y174" s="42" t="s">
        <v>724</v>
      </c>
      <c r="Z174" s="31"/>
      <c r="AA174" s="33" t="s">
        <v>714</v>
      </c>
      <c r="AB174" s="33" t="s">
        <v>725</v>
      </c>
      <c r="AC174" s="32"/>
      <c r="AD174" s="32"/>
      <c r="AE174" s="32"/>
      <c r="AF174" s="32"/>
      <c r="AG174" s="32"/>
      <c r="AH174" s="32"/>
      <c r="AI174" s="32"/>
      <c r="AJ174" s="32"/>
      <c r="AK174" s="93"/>
      <c r="AL174" s="1"/>
      <c r="AM174" s="1"/>
    </row>
    <row r="175">
      <c r="A175" s="1"/>
      <c r="B175" s="15">
        <v>8.0</v>
      </c>
      <c r="C175" s="15">
        <v>7.0</v>
      </c>
      <c r="D175" s="25" t="s">
        <v>1109</v>
      </c>
      <c r="E175" s="25" t="s">
        <v>1110</v>
      </c>
      <c r="F175" s="25" t="s">
        <v>1111</v>
      </c>
      <c r="G175" s="25" t="s">
        <v>446</v>
      </c>
      <c r="H175" s="25" t="s">
        <v>67</v>
      </c>
      <c r="I175" s="25" t="s">
        <v>156</v>
      </c>
      <c r="J175" s="25" t="s">
        <v>69</v>
      </c>
      <c r="K175" s="25" t="s">
        <v>416</v>
      </c>
      <c r="L175" s="25" t="s">
        <v>776</v>
      </c>
      <c r="M175" s="25" t="s">
        <v>638</v>
      </c>
      <c r="N175" s="25" t="s">
        <v>72</v>
      </c>
      <c r="O175" s="59" t="str">
        <f>IFERROR(__xludf.DUMMYFUNCTION("IMPORTRANGE(""1QcTyeGfvnlhFwH82MP5tAlFLeTRfB4ASVqEva8VQdo8"",""Phase 8 Overall Status!R09"")"),"Supported by TEKsystems")</f>
        <v>Supported by TEKsystems</v>
      </c>
      <c r="P175" s="25"/>
      <c r="Q175" s="25"/>
      <c r="R175" s="25"/>
      <c r="S175" s="28"/>
      <c r="T175" s="28"/>
      <c r="U175" s="25"/>
      <c r="V175" s="25"/>
      <c r="W175" s="65"/>
      <c r="X175" s="61"/>
      <c r="Y175" s="92"/>
      <c r="Z175" s="31"/>
      <c r="AA175" s="33" t="s">
        <v>1112</v>
      </c>
      <c r="AB175" s="33" t="s">
        <v>1113</v>
      </c>
      <c r="AC175" s="32"/>
      <c r="AD175" s="32"/>
      <c r="AE175" s="32"/>
      <c r="AF175" s="32"/>
      <c r="AG175" s="32"/>
      <c r="AH175" s="32"/>
      <c r="AI175" s="32"/>
      <c r="AJ175" s="32"/>
      <c r="AK175" s="93"/>
      <c r="AL175" s="1"/>
      <c r="AM175" s="1"/>
    </row>
    <row r="176">
      <c r="A176" s="1"/>
      <c r="B176" s="15">
        <v>8.0</v>
      </c>
      <c r="C176" s="15">
        <v>8.0</v>
      </c>
      <c r="D176" s="25" t="s">
        <v>1114</v>
      </c>
      <c r="E176" s="25" t="s">
        <v>1115</v>
      </c>
      <c r="F176" s="25" t="s">
        <v>1116</v>
      </c>
      <c r="G176" s="25" t="s">
        <v>446</v>
      </c>
      <c r="H176" s="25" t="s">
        <v>67</v>
      </c>
      <c r="I176" s="25" t="s">
        <v>246</v>
      </c>
      <c r="J176" s="25" t="s">
        <v>416</v>
      </c>
      <c r="K176" s="25" t="s">
        <v>69</v>
      </c>
      <c r="L176" s="25" t="s">
        <v>184</v>
      </c>
      <c r="M176" s="25" t="s">
        <v>158</v>
      </c>
      <c r="N176" s="25" t="s">
        <v>72</v>
      </c>
      <c r="O176" s="59" t="str">
        <f>IFERROR(__xludf.DUMMYFUNCTION("IMPORTRANGE(""1QcTyeGfvnlhFwH82MP5tAlFLeTRfB4ASVqEva8VQdo8"",""Phase 8 Overall Status!R10"")"),"Supported by TEKsystems")</f>
        <v>Supported by TEKsystems</v>
      </c>
      <c r="P176" s="25"/>
      <c r="Q176" s="25"/>
      <c r="R176" s="25"/>
      <c r="S176" s="28"/>
      <c r="T176" s="28"/>
      <c r="U176" s="25"/>
      <c r="V176" s="25"/>
      <c r="W176" s="65"/>
      <c r="X176" s="61"/>
      <c r="Y176" s="42" t="s">
        <v>1117</v>
      </c>
      <c r="Z176" s="31"/>
      <c r="AA176" s="33" t="s">
        <v>1118</v>
      </c>
      <c r="AB176" s="33" t="s">
        <v>1119</v>
      </c>
      <c r="AC176" s="32"/>
      <c r="AD176" s="32"/>
      <c r="AE176" s="32"/>
      <c r="AF176" s="32"/>
      <c r="AG176" s="32"/>
      <c r="AH176" s="32"/>
      <c r="AI176" s="32"/>
      <c r="AJ176" s="32"/>
      <c r="AK176" s="93"/>
      <c r="AL176" s="1"/>
      <c r="AM176" s="1"/>
    </row>
    <row r="177">
      <c r="A177" s="1"/>
      <c r="B177" s="15">
        <v>8.0</v>
      </c>
      <c r="C177" s="15">
        <v>9.0</v>
      </c>
      <c r="D177" s="25" t="s">
        <v>1120</v>
      </c>
      <c r="E177" s="25" t="s">
        <v>1088</v>
      </c>
      <c r="F177" s="25" t="s">
        <v>1121</v>
      </c>
      <c r="G177" s="25" t="s">
        <v>446</v>
      </c>
      <c r="H177" s="25" t="s">
        <v>67</v>
      </c>
      <c r="I177" s="25" t="s">
        <v>156</v>
      </c>
      <c r="J177" s="25" t="s">
        <v>294</v>
      </c>
      <c r="K177" s="25" t="s">
        <v>416</v>
      </c>
      <c r="L177" s="25" t="s">
        <v>272</v>
      </c>
      <c r="M177" s="25" t="s">
        <v>1122</v>
      </c>
      <c r="N177" s="25" t="s">
        <v>168</v>
      </c>
      <c r="O177" s="59" t="str">
        <f>IFERROR(__xludf.DUMMYFUNCTION("IMPORTRANGE(""1QcTyeGfvnlhFwH82MP5tAlFLeTRfB4ASVqEva8VQdo8"",""Phase 8 Overall Status!R11"")"),"Supported by TEKsystems")</f>
        <v>Supported by TEKsystems</v>
      </c>
      <c r="P177" s="25"/>
      <c r="Q177" s="25"/>
      <c r="R177" s="25"/>
      <c r="S177" s="28"/>
      <c r="T177" s="28"/>
      <c r="U177" s="25"/>
      <c r="V177" s="25"/>
      <c r="W177" s="65"/>
      <c r="X177" s="61"/>
      <c r="Y177" s="92"/>
      <c r="Z177" s="31"/>
      <c r="AA177" s="33" t="s">
        <v>1123</v>
      </c>
      <c r="AB177" s="33" t="s">
        <v>318</v>
      </c>
      <c r="AC177" s="32"/>
      <c r="AD177" s="32"/>
      <c r="AE177" s="32"/>
      <c r="AF177" s="32"/>
      <c r="AG177" s="32"/>
      <c r="AH177" s="32"/>
      <c r="AI177" s="32"/>
      <c r="AJ177" s="32"/>
      <c r="AK177" s="93"/>
      <c r="AL177" s="1"/>
      <c r="AM177" s="1"/>
    </row>
    <row r="178">
      <c r="A178" s="1"/>
      <c r="B178" s="81">
        <v>8.0</v>
      </c>
      <c r="C178" s="81">
        <v>10.0</v>
      </c>
      <c r="D178" s="35" t="s">
        <v>1124</v>
      </c>
      <c r="E178" s="35" t="s">
        <v>1125</v>
      </c>
      <c r="F178" s="35" t="s">
        <v>1126</v>
      </c>
      <c r="G178" s="35" t="s">
        <v>446</v>
      </c>
      <c r="H178" s="35" t="s">
        <v>67</v>
      </c>
      <c r="I178" s="35" t="s">
        <v>499</v>
      </c>
      <c r="J178" s="35" t="s">
        <v>208</v>
      </c>
      <c r="K178" s="35" t="s">
        <v>208</v>
      </c>
      <c r="L178" s="35" t="s">
        <v>559</v>
      </c>
      <c r="M178" s="35" t="s">
        <v>1127</v>
      </c>
      <c r="N178" s="35" t="s">
        <v>168</v>
      </c>
      <c r="O178" s="36" t="str">
        <f>IFERROR(__xludf.DUMMYFUNCTION("IMPORTRANGE(""1QcTyeGfvnlhFwH82MP5tAlFLeTRfB4ASVqEva8VQdo8"",""Phase 8 Overall Status!R12"")"),"De-scoped from TEKsystems")</f>
        <v>De-scoped from TEKsystems</v>
      </c>
      <c r="P178" s="35"/>
      <c r="Q178" s="35"/>
      <c r="R178" s="35"/>
      <c r="S178" s="37"/>
      <c r="T178" s="37"/>
      <c r="U178" s="35"/>
      <c r="V178" s="35"/>
      <c r="W178" s="68"/>
      <c r="X178" s="69"/>
      <c r="Y178" s="94"/>
      <c r="Z178" s="40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41"/>
      <c r="AL178" s="1"/>
      <c r="AM178" s="1"/>
    </row>
    <row r="179">
      <c r="A179" s="1"/>
      <c r="B179" s="15">
        <v>8.0</v>
      </c>
      <c r="C179" s="15">
        <v>11.0</v>
      </c>
      <c r="D179" s="25" t="s">
        <v>1128</v>
      </c>
      <c r="E179" s="25" t="s">
        <v>1129</v>
      </c>
      <c r="F179" s="25" t="s">
        <v>1130</v>
      </c>
      <c r="G179" s="25" t="s">
        <v>446</v>
      </c>
      <c r="H179" s="25" t="s">
        <v>67</v>
      </c>
      <c r="I179" s="25" t="s">
        <v>156</v>
      </c>
      <c r="J179" s="25" t="s">
        <v>27</v>
      </c>
      <c r="K179" s="25" t="s">
        <v>165</v>
      </c>
      <c r="L179" s="25" t="s">
        <v>800</v>
      </c>
      <c r="M179" s="25" t="s">
        <v>177</v>
      </c>
      <c r="N179" s="25" t="s">
        <v>72</v>
      </c>
      <c r="O179" s="59" t="str">
        <f>IFERROR(__xludf.DUMMYFUNCTION("IMPORTRANGE(""1QcTyeGfvnlhFwH82MP5tAlFLeTRfB4ASVqEva8VQdo8"",""Phase 8 Overall Status!R13"")"),"Supported by TEKsystems")</f>
        <v>Supported by TEKsystems</v>
      </c>
      <c r="P179" s="25"/>
      <c r="Q179" s="25"/>
      <c r="R179" s="25"/>
      <c r="S179" s="28"/>
      <c r="T179" s="28"/>
      <c r="U179" s="25"/>
      <c r="V179" s="25"/>
      <c r="W179" s="65"/>
      <c r="X179" s="61"/>
      <c r="Y179" s="92"/>
      <c r="Z179" s="31"/>
      <c r="AA179" s="33" t="s">
        <v>1131</v>
      </c>
      <c r="AB179" s="33" t="s">
        <v>1132</v>
      </c>
      <c r="AC179" s="32"/>
      <c r="AD179" s="32"/>
      <c r="AE179" s="32"/>
      <c r="AF179" s="32"/>
      <c r="AG179" s="32"/>
      <c r="AH179" s="32"/>
      <c r="AI179" s="32"/>
      <c r="AJ179" s="32"/>
      <c r="AK179" s="93"/>
      <c r="AL179" s="1"/>
      <c r="AM179" s="1"/>
    </row>
    <row r="180">
      <c r="A180" s="1"/>
      <c r="B180" s="81">
        <v>8.0</v>
      </c>
      <c r="C180" s="81">
        <v>12.0</v>
      </c>
      <c r="D180" s="35" t="s">
        <v>127</v>
      </c>
      <c r="E180" s="35" t="s">
        <v>1133</v>
      </c>
      <c r="F180" s="35" t="s">
        <v>1134</v>
      </c>
      <c r="G180" s="35" t="s">
        <v>446</v>
      </c>
      <c r="H180" s="35" t="s">
        <v>67</v>
      </c>
      <c r="I180" s="35" t="s">
        <v>499</v>
      </c>
      <c r="J180" s="35" t="s">
        <v>208</v>
      </c>
      <c r="K180" s="35" t="s">
        <v>208</v>
      </c>
      <c r="L180" s="35" t="s">
        <v>93</v>
      </c>
      <c r="M180" s="35" t="s">
        <v>248</v>
      </c>
      <c r="N180" s="35" t="s">
        <v>72</v>
      </c>
      <c r="O180" s="36" t="str">
        <f>IFERROR(__xludf.DUMMYFUNCTION("IMPORTRANGE(""1QcTyeGfvnlhFwH82MP5tAlFLeTRfB4ASVqEva8VQdo8"",""Phase 8 Overall Status!R14"")"),"De-scoped from TEKsystems")</f>
        <v>De-scoped from TEKsystems</v>
      </c>
      <c r="P180" s="35"/>
      <c r="Q180" s="35"/>
      <c r="R180" s="35"/>
      <c r="S180" s="37"/>
      <c r="T180" s="37"/>
      <c r="U180" s="35"/>
      <c r="V180" s="35"/>
      <c r="W180" s="68"/>
      <c r="X180" s="69"/>
      <c r="Y180" s="94"/>
      <c r="Z180" s="40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41"/>
      <c r="AL180" s="1"/>
      <c r="AM180" s="1"/>
    </row>
    <row r="181">
      <c r="A181" s="44"/>
      <c r="B181" s="108">
        <v>8.0</v>
      </c>
      <c r="C181" s="108">
        <v>13.0</v>
      </c>
      <c r="D181" s="46" t="s">
        <v>204</v>
      </c>
      <c r="E181" s="46" t="s">
        <v>634</v>
      </c>
      <c r="F181" s="46" t="s">
        <v>635</v>
      </c>
      <c r="G181" s="46" t="s">
        <v>446</v>
      </c>
      <c r="H181" s="46" t="s">
        <v>67</v>
      </c>
      <c r="I181" s="46" t="s">
        <v>499</v>
      </c>
      <c r="J181" s="46" t="s">
        <v>208</v>
      </c>
      <c r="K181" s="46" t="s">
        <v>208</v>
      </c>
      <c r="L181" s="46" t="s">
        <v>528</v>
      </c>
      <c r="M181" s="46" t="s">
        <v>638</v>
      </c>
      <c r="N181" s="46" t="s">
        <v>168</v>
      </c>
      <c r="O181" s="47" t="str">
        <f>IFERROR(__xludf.DUMMYFUNCTION("IMPORTRANGE(""1QcTyeGfvnlhFwH82MP5tAlFLeTRfB4ASVqEva8VQdo8"",""Phase 8 Overall Status!R15"")"),"De-scoped from TEKsystems")</f>
        <v>De-scoped from TEKsystems</v>
      </c>
      <c r="P181" s="46"/>
      <c r="Q181" s="46"/>
      <c r="R181" s="46"/>
      <c r="S181" s="51"/>
      <c r="T181" s="51"/>
      <c r="U181" s="46"/>
      <c r="V181" s="46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2"/>
      <c r="AM181" s="52"/>
    </row>
    <row r="182">
      <c r="A182" s="1"/>
      <c r="B182" s="81">
        <v>8.0</v>
      </c>
      <c r="C182" s="81">
        <v>14.0</v>
      </c>
      <c r="D182" s="35" t="s">
        <v>1135</v>
      </c>
      <c r="E182" s="35" t="s">
        <v>1136</v>
      </c>
      <c r="F182" s="35" t="s">
        <v>1137</v>
      </c>
      <c r="G182" s="35" t="s">
        <v>446</v>
      </c>
      <c r="H182" s="35" t="s">
        <v>67</v>
      </c>
      <c r="I182" s="35" t="s">
        <v>156</v>
      </c>
      <c r="J182" s="35" t="s">
        <v>208</v>
      </c>
      <c r="K182" s="35" t="s">
        <v>208</v>
      </c>
      <c r="L182" s="35" t="s">
        <v>265</v>
      </c>
      <c r="M182" s="35" t="s">
        <v>696</v>
      </c>
      <c r="N182" s="35" t="s">
        <v>112</v>
      </c>
      <c r="O182" s="36" t="str">
        <f>IFERROR(__xludf.DUMMYFUNCTION("IMPORTRANGE(""1QcTyeGfvnlhFwH82MP5tAlFLeTRfB4ASVqEva8VQdo8"",""Phase 8 Overall Status!R16"")"),"De-scoped from TEKsystems")</f>
        <v>De-scoped from TEKsystems</v>
      </c>
      <c r="P182" s="35"/>
      <c r="Q182" s="35"/>
      <c r="R182" s="35"/>
      <c r="S182" s="37"/>
      <c r="T182" s="37"/>
      <c r="U182" s="35"/>
      <c r="V182" s="35"/>
      <c r="W182" s="68"/>
      <c r="X182" s="69"/>
      <c r="Y182" s="94"/>
      <c r="Z182" s="40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41"/>
      <c r="AL182" s="1"/>
      <c r="AM182" s="1"/>
    </row>
    <row r="183">
      <c r="A183" s="1"/>
      <c r="B183" s="15">
        <v>8.0</v>
      </c>
      <c r="C183" s="15">
        <v>15.0</v>
      </c>
      <c r="D183" s="25" t="s">
        <v>1138</v>
      </c>
      <c r="E183" s="25" t="s">
        <v>1139</v>
      </c>
      <c r="F183" s="25" t="s">
        <v>1140</v>
      </c>
      <c r="G183" s="25" t="s">
        <v>446</v>
      </c>
      <c r="H183" s="25" t="s">
        <v>67</v>
      </c>
      <c r="I183" s="25" t="s">
        <v>156</v>
      </c>
      <c r="J183" s="25" t="s">
        <v>27</v>
      </c>
      <c r="K183" s="25" t="s">
        <v>165</v>
      </c>
      <c r="L183" s="25" t="s">
        <v>800</v>
      </c>
      <c r="M183" s="25" t="s">
        <v>502</v>
      </c>
      <c r="N183" s="25" t="s">
        <v>72</v>
      </c>
      <c r="O183" s="59" t="str">
        <f>IFERROR(__xludf.DUMMYFUNCTION("IMPORTRANGE(""1QcTyeGfvnlhFwH82MP5tAlFLeTRfB4ASVqEva8VQdo8"",""Phase 8 Overall Status!R17"")"),"Supported by TEKsystems")</f>
        <v>Supported by TEKsystems</v>
      </c>
      <c r="P183" s="25"/>
      <c r="Q183" s="25"/>
      <c r="R183" s="25"/>
      <c r="S183" s="28"/>
      <c r="T183" s="28"/>
      <c r="U183" s="25"/>
      <c r="V183" s="25"/>
      <c r="W183" s="65"/>
      <c r="X183" s="61"/>
      <c r="Y183" s="92"/>
      <c r="Z183" s="31"/>
      <c r="AA183" s="33" t="s">
        <v>1141</v>
      </c>
      <c r="AB183" s="33" t="s">
        <v>1142</v>
      </c>
      <c r="AC183" s="32"/>
      <c r="AD183" s="32"/>
      <c r="AE183" s="32"/>
      <c r="AF183" s="32"/>
      <c r="AG183" s="32"/>
      <c r="AH183" s="32"/>
      <c r="AI183" s="32"/>
      <c r="AJ183" s="32"/>
      <c r="AK183" s="93"/>
      <c r="AL183" s="1"/>
      <c r="AM183" s="1"/>
    </row>
    <row r="184">
      <c r="A184" s="1"/>
      <c r="B184" s="15">
        <v>8.0</v>
      </c>
      <c r="C184" s="15">
        <v>16.0</v>
      </c>
      <c r="D184" s="25" t="s">
        <v>1143</v>
      </c>
      <c r="E184" s="25" t="s">
        <v>1144</v>
      </c>
      <c r="F184" s="25" t="s">
        <v>1145</v>
      </c>
      <c r="G184" s="25" t="s">
        <v>446</v>
      </c>
      <c r="H184" s="25" t="s">
        <v>67</v>
      </c>
      <c r="I184" s="25" t="s">
        <v>156</v>
      </c>
      <c r="J184" s="25" t="s">
        <v>69</v>
      </c>
      <c r="K184" s="25" t="s">
        <v>416</v>
      </c>
      <c r="L184" s="25" t="s">
        <v>776</v>
      </c>
      <c r="M184" s="25" t="s">
        <v>1095</v>
      </c>
      <c r="N184" s="25" t="s">
        <v>72</v>
      </c>
      <c r="O184" s="59" t="str">
        <f>IFERROR(__xludf.DUMMYFUNCTION("IMPORTRANGE(""1QcTyeGfvnlhFwH82MP5tAlFLeTRfB4ASVqEva8VQdo8"",""Phase 8 Overall Status!R18"")"),"Supported by TEKsystems")</f>
        <v>Supported by TEKsystems</v>
      </c>
      <c r="P184" s="25"/>
      <c r="Q184" s="25"/>
      <c r="R184" s="25"/>
      <c r="S184" s="28"/>
      <c r="T184" s="28"/>
      <c r="U184" s="25"/>
      <c r="V184" s="25"/>
      <c r="W184" s="65"/>
      <c r="X184" s="61"/>
      <c r="Y184" s="92"/>
      <c r="Z184" s="31"/>
      <c r="AA184" s="33" t="s">
        <v>1146</v>
      </c>
      <c r="AB184" s="33" t="s">
        <v>1147</v>
      </c>
      <c r="AC184" s="32"/>
      <c r="AD184" s="32"/>
      <c r="AE184" s="32"/>
      <c r="AF184" s="32"/>
      <c r="AG184" s="32"/>
      <c r="AH184" s="32"/>
      <c r="AI184" s="32"/>
      <c r="AJ184" s="32"/>
      <c r="AK184" s="93"/>
      <c r="AL184" s="1"/>
      <c r="AM184" s="1"/>
    </row>
    <row r="185">
      <c r="A185" s="1"/>
      <c r="B185" s="81">
        <v>8.0</v>
      </c>
      <c r="C185" s="81">
        <v>17.0</v>
      </c>
      <c r="D185" s="35" t="s">
        <v>162</v>
      </c>
      <c r="E185" s="35" t="s">
        <v>1148</v>
      </c>
      <c r="F185" s="35" t="s">
        <v>1149</v>
      </c>
      <c r="G185" s="35" t="s">
        <v>446</v>
      </c>
      <c r="H185" s="35" t="s">
        <v>67</v>
      </c>
      <c r="I185" s="35"/>
      <c r="J185" s="35" t="s">
        <v>208</v>
      </c>
      <c r="K185" s="35" t="s">
        <v>208</v>
      </c>
      <c r="L185" s="35" t="s">
        <v>255</v>
      </c>
      <c r="M185" s="35"/>
      <c r="N185" s="35" t="s">
        <v>168</v>
      </c>
      <c r="O185" s="36" t="str">
        <f>IFERROR(__xludf.DUMMYFUNCTION("IMPORTRANGE(""1QcTyeGfvnlhFwH82MP5tAlFLeTRfB4ASVqEva8VQdo8"",""Phase 8 Overall Status!R19"")"),"De-scoped from TEKsystems")</f>
        <v>De-scoped from TEKsystems</v>
      </c>
      <c r="P185" s="35"/>
      <c r="Q185" s="35"/>
      <c r="R185" s="35"/>
      <c r="S185" s="37"/>
      <c r="T185" s="37"/>
      <c r="U185" s="35"/>
      <c r="V185" s="35"/>
      <c r="W185" s="68" t="s">
        <v>1150</v>
      </c>
      <c r="X185" s="69" t="s">
        <v>1151</v>
      </c>
      <c r="Y185" s="94"/>
      <c r="Z185" s="40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41"/>
      <c r="AL185" s="1"/>
      <c r="AM185" s="1"/>
    </row>
    <row r="186">
      <c r="A186" s="1"/>
      <c r="B186" s="15">
        <v>8.0</v>
      </c>
      <c r="C186" s="15">
        <v>18.0</v>
      </c>
      <c r="D186" s="25" t="s">
        <v>193</v>
      </c>
      <c r="E186" s="25" t="s">
        <v>1129</v>
      </c>
      <c r="F186" s="25" t="s">
        <v>1152</v>
      </c>
      <c r="G186" s="25" t="s">
        <v>446</v>
      </c>
      <c r="H186" s="25" t="s">
        <v>67</v>
      </c>
      <c r="I186" s="25" t="s">
        <v>156</v>
      </c>
      <c r="J186" s="25" t="s">
        <v>27</v>
      </c>
      <c r="K186" s="25" t="s">
        <v>123</v>
      </c>
      <c r="L186" s="25" t="s">
        <v>800</v>
      </c>
      <c r="M186" s="25" t="s">
        <v>1153</v>
      </c>
      <c r="N186" s="25" t="s">
        <v>72</v>
      </c>
      <c r="O186" s="59" t="str">
        <f>IFERROR(__xludf.DUMMYFUNCTION("IMPORTRANGE(""1QcTyeGfvnlhFwH82MP5tAlFLeTRfB4ASVqEva8VQdo8"",""Phase 8 Overall Status!R20"")"),"Supported by TEKsystems")</f>
        <v>Supported by TEKsystems</v>
      </c>
      <c r="P186" s="25"/>
      <c r="Q186" s="25"/>
      <c r="R186" s="25"/>
      <c r="S186" s="28"/>
      <c r="T186" s="28"/>
      <c r="U186" s="25"/>
      <c r="V186" s="25"/>
      <c r="W186" s="65"/>
      <c r="X186" s="61"/>
      <c r="Y186" s="92"/>
      <c r="Z186" s="31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93"/>
      <c r="AL186" s="1"/>
      <c r="AM186" s="1"/>
    </row>
    <row r="187">
      <c r="A187" s="1"/>
      <c r="B187" s="15">
        <v>8.0</v>
      </c>
      <c r="C187" s="15">
        <v>19.0</v>
      </c>
      <c r="D187" s="25" t="s">
        <v>193</v>
      </c>
      <c r="E187" s="25" t="s">
        <v>1154</v>
      </c>
      <c r="F187" s="25" t="s">
        <v>1152</v>
      </c>
      <c r="G187" s="25" t="s">
        <v>446</v>
      </c>
      <c r="H187" s="25" t="s">
        <v>67</v>
      </c>
      <c r="I187" s="25" t="s">
        <v>156</v>
      </c>
      <c r="J187" s="25" t="s">
        <v>27</v>
      </c>
      <c r="K187" s="25" t="s">
        <v>123</v>
      </c>
      <c r="L187" s="25" t="s">
        <v>800</v>
      </c>
      <c r="M187" s="25" t="s">
        <v>133</v>
      </c>
      <c r="N187" s="25" t="s">
        <v>72</v>
      </c>
      <c r="O187" s="59" t="str">
        <f>IFERROR(__xludf.DUMMYFUNCTION("IMPORTRANGE(""1QcTyeGfvnlhFwH82MP5tAlFLeTRfB4ASVqEva8VQdo8"",""Phase 8 Overall Status!R21"")"),"Supported by TEKsystems")</f>
        <v>Supported by TEKsystems</v>
      </c>
      <c r="P187" s="25"/>
      <c r="Q187" s="25"/>
      <c r="R187" s="25"/>
      <c r="S187" s="28"/>
      <c r="T187" s="28"/>
      <c r="U187" s="25"/>
      <c r="V187" s="25"/>
      <c r="W187" s="65"/>
      <c r="X187" s="61"/>
      <c r="Y187" s="92"/>
      <c r="Z187" s="31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93"/>
      <c r="AL187" s="1"/>
      <c r="AM187" s="1"/>
    </row>
    <row r="188">
      <c r="A188" s="1"/>
      <c r="B188" s="15">
        <v>8.0</v>
      </c>
      <c r="C188" s="15">
        <v>20.0</v>
      </c>
      <c r="D188" s="25" t="s">
        <v>1155</v>
      </c>
      <c r="E188" s="25" t="s">
        <v>1156</v>
      </c>
      <c r="F188" s="25" t="s">
        <v>1157</v>
      </c>
      <c r="G188" s="25" t="s">
        <v>446</v>
      </c>
      <c r="H188" s="25" t="s">
        <v>67</v>
      </c>
      <c r="I188" s="25" t="s">
        <v>156</v>
      </c>
      <c r="J188" s="25" t="s">
        <v>294</v>
      </c>
      <c r="K188" s="25" t="s">
        <v>383</v>
      </c>
      <c r="L188" s="25" t="s">
        <v>110</v>
      </c>
      <c r="M188" s="25" t="s">
        <v>548</v>
      </c>
      <c r="N188" s="25" t="s">
        <v>112</v>
      </c>
      <c r="O188" s="59" t="str">
        <f>IFERROR(__xludf.DUMMYFUNCTION("IMPORTRANGE(""1QcTyeGfvnlhFwH82MP5tAlFLeTRfB4ASVqEva8VQdo8"",""Phase 8 Overall Status!R22"")"),"Supported by TEKsystems")</f>
        <v>Supported by TEKsystems</v>
      </c>
      <c r="P188" s="25"/>
      <c r="Q188" s="25"/>
      <c r="R188" s="25"/>
      <c r="S188" s="28"/>
      <c r="T188" s="28"/>
      <c r="U188" s="25"/>
      <c r="V188" s="25"/>
      <c r="W188" s="65"/>
      <c r="X188" s="61"/>
      <c r="Y188" s="42" t="s">
        <v>1158</v>
      </c>
      <c r="Z188" s="31"/>
      <c r="AA188" s="33" t="s">
        <v>925</v>
      </c>
      <c r="AB188" s="33" t="s">
        <v>318</v>
      </c>
      <c r="AC188" s="32"/>
      <c r="AD188" s="32"/>
      <c r="AE188" s="32"/>
      <c r="AF188" s="32"/>
      <c r="AG188" s="32"/>
      <c r="AH188" s="32"/>
      <c r="AI188" s="32"/>
      <c r="AJ188" s="32"/>
      <c r="AK188" s="93"/>
      <c r="AL188" s="1"/>
      <c r="AM188" s="1"/>
    </row>
    <row r="189">
      <c r="A189" s="1"/>
      <c r="B189" s="15">
        <v>8.0</v>
      </c>
      <c r="C189" s="15">
        <v>21.0</v>
      </c>
      <c r="D189" s="25" t="s">
        <v>662</v>
      </c>
      <c r="E189" s="25" t="s">
        <v>1159</v>
      </c>
      <c r="F189" s="25" t="s">
        <v>1160</v>
      </c>
      <c r="G189" s="25" t="s">
        <v>446</v>
      </c>
      <c r="H189" s="25" t="s">
        <v>67</v>
      </c>
      <c r="I189" s="25" t="s">
        <v>156</v>
      </c>
      <c r="J189" s="25" t="s">
        <v>157</v>
      </c>
      <c r="K189" s="25" t="s">
        <v>383</v>
      </c>
      <c r="L189" s="25" t="s">
        <v>272</v>
      </c>
      <c r="M189" s="25" t="s">
        <v>696</v>
      </c>
      <c r="N189" s="25" t="s">
        <v>168</v>
      </c>
      <c r="O189" s="59" t="str">
        <f>IFERROR(__xludf.DUMMYFUNCTION("IMPORTRANGE(""1QcTyeGfvnlhFwH82MP5tAlFLeTRfB4ASVqEva8VQdo8"",""Phase 8 Overall Status!R23"")"),"Supported by TEKsystems")</f>
        <v>Supported by TEKsystems</v>
      </c>
      <c r="P189" s="25"/>
      <c r="Q189" s="25"/>
      <c r="R189" s="25"/>
      <c r="S189" s="28"/>
      <c r="T189" s="28"/>
      <c r="U189" s="25"/>
      <c r="V189" s="25"/>
      <c r="W189" s="65"/>
      <c r="X189" s="61"/>
      <c r="Y189" s="42" t="s">
        <v>1161</v>
      </c>
      <c r="Z189" s="31"/>
      <c r="AA189" s="33" t="s">
        <v>1162</v>
      </c>
      <c r="AB189" s="33" t="s">
        <v>1163</v>
      </c>
      <c r="AC189" s="32"/>
      <c r="AD189" s="32"/>
      <c r="AE189" s="32"/>
      <c r="AF189" s="32"/>
      <c r="AG189" s="32"/>
      <c r="AH189" s="32"/>
      <c r="AI189" s="32"/>
      <c r="AJ189" s="32"/>
      <c r="AK189" s="93"/>
      <c r="AL189" s="1"/>
      <c r="AM189" s="1"/>
    </row>
    <row r="190">
      <c r="A190" s="1"/>
      <c r="B190" s="15">
        <v>8.0</v>
      </c>
      <c r="C190" s="15">
        <v>22.0</v>
      </c>
      <c r="D190" s="25" t="s">
        <v>1164</v>
      </c>
      <c r="E190" s="25" t="s">
        <v>1139</v>
      </c>
      <c r="F190" s="25" t="s">
        <v>1165</v>
      </c>
      <c r="G190" s="25" t="s">
        <v>446</v>
      </c>
      <c r="H190" s="25" t="s">
        <v>67</v>
      </c>
      <c r="I190" s="25" t="s">
        <v>156</v>
      </c>
      <c r="J190" s="25" t="s">
        <v>27</v>
      </c>
      <c r="K190" s="25" t="s">
        <v>165</v>
      </c>
      <c r="L190" s="25" t="s">
        <v>800</v>
      </c>
      <c r="M190" s="25" t="s">
        <v>1095</v>
      </c>
      <c r="N190" s="25" t="s">
        <v>72</v>
      </c>
      <c r="O190" s="59" t="str">
        <f>IFERROR(__xludf.DUMMYFUNCTION("IMPORTRANGE(""1QcTyeGfvnlhFwH82MP5tAlFLeTRfB4ASVqEva8VQdo8"",""Phase 8 Overall Status!R24"")"),"Supported by TEKsystems")</f>
        <v>Supported by TEKsystems</v>
      </c>
      <c r="P190" s="25"/>
      <c r="Q190" s="25"/>
      <c r="R190" s="25"/>
      <c r="S190" s="28"/>
      <c r="T190" s="28"/>
      <c r="U190" s="25"/>
      <c r="V190" s="25"/>
      <c r="W190" s="65"/>
      <c r="X190" s="61"/>
      <c r="Y190" s="92"/>
      <c r="Z190" s="31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93"/>
      <c r="AL190" s="1"/>
      <c r="AM190" s="1"/>
    </row>
    <row r="191">
      <c r="A191" s="1"/>
      <c r="B191" s="15">
        <v>8.0</v>
      </c>
      <c r="C191" s="15">
        <v>23.0</v>
      </c>
      <c r="D191" s="25" t="s">
        <v>1143</v>
      </c>
      <c r="E191" s="25" t="s">
        <v>1167</v>
      </c>
      <c r="F191" s="25" t="s">
        <v>1145</v>
      </c>
      <c r="G191" s="25" t="s">
        <v>446</v>
      </c>
      <c r="H191" s="25" t="s">
        <v>67</v>
      </c>
      <c r="I191" s="25" t="s">
        <v>156</v>
      </c>
      <c r="J191" s="25" t="s">
        <v>416</v>
      </c>
      <c r="K191" s="25" t="s">
        <v>69</v>
      </c>
      <c r="L191" s="25" t="s">
        <v>776</v>
      </c>
      <c r="M191" s="25" t="s">
        <v>1095</v>
      </c>
      <c r="N191" s="25" t="s">
        <v>72</v>
      </c>
      <c r="O191" s="59" t="str">
        <f>IFERROR(__xludf.DUMMYFUNCTION("IMPORTRANGE(""1QcTyeGfvnlhFwH82MP5tAlFLeTRfB4ASVqEva8VQdo8"",""Phase 8 Overall Status!R25"")"),"Supported by TEKsystems")</f>
        <v>Supported by TEKsystems</v>
      </c>
      <c r="P191" s="25"/>
      <c r="Q191" s="25"/>
      <c r="R191" s="25"/>
      <c r="S191" s="28"/>
      <c r="T191" s="28"/>
      <c r="U191" s="25"/>
      <c r="V191" s="25"/>
      <c r="W191" s="65"/>
      <c r="X191" s="61"/>
      <c r="Y191" s="92"/>
      <c r="Z191" s="31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93"/>
      <c r="AL191" s="1"/>
      <c r="AM191" s="1"/>
    </row>
    <row r="192">
      <c r="A192" s="1"/>
      <c r="B192" s="15">
        <v>8.0</v>
      </c>
      <c r="C192" s="15">
        <v>24.0</v>
      </c>
      <c r="D192" s="25" t="s">
        <v>1143</v>
      </c>
      <c r="E192" s="25" t="s">
        <v>1168</v>
      </c>
      <c r="F192" s="25" t="s">
        <v>1145</v>
      </c>
      <c r="G192" s="25" t="s">
        <v>130</v>
      </c>
      <c r="H192" s="25" t="s">
        <v>67</v>
      </c>
      <c r="I192" s="25" t="s">
        <v>156</v>
      </c>
      <c r="J192" s="25" t="s">
        <v>416</v>
      </c>
      <c r="K192" s="25" t="s">
        <v>69</v>
      </c>
      <c r="L192" s="25" t="s">
        <v>776</v>
      </c>
      <c r="M192" s="25" t="s">
        <v>133</v>
      </c>
      <c r="N192" s="25" t="s">
        <v>72</v>
      </c>
      <c r="O192" s="59" t="str">
        <f>IFERROR(__xludf.DUMMYFUNCTION("IMPORTRANGE(""1QcTyeGfvnlhFwH82MP5tAlFLeTRfB4ASVqEva8VQdo8"",""Phase 8 Overall Status!R26"")"),"Supported by TEKsystems")</f>
        <v>Supported by TEKsystems</v>
      </c>
      <c r="P192" s="25"/>
      <c r="Q192" s="25"/>
      <c r="R192" s="25"/>
      <c r="S192" s="28"/>
      <c r="T192" s="28"/>
      <c r="U192" s="25"/>
      <c r="V192" s="25"/>
      <c r="W192" s="65"/>
      <c r="X192" s="61"/>
      <c r="Y192" s="92"/>
      <c r="Z192" s="31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93"/>
      <c r="AL192" s="1"/>
      <c r="AM192" s="1"/>
    </row>
    <row r="193">
      <c r="A193" s="1"/>
      <c r="B193" s="15">
        <v>8.0</v>
      </c>
      <c r="C193" s="15">
        <v>25.0</v>
      </c>
      <c r="D193" s="25" t="s">
        <v>1169</v>
      </c>
      <c r="E193" s="25" t="s">
        <v>1170</v>
      </c>
      <c r="F193" s="25" t="s">
        <v>1171</v>
      </c>
      <c r="G193" s="25" t="s">
        <v>446</v>
      </c>
      <c r="H193" s="25" t="s">
        <v>67</v>
      </c>
      <c r="I193" s="25"/>
      <c r="J193" s="25" t="s">
        <v>131</v>
      </c>
      <c r="K193" s="25" t="s">
        <v>294</v>
      </c>
      <c r="L193" s="25" t="s">
        <v>265</v>
      </c>
      <c r="M193" s="25" t="s">
        <v>158</v>
      </c>
      <c r="N193" s="25" t="s">
        <v>112</v>
      </c>
      <c r="O193" s="59" t="str">
        <f>IFERROR(__xludf.DUMMYFUNCTION("IMPORTRANGE(""1QcTyeGfvnlhFwH82MP5tAlFLeTRfB4ASVqEva8VQdo8"",""Phase 8 Overall Status!R27"")"),"Supported by TEKsystems")</f>
        <v>Supported by TEKsystems</v>
      </c>
      <c r="P193" s="25"/>
      <c r="Q193" s="25"/>
      <c r="R193" s="25"/>
      <c r="S193" s="28"/>
      <c r="T193" s="28"/>
      <c r="U193" s="25"/>
      <c r="V193" s="25"/>
      <c r="W193" s="65"/>
      <c r="X193" s="61"/>
      <c r="Y193" s="42" t="s">
        <v>1172</v>
      </c>
      <c r="Z193" s="31"/>
      <c r="AA193" s="33" t="s">
        <v>1173</v>
      </c>
      <c r="AB193" s="33" t="s">
        <v>1174</v>
      </c>
      <c r="AC193" s="32"/>
      <c r="AD193" s="32"/>
      <c r="AE193" s="32"/>
      <c r="AF193" s="32"/>
      <c r="AG193" s="32"/>
      <c r="AH193" s="32"/>
      <c r="AI193" s="32"/>
      <c r="AJ193" s="32"/>
      <c r="AK193" s="93"/>
      <c r="AL193" s="1"/>
      <c r="AM193" s="1"/>
    </row>
    <row r="194">
      <c r="A194" s="1"/>
      <c r="B194" s="81">
        <v>8.0</v>
      </c>
      <c r="C194" s="81">
        <v>26.0</v>
      </c>
      <c r="D194" s="35" t="s">
        <v>707</v>
      </c>
      <c r="E194" s="35" t="s">
        <v>720</v>
      </c>
      <c r="F194" s="35" t="s">
        <v>721</v>
      </c>
      <c r="G194" s="35" t="s">
        <v>446</v>
      </c>
      <c r="H194" s="35" t="s">
        <v>67</v>
      </c>
      <c r="I194" s="35" t="s">
        <v>246</v>
      </c>
      <c r="J194" s="35" t="s">
        <v>208</v>
      </c>
      <c r="K194" s="35" t="s">
        <v>208</v>
      </c>
      <c r="L194" s="35" t="s">
        <v>184</v>
      </c>
      <c r="M194" s="35" t="s">
        <v>256</v>
      </c>
      <c r="N194" s="35" t="s">
        <v>72</v>
      </c>
      <c r="O194" s="36" t="str">
        <f>IFERROR(__xludf.DUMMYFUNCTION("IMPORTRANGE(""1QcTyeGfvnlhFwH82MP5tAlFLeTRfB4ASVqEva8VQdo8"",""Phase 8 Overall Status!R28"")"),"De-scoped from TEKsystems")</f>
        <v>De-scoped from TEKsystems</v>
      </c>
      <c r="P194" s="35"/>
      <c r="Q194" s="35"/>
      <c r="R194" s="35"/>
      <c r="S194" s="37"/>
      <c r="T194" s="37"/>
      <c r="U194" s="35"/>
      <c r="V194" s="35"/>
      <c r="W194" s="68"/>
      <c r="X194" s="69"/>
      <c r="Y194" s="94"/>
      <c r="Z194" s="40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41"/>
      <c r="AL194" s="1"/>
      <c r="AM194" s="1"/>
    </row>
    <row r="195">
      <c r="A195" s="1"/>
      <c r="B195" s="15">
        <v>9.0</v>
      </c>
      <c r="C195" s="15">
        <v>1.0</v>
      </c>
      <c r="D195" s="25" t="s">
        <v>422</v>
      </c>
      <c r="E195" s="25" t="s">
        <v>423</v>
      </c>
      <c r="F195" s="25" t="s">
        <v>424</v>
      </c>
      <c r="G195" s="25" t="s">
        <v>130</v>
      </c>
      <c r="H195" s="25" t="s">
        <v>377</v>
      </c>
      <c r="I195" s="25" t="s">
        <v>156</v>
      </c>
      <c r="J195" s="25" t="s">
        <v>92</v>
      </c>
      <c r="K195" s="25" t="s">
        <v>165</v>
      </c>
      <c r="L195" s="25" t="s">
        <v>1175</v>
      </c>
      <c r="M195" s="25" t="s">
        <v>1176</v>
      </c>
      <c r="N195" s="25" t="s">
        <v>112</v>
      </c>
      <c r="O195" s="59" t="str">
        <f>IFERROR(__xludf.DUMMYFUNCTION("IMPORTRANGE(""1zz7HPmiiuMpcA03tcoWYOjUFbsABUl66grvktEa4Hoc"",""Phase 9 Overall Status!S03"")"),"Supported by TEKsystems")</f>
        <v>Supported by TEKsystems</v>
      </c>
      <c r="P195" s="25"/>
      <c r="Q195" s="25"/>
      <c r="R195" s="25"/>
      <c r="S195" s="28"/>
      <c r="T195" s="28"/>
      <c r="U195" s="25"/>
      <c r="V195" s="25"/>
      <c r="W195" s="65"/>
      <c r="X195" s="61"/>
      <c r="Y195" s="42" t="s">
        <v>1177</v>
      </c>
      <c r="Z195" s="31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15">
        <v>1.0</v>
      </c>
      <c r="AL195" s="1"/>
      <c r="AM195" s="1"/>
    </row>
    <row r="196">
      <c r="A196" s="1"/>
      <c r="B196" s="15">
        <v>9.0</v>
      </c>
      <c r="C196" s="15">
        <v>2.0</v>
      </c>
      <c r="D196" s="25" t="s">
        <v>439</v>
      </c>
      <c r="E196" s="25" t="s">
        <v>423</v>
      </c>
      <c r="F196" s="25" t="s">
        <v>440</v>
      </c>
      <c r="G196" s="25" t="s">
        <v>130</v>
      </c>
      <c r="H196" s="25" t="s">
        <v>377</v>
      </c>
      <c r="I196" s="25" t="s">
        <v>156</v>
      </c>
      <c r="J196" s="25" t="s">
        <v>92</v>
      </c>
      <c r="K196" s="25" t="s">
        <v>165</v>
      </c>
      <c r="L196" s="25" t="s">
        <v>1175</v>
      </c>
      <c r="M196" s="25" t="s">
        <v>1176</v>
      </c>
      <c r="N196" s="25" t="s">
        <v>112</v>
      </c>
      <c r="O196" s="59" t="str">
        <f>IFERROR(__xludf.DUMMYFUNCTION("IMPORTRANGE(""1zz7HPmiiuMpcA03tcoWYOjUFbsABUl66grvktEa4Hoc"",""Phase 9 Overall Status!S04"")"),"Supported by TEKsystems")</f>
        <v>Supported by TEKsystems</v>
      </c>
      <c r="P196" s="25"/>
      <c r="Q196" s="25"/>
      <c r="R196" s="25"/>
      <c r="S196" s="28"/>
      <c r="T196" s="28"/>
      <c r="U196" s="25"/>
      <c r="V196" s="25"/>
      <c r="W196" s="65"/>
      <c r="X196" s="61"/>
      <c r="Y196" s="42" t="s">
        <v>443</v>
      </c>
      <c r="Z196" s="31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15">
        <v>1.0</v>
      </c>
      <c r="AL196" s="1"/>
      <c r="AM196" s="1"/>
    </row>
    <row r="197">
      <c r="A197" s="1"/>
      <c r="B197" s="98">
        <v>9.0</v>
      </c>
      <c r="C197" s="98">
        <v>3.0</v>
      </c>
      <c r="D197" s="99" t="s">
        <v>127</v>
      </c>
      <c r="E197" s="99" t="s">
        <v>497</v>
      </c>
      <c r="F197" s="99" t="s">
        <v>498</v>
      </c>
      <c r="G197" s="99" t="s">
        <v>90</v>
      </c>
      <c r="H197" s="99" t="s">
        <v>91</v>
      </c>
      <c r="I197" s="99" t="s">
        <v>499</v>
      </c>
      <c r="J197" s="99" t="s">
        <v>208</v>
      </c>
      <c r="K197" s="99" t="s">
        <v>208</v>
      </c>
      <c r="L197" s="99" t="s">
        <v>166</v>
      </c>
      <c r="M197" s="99" t="s">
        <v>248</v>
      </c>
      <c r="N197" s="99" t="s">
        <v>168</v>
      </c>
      <c r="O197" s="100" t="str">
        <f>IFERROR(__xludf.DUMMYFUNCTION("IMPORTRANGE(""1zz7HPmiiuMpcA03tcoWYOjUFbsABUl66grvktEa4Hoc"",""Phase 9 Overall Status!S05"")"),"App on Hold")</f>
        <v>App on Hold</v>
      </c>
      <c r="P197" s="99"/>
      <c r="Q197" s="99"/>
      <c r="R197" s="99"/>
      <c r="S197" s="101"/>
      <c r="T197" s="101"/>
      <c r="U197" s="99"/>
      <c r="V197" s="99"/>
      <c r="W197" s="102"/>
      <c r="X197" s="103"/>
      <c r="Y197" s="104"/>
      <c r="Z197" s="105"/>
      <c r="AA197" s="106"/>
      <c r="AB197" s="106"/>
      <c r="AC197" s="106"/>
      <c r="AD197" s="106"/>
      <c r="AE197" s="106"/>
      <c r="AF197" s="106"/>
      <c r="AG197" s="106"/>
      <c r="AH197" s="106"/>
      <c r="AI197" s="106"/>
      <c r="AJ197" s="106"/>
      <c r="AK197" s="98"/>
      <c r="AL197" s="1"/>
      <c r="AM197" s="1"/>
    </row>
    <row r="198">
      <c r="A198" s="1"/>
      <c r="B198" s="98">
        <v>9.0</v>
      </c>
      <c r="C198" s="98">
        <v>4.0</v>
      </c>
      <c r="D198" s="99" t="s">
        <v>127</v>
      </c>
      <c r="E198" s="99" t="s">
        <v>500</v>
      </c>
      <c r="F198" s="99" t="s">
        <v>501</v>
      </c>
      <c r="G198" s="99" t="s">
        <v>207</v>
      </c>
      <c r="H198" s="99" t="s">
        <v>91</v>
      </c>
      <c r="I198" s="99" t="s">
        <v>156</v>
      </c>
      <c r="J198" s="99" t="s">
        <v>208</v>
      </c>
      <c r="K198" s="99" t="s">
        <v>208</v>
      </c>
      <c r="L198" s="99" t="s">
        <v>429</v>
      </c>
      <c r="M198" s="99" t="s">
        <v>502</v>
      </c>
      <c r="N198" s="99" t="s">
        <v>168</v>
      </c>
      <c r="O198" s="100" t="str">
        <f>IFERROR(__xludf.DUMMYFUNCTION("IMPORTRANGE(""1zz7HPmiiuMpcA03tcoWYOjUFbsABUl66grvktEa4Hoc"",""Phase 9 Overall Status!S06"")"),"App on Hold")</f>
        <v>App on Hold</v>
      </c>
      <c r="P198" s="99"/>
      <c r="Q198" s="99"/>
      <c r="R198" s="99"/>
      <c r="S198" s="101"/>
      <c r="T198" s="101"/>
      <c r="U198" s="99"/>
      <c r="V198" s="99"/>
      <c r="W198" s="102"/>
      <c r="X198" s="103"/>
      <c r="Y198" s="104"/>
      <c r="Z198" s="105"/>
      <c r="AA198" s="106"/>
      <c r="AB198" s="106"/>
      <c r="AC198" s="106"/>
      <c r="AD198" s="106"/>
      <c r="AE198" s="106"/>
      <c r="AF198" s="106"/>
      <c r="AG198" s="106"/>
      <c r="AH198" s="106"/>
      <c r="AI198" s="106"/>
      <c r="AJ198" s="106"/>
      <c r="AK198" s="98"/>
      <c r="AL198" s="1"/>
      <c r="AM198" s="1"/>
    </row>
    <row r="199">
      <c r="A199" s="1"/>
      <c r="B199" s="98">
        <v>9.0</v>
      </c>
      <c r="C199" s="98">
        <v>5.0</v>
      </c>
      <c r="D199" s="99" t="s">
        <v>127</v>
      </c>
      <c r="E199" s="99" t="s">
        <v>148</v>
      </c>
      <c r="F199" s="99" t="s">
        <v>503</v>
      </c>
      <c r="G199" s="99" t="s">
        <v>90</v>
      </c>
      <c r="H199" s="99" t="s">
        <v>91</v>
      </c>
      <c r="I199" s="99" t="s">
        <v>156</v>
      </c>
      <c r="J199" s="99" t="s">
        <v>208</v>
      </c>
      <c r="K199" s="99" t="s">
        <v>208</v>
      </c>
      <c r="L199" s="99" t="s">
        <v>184</v>
      </c>
      <c r="M199" s="99" t="s">
        <v>502</v>
      </c>
      <c r="N199" s="99" t="s">
        <v>72</v>
      </c>
      <c r="O199" s="100" t="str">
        <f>IFERROR(__xludf.DUMMYFUNCTION("IMPORTRANGE(""1zz7HPmiiuMpcA03tcoWYOjUFbsABUl66grvktEa4Hoc"",""Phase 9 Overall Status!S07"")"),"App on Hold")</f>
        <v>App on Hold</v>
      </c>
      <c r="P199" s="99"/>
      <c r="Q199" s="99"/>
      <c r="R199" s="99"/>
      <c r="S199" s="101"/>
      <c r="T199" s="101"/>
      <c r="U199" s="99"/>
      <c r="V199" s="99"/>
      <c r="W199" s="102"/>
      <c r="X199" s="103"/>
      <c r="Y199" s="104"/>
      <c r="Z199" s="105"/>
      <c r="AA199" s="106"/>
      <c r="AB199" s="106"/>
      <c r="AC199" s="106"/>
      <c r="AD199" s="106"/>
      <c r="AE199" s="106"/>
      <c r="AF199" s="106"/>
      <c r="AG199" s="106"/>
      <c r="AH199" s="106"/>
      <c r="AI199" s="106"/>
      <c r="AJ199" s="106"/>
      <c r="AK199" s="98"/>
      <c r="AL199" s="1"/>
      <c r="AM199" s="1"/>
    </row>
    <row r="200">
      <c r="A200" s="1"/>
      <c r="B200" s="98">
        <v>9.0</v>
      </c>
      <c r="C200" s="98">
        <v>6.0</v>
      </c>
      <c r="D200" s="99" t="s">
        <v>127</v>
      </c>
      <c r="E200" s="99" t="s">
        <v>505</v>
      </c>
      <c r="F200" s="99" t="s">
        <v>506</v>
      </c>
      <c r="G200" s="99" t="s">
        <v>90</v>
      </c>
      <c r="H200" s="99" t="s">
        <v>91</v>
      </c>
      <c r="I200" s="99" t="s">
        <v>156</v>
      </c>
      <c r="J200" s="99" t="s">
        <v>208</v>
      </c>
      <c r="K200" s="99" t="s">
        <v>208</v>
      </c>
      <c r="L200" s="99" t="s">
        <v>184</v>
      </c>
      <c r="M200" s="99" t="s">
        <v>502</v>
      </c>
      <c r="N200" s="99" t="s">
        <v>72</v>
      </c>
      <c r="O200" s="100" t="str">
        <f>IFERROR(__xludf.DUMMYFUNCTION("IMPORTRANGE(""1zz7HPmiiuMpcA03tcoWYOjUFbsABUl66grvktEa4Hoc"",""Phase 9 Overall Status!S08"")"),"App on Hold")</f>
        <v>App on Hold</v>
      </c>
      <c r="P200" s="99"/>
      <c r="Q200" s="99"/>
      <c r="R200" s="99"/>
      <c r="S200" s="101"/>
      <c r="T200" s="101"/>
      <c r="U200" s="99"/>
      <c r="V200" s="99"/>
      <c r="W200" s="102"/>
      <c r="X200" s="103"/>
      <c r="Y200" s="104"/>
      <c r="Z200" s="105"/>
      <c r="AA200" s="106"/>
      <c r="AB200" s="106"/>
      <c r="AC200" s="106"/>
      <c r="AD200" s="106"/>
      <c r="AE200" s="106"/>
      <c r="AF200" s="106"/>
      <c r="AG200" s="106"/>
      <c r="AH200" s="106"/>
      <c r="AI200" s="106"/>
      <c r="AJ200" s="106"/>
      <c r="AK200" s="98"/>
      <c r="AL200" s="1"/>
      <c r="AM200" s="1"/>
    </row>
    <row r="201">
      <c r="A201" s="1"/>
      <c r="B201" s="98">
        <v>9.0</v>
      </c>
      <c r="C201" s="98">
        <v>7.0</v>
      </c>
      <c r="D201" s="99" t="s">
        <v>127</v>
      </c>
      <c r="E201" s="99" t="s">
        <v>515</v>
      </c>
      <c r="F201" s="99" t="s">
        <v>516</v>
      </c>
      <c r="G201" s="99" t="s">
        <v>90</v>
      </c>
      <c r="H201" s="99" t="s">
        <v>91</v>
      </c>
      <c r="I201" s="99" t="s">
        <v>156</v>
      </c>
      <c r="J201" s="99" t="s">
        <v>208</v>
      </c>
      <c r="K201" s="99" t="s">
        <v>208</v>
      </c>
      <c r="L201" s="99" t="s">
        <v>265</v>
      </c>
      <c r="M201" s="99" t="s">
        <v>502</v>
      </c>
      <c r="N201" s="99" t="s">
        <v>168</v>
      </c>
      <c r="O201" s="100" t="str">
        <f>IFERROR(__xludf.DUMMYFUNCTION("IMPORTRANGE(""1zz7HPmiiuMpcA03tcoWYOjUFbsABUl66grvktEa4Hoc"",""Phase 9 Overall Status!S09"")"),"App on Hold")</f>
        <v>App on Hold</v>
      </c>
      <c r="P201" s="99"/>
      <c r="Q201" s="99"/>
      <c r="R201" s="99"/>
      <c r="S201" s="101"/>
      <c r="T201" s="101"/>
      <c r="U201" s="99"/>
      <c r="V201" s="99"/>
      <c r="W201" s="102"/>
      <c r="X201" s="103"/>
      <c r="Y201" s="104"/>
      <c r="Z201" s="105"/>
      <c r="AA201" s="106"/>
      <c r="AB201" s="106"/>
      <c r="AC201" s="106"/>
      <c r="AD201" s="106"/>
      <c r="AE201" s="106"/>
      <c r="AF201" s="106"/>
      <c r="AG201" s="106"/>
      <c r="AH201" s="106"/>
      <c r="AI201" s="106"/>
      <c r="AJ201" s="106"/>
      <c r="AK201" s="98"/>
      <c r="AL201" s="1"/>
      <c r="AM201" s="1"/>
    </row>
    <row r="202">
      <c r="A202" s="1"/>
      <c r="B202" s="98">
        <v>9.0</v>
      </c>
      <c r="C202" s="98">
        <v>8.0</v>
      </c>
      <c r="D202" s="99" t="s">
        <v>127</v>
      </c>
      <c r="E202" s="99" t="s">
        <v>520</v>
      </c>
      <c r="F202" s="99" t="s">
        <v>521</v>
      </c>
      <c r="G202" s="99" t="s">
        <v>196</v>
      </c>
      <c r="H202" s="99" t="s">
        <v>91</v>
      </c>
      <c r="I202" s="99" t="s">
        <v>246</v>
      </c>
      <c r="J202" s="99" t="s">
        <v>208</v>
      </c>
      <c r="K202" s="99" t="s">
        <v>208</v>
      </c>
      <c r="L202" s="99" t="s">
        <v>70</v>
      </c>
      <c r="M202" s="99" t="s">
        <v>502</v>
      </c>
      <c r="N202" s="99" t="s">
        <v>112</v>
      </c>
      <c r="O202" s="100" t="str">
        <f>IFERROR(__xludf.DUMMYFUNCTION("IMPORTRANGE(""1zz7HPmiiuMpcA03tcoWYOjUFbsABUl66grvktEa4Hoc"",""Phase 9 Overall Status!S10"")"),"App on Hold")</f>
        <v>App on Hold</v>
      </c>
      <c r="P202" s="99"/>
      <c r="Q202" s="99"/>
      <c r="R202" s="99"/>
      <c r="S202" s="101"/>
      <c r="T202" s="101"/>
      <c r="U202" s="99"/>
      <c r="V202" s="99"/>
      <c r="W202" s="102"/>
      <c r="X202" s="103"/>
      <c r="Y202" s="104"/>
      <c r="Z202" s="105"/>
      <c r="AA202" s="106"/>
      <c r="AB202" s="106"/>
      <c r="AC202" s="106"/>
      <c r="AD202" s="106"/>
      <c r="AE202" s="106"/>
      <c r="AF202" s="106"/>
      <c r="AG202" s="106"/>
      <c r="AH202" s="106"/>
      <c r="AI202" s="106"/>
      <c r="AJ202" s="106"/>
      <c r="AK202" s="98"/>
      <c r="AL202" s="1"/>
      <c r="AM202" s="1"/>
    </row>
    <row r="203">
      <c r="A203" s="1"/>
      <c r="B203" s="15">
        <v>9.0</v>
      </c>
      <c r="C203" s="15">
        <v>9.0</v>
      </c>
      <c r="D203" s="25" t="s">
        <v>1178</v>
      </c>
      <c r="E203" s="25" t="s">
        <v>1179</v>
      </c>
      <c r="F203" s="25"/>
      <c r="G203" s="25" t="s">
        <v>130</v>
      </c>
      <c r="H203" s="25" t="s">
        <v>91</v>
      </c>
      <c r="I203" s="25" t="s">
        <v>156</v>
      </c>
      <c r="J203" s="25" t="s">
        <v>27</v>
      </c>
      <c r="K203" s="25" t="s">
        <v>157</v>
      </c>
      <c r="L203" s="25" t="s">
        <v>655</v>
      </c>
      <c r="M203" s="25" t="s">
        <v>810</v>
      </c>
      <c r="N203" s="25" t="s">
        <v>72</v>
      </c>
      <c r="O203" s="59" t="str">
        <f>IFERROR(__xludf.DUMMYFUNCTION("IMPORTRANGE(""1zz7HPmiiuMpcA03tcoWYOjUFbsABUl66grvktEa4Hoc"",""Phase 9 Overall Status!S11"")"),"Supported by TEKsystems")</f>
        <v>Supported by TEKsystems</v>
      </c>
      <c r="P203" s="25"/>
      <c r="Q203" s="25"/>
      <c r="R203" s="25"/>
      <c r="S203" s="28"/>
      <c r="T203" s="28"/>
      <c r="U203" s="25"/>
      <c r="V203" s="25"/>
      <c r="W203" s="65"/>
      <c r="X203" s="61"/>
      <c r="Y203" s="92"/>
      <c r="Z203" s="31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15">
        <v>2.0</v>
      </c>
      <c r="AL203" s="1"/>
      <c r="AM203" s="1"/>
    </row>
    <row r="204">
      <c r="A204" s="1"/>
      <c r="B204" s="15">
        <v>9.0</v>
      </c>
      <c r="C204" s="15">
        <v>10.0</v>
      </c>
      <c r="D204" s="25" t="s">
        <v>1180</v>
      </c>
      <c r="E204" s="25" t="s">
        <v>423</v>
      </c>
      <c r="F204" s="25" t="s">
        <v>1181</v>
      </c>
      <c r="G204" s="25" t="s">
        <v>196</v>
      </c>
      <c r="H204" s="25" t="s">
        <v>67</v>
      </c>
      <c r="I204" s="25" t="s">
        <v>246</v>
      </c>
      <c r="J204" s="25" t="s">
        <v>123</v>
      </c>
      <c r="K204" s="25" t="s">
        <v>157</v>
      </c>
      <c r="L204" s="25" t="s">
        <v>184</v>
      </c>
      <c r="M204" s="25" t="s">
        <v>965</v>
      </c>
      <c r="N204" s="25" t="s">
        <v>72</v>
      </c>
      <c r="O204" s="59" t="str">
        <f>IFERROR(__xludf.DUMMYFUNCTION("IMPORTRANGE(""1zz7HPmiiuMpcA03tcoWYOjUFbsABUl66grvktEa4Hoc"",""Phase 9 Overall Status!S12"")"),"Supported by TEKsystems")</f>
        <v>Supported by TEKsystems</v>
      </c>
      <c r="P204" s="25"/>
      <c r="Q204" s="25"/>
      <c r="R204" s="25"/>
      <c r="S204" s="28"/>
      <c r="T204" s="28"/>
      <c r="U204" s="25"/>
      <c r="V204" s="25"/>
      <c r="W204" s="65"/>
      <c r="X204" s="61"/>
      <c r="Y204" s="42" t="s">
        <v>1182</v>
      </c>
      <c r="Z204" s="31"/>
      <c r="AA204" s="33" t="s">
        <v>1183</v>
      </c>
      <c r="AB204" s="33" t="s">
        <v>1184</v>
      </c>
      <c r="AC204" s="32"/>
      <c r="AD204" s="32"/>
      <c r="AE204" s="32"/>
      <c r="AF204" s="32"/>
      <c r="AG204" s="32"/>
      <c r="AH204" s="32"/>
      <c r="AI204" s="32"/>
      <c r="AJ204" s="32"/>
      <c r="AK204" s="15">
        <v>1.0</v>
      </c>
      <c r="AL204" s="1"/>
      <c r="AM204" s="1"/>
    </row>
    <row r="205">
      <c r="A205" s="1"/>
      <c r="B205" s="15">
        <v>9.0</v>
      </c>
      <c r="C205" s="15">
        <v>11.0</v>
      </c>
      <c r="D205" s="25" t="s">
        <v>1185</v>
      </c>
      <c r="E205" s="25" t="s">
        <v>1186</v>
      </c>
      <c r="F205" s="25" t="s">
        <v>1187</v>
      </c>
      <c r="G205" s="25" t="s">
        <v>90</v>
      </c>
      <c r="H205" s="25" t="s">
        <v>91</v>
      </c>
      <c r="I205" s="25" t="s">
        <v>156</v>
      </c>
      <c r="J205" s="25" t="s">
        <v>131</v>
      </c>
      <c r="K205" s="25" t="s">
        <v>165</v>
      </c>
      <c r="L205" s="25" t="s">
        <v>209</v>
      </c>
      <c r="M205" s="25" t="s">
        <v>185</v>
      </c>
      <c r="N205" s="25" t="s">
        <v>168</v>
      </c>
      <c r="O205" s="59" t="str">
        <f>IFERROR(__xludf.DUMMYFUNCTION("IMPORTRANGE(""1zz7HPmiiuMpcA03tcoWYOjUFbsABUl66grvktEa4Hoc"",""Phase 9 Overall Status!S13"")"),"App on Hold")</f>
        <v>App on Hold</v>
      </c>
      <c r="P205" s="25"/>
      <c r="Q205" s="25"/>
      <c r="R205" s="25"/>
      <c r="S205" s="28"/>
      <c r="T205" s="28"/>
      <c r="U205" s="25"/>
      <c r="V205" s="25"/>
      <c r="W205" s="65"/>
      <c r="X205" s="61"/>
      <c r="Y205" s="92"/>
      <c r="Z205" s="31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15">
        <v>2.0</v>
      </c>
      <c r="AL205" s="1"/>
      <c r="AM205" s="1"/>
    </row>
    <row r="206">
      <c r="A206" s="1"/>
      <c r="B206" s="15">
        <v>9.0</v>
      </c>
      <c r="C206" s="15">
        <v>12.0</v>
      </c>
      <c r="D206" s="25" t="s">
        <v>1185</v>
      </c>
      <c r="E206" s="25" t="s">
        <v>1188</v>
      </c>
      <c r="F206" s="25" t="s">
        <v>1189</v>
      </c>
      <c r="G206" s="25" t="s">
        <v>90</v>
      </c>
      <c r="H206" s="25" t="s">
        <v>91</v>
      </c>
      <c r="I206" s="25" t="s">
        <v>156</v>
      </c>
      <c r="J206" s="25" t="s">
        <v>131</v>
      </c>
      <c r="K206" s="25" t="s">
        <v>165</v>
      </c>
      <c r="L206" s="25" t="s">
        <v>209</v>
      </c>
      <c r="M206" s="25" t="s">
        <v>185</v>
      </c>
      <c r="N206" s="25" t="s">
        <v>168</v>
      </c>
      <c r="O206" s="59" t="str">
        <f>IFERROR(__xludf.DUMMYFUNCTION("IMPORTRANGE(""1zz7HPmiiuMpcA03tcoWYOjUFbsABUl66grvktEa4Hoc"",""Phase 9 Overall Status!S14"")"),"App on Hold")</f>
        <v>App on Hold</v>
      </c>
      <c r="P206" s="25"/>
      <c r="Q206" s="25"/>
      <c r="R206" s="25"/>
      <c r="S206" s="28"/>
      <c r="T206" s="28"/>
      <c r="U206" s="25"/>
      <c r="V206" s="25"/>
      <c r="W206" s="65"/>
      <c r="X206" s="61"/>
      <c r="Y206" s="92"/>
      <c r="Z206" s="31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15">
        <v>2.0</v>
      </c>
      <c r="AL206" s="1"/>
      <c r="AM206" s="1"/>
    </row>
    <row r="207">
      <c r="A207" s="1"/>
      <c r="B207" s="15">
        <v>9.0</v>
      </c>
      <c r="C207" s="15">
        <v>13.0</v>
      </c>
      <c r="D207" s="25" t="s">
        <v>1185</v>
      </c>
      <c r="E207" s="25" t="s">
        <v>1190</v>
      </c>
      <c r="F207" s="25" t="s">
        <v>1191</v>
      </c>
      <c r="G207" s="25" t="s">
        <v>207</v>
      </c>
      <c r="H207" s="25" t="s">
        <v>91</v>
      </c>
      <c r="I207" s="25" t="s">
        <v>156</v>
      </c>
      <c r="J207" s="25" t="s">
        <v>165</v>
      </c>
      <c r="K207" s="25" t="s">
        <v>416</v>
      </c>
      <c r="L207" s="25" t="s">
        <v>559</v>
      </c>
      <c r="M207" s="25" t="s">
        <v>185</v>
      </c>
      <c r="N207" s="25" t="s">
        <v>168</v>
      </c>
      <c r="O207" s="59" t="str">
        <f>IFERROR(__xludf.DUMMYFUNCTION("IMPORTRANGE(""1zz7HPmiiuMpcA03tcoWYOjUFbsABUl66grvktEa4Hoc"",""Phase 9 Overall Status!S15"")"),"App on Hold")</f>
        <v>App on Hold</v>
      </c>
      <c r="P207" s="25"/>
      <c r="Q207" s="25"/>
      <c r="R207" s="25"/>
      <c r="S207" s="28"/>
      <c r="T207" s="28"/>
      <c r="U207" s="25"/>
      <c r="V207" s="25"/>
      <c r="W207" s="65"/>
      <c r="X207" s="61"/>
      <c r="Y207" s="92"/>
      <c r="Z207" s="31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15">
        <v>1.0</v>
      </c>
      <c r="AL207" s="1"/>
      <c r="AM207" s="1"/>
    </row>
    <row r="208">
      <c r="A208" s="1"/>
      <c r="B208" s="15">
        <v>9.0</v>
      </c>
      <c r="C208" s="15">
        <v>14.0</v>
      </c>
      <c r="D208" s="25" t="s">
        <v>1185</v>
      </c>
      <c r="E208" s="25" t="s">
        <v>1192</v>
      </c>
      <c r="F208" s="25" t="s">
        <v>1193</v>
      </c>
      <c r="G208" s="25" t="s">
        <v>207</v>
      </c>
      <c r="H208" s="25" t="s">
        <v>91</v>
      </c>
      <c r="I208" s="25" t="s">
        <v>156</v>
      </c>
      <c r="J208" s="25" t="s">
        <v>165</v>
      </c>
      <c r="K208" s="25" t="s">
        <v>416</v>
      </c>
      <c r="L208" s="25" t="s">
        <v>559</v>
      </c>
      <c r="M208" s="25" t="s">
        <v>185</v>
      </c>
      <c r="N208" s="25" t="s">
        <v>168</v>
      </c>
      <c r="O208" s="59" t="str">
        <f>IFERROR(__xludf.DUMMYFUNCTION("IMPORTRANGE(""1zz7HPmiiuMpcA03tcoWYOjUFbsABUl66grvktEa4Hoc"",""Phase 9 Overall Status!S16"")"),"App on Hold")</f>
        <v>App on Hold</v>
      </c>
      <c r="P208" s="25"/>
      <c r="Q208" s="25"/>
      <c r="R208" s="25"/>
      <c r="S208" s="28"/>
      <c r="T208" s="28"/>
      <c r="U208" s="25"/>
      <c r="V208" s="25"/>
      <c r="W208" s="65"/>
      <c r="X208" s="61"/>
      <c r="Y208" s="42" t="s">
        <v>1194</v>
      </c>
      <c r="Z208" s="31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15">
        <v>2.0</v>
      </c>
      <c r="AL208" s="1"/>
      <c r="AM208" s="1"/>
    </row>
    <row r="209">
      <c r="A209" s="1"/>
      <c r="B209" s="15">
        <v>9.0</v>
      </c>
      <c r="C209" s="15">
        <v>15.0</v>
      </c>
      <c r="D209" s="25" t="s">
        <v>1185</v>
      </c>
      <c r="E209" s="25" t="s">
        <v>279</v>
      </c>
      <c r="F209" s="25" t="s">
        <v>1195</v>
      </c>
      <c r="G209" s="25" t="s">
        <v>207</v>
      </c>
      <c r="H209" s="25" t="s">
        <v>91</v>
      </c>
      <c r="I209" s="25" t="s">
        <v>156</v>
      </c>
      <c r="J209" s="25" t="s">
        <v>165</v>
      </c>
      <c r="K209" s="25" t="s">
        <v>416</v>
      </c>
      <c r="L209" s="25" t="s">
        <v>559</v>
      </c>
      <c r="M209" s="25" t="s">
        <v>185</v>
      </c>
      <c r="N209" s="25" t="s">
        <v>168</v>
      </c>
      <c r="O209" s="59" t="str">
        <f>IFERROR(__xludf.DUMMYFUNCTION("IMPORTRANGE(""1zz7HPmiiuMpcA03tcoWYOjUFbsABUl66grvktEa4Hoc"",""Phase 9 Overall Status!S17"")"),"App on Hold")</f>
        <v>App on Hold</v>
      </c>
      <c r="P209" s="25"/>
      <c r="Q209" s="25"/>
      <c r="R209" s="25"/>
      <c r="S209" s="28"/>
      <c r="T209" s="28"/>
      <c r="U209" s="25"/>
      <c r="V209" s="25"/>
      <c r="W209" s="65"/>
      <c r="X209" s="61"/>
      <c r="Y209" s="42" t="s">
        <v>1194</v>
      </c>
      <c r="Z209" s="31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15">
        <v>2.0</v>
      </c>
      <c r="AL209" s="1"/>
      <c r="AM209" s="1"/>
    </row>
    <row r="210">
      <c r="A210" s="1"/>
      <c r="B210" s="15">
        <v>9.0</v>
      </c>
      <c r="C210" s="15">
        <v>16.0</v>
      </c>
      <c r="D210" s="25" t="s">
        <v>1185</v>
      </c>
      <c r="E210" s="25" t="s">
        <v>1196</v>
      </c>
      <c r="F210" s="25" t="s">
        <v>1197</v>
      </c>
      <c r="G210" s="25" t="s">
        <v>90</v>
      </c>
      <c r="H210" s="25" t="s">
        <v>91</v>
      </c>
      <c r="I210" s="25" t="s">
        <v>156</v>
      </c>
      <c r="J210" s="25" t="s">
        <v>131</v>
      </c>
      <c r="K210" s="25" t="s">
        <v>416</v>
      </c>
      <c r="L210" s="25" t="s">
        <v>559</v>
      </c>
      <c r="M210" s="25" t="s">
        <v>185</v>
      </c>
      <c r="N210" s="25" t="s">
        <v>168</v>
      </c>
      <c r="O210" s="59" t="str">
        <f>IFERROR(__xludf.DUMMYFUNCTION("IMPORTRANGE(""1zz7HPmiiuMpcA03tcoWYOjUFbsABUl66grvktEa4Hoc"",""Phase 9 Overall Status!S18"")"),"App on Hold")</f>
        <v>App on Hold</v>
      </c>
      <c r="P210" s="25"/>
      <c r="Q210" s="25"/>
      <c r="R210" s="25"/>
      <c r="S210" s="28"/>
      <c r="T210" s="28"/>
      <c r="U210" s="25"/>
      <c r="V210" s="25"/>
      <c r="W210" s="65"/>
      <c r="X210" s="61"/>
      <c r="Y210" s="42" t="s">
        <v>1198</v>
      </c>
      <c r="Z210" s="31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15">
        <v>1.0</v>
      </c>
      <c r="AL210" s="1"/>
      <c r="AM210" s="1"/>
    </row>
    <row r="211">
      <c r="A211" s="1"/>
      <c r="B211" s="15">
        <v>9.0</v>
      </c>
      <c r="C211" s="15">
        <v>17.0</v>
      </c>
      <c r="D211" s="25" t="s">
        <v>1199</v>
      </c>
      <c r="E211" s="25" t="s">
        <v>1200</v>
      </c>
      <c r="F211" s="25" t="s">
        <v>1201</v>
      </c>
      <c r="G211" s="25" t="s">
        <v>90</v>
      </c>
      <c r="H211" s="25" t="s">
        <v>67</v>
      </c>
      <c r="I211" s="25" t="s">
        <v>499</v>
      </c>
      <c r="J211" s="25" t="s">
        <v>69</v>
      </c>
      <c r="K211" s="25" t="s">
        <v>383</v>
      </c>
      <c r="L211" s="25" t="s">
        <v>559</v>
      </c>
      <c r="M211" s="25" t="s">
        <v>474</v>
      </c>
      <c r="N211" s="25" t="s">
        <v>168</v>
      </c>
      <c r="O211" s="59" t="str">
        <f>IFERROR(__xludf.DUMMYFUNCTION("IMPORTRANGE(""1zz7HPmiiuMpcA03tcoWYOjUFbsABUl66grvktEa4Hoc"",""Phase 9 Overall Status!S19"")"),"Supported by TEKsystems")</f>
        <v>Supported by TEKsystems</v>
      </c>
      <c r="P211" s="25"/>
      <c r="Q211" s="25"/>
      <c r="R211" s="25"/>
      <c r="S211" s="28"/>
      <c r="T211" s="28"/>
      <c r="U211" s="25"/>
      <c r="V211" s="25"/>
      <c r="W211" s="65"/>
      <c r="X211" s="61"/>
      <c r="Y211" s="42" t="s">
        <v>1202</v>
      </c>
      <c r="Z211" s="31"/>
      <c r="AA211" s="33" t="s">
        <v>1203</v>
      </c>
      <c r="AB211" s="33" t="s">
        <v>1204</v>
      </c>
      <c r="AC211" s="32"/>
      <c r="AD211" s="32"/>
      <c r="AE211" s="32"/>
      <c r="AF211" s="32"/>
      <c r="AG211" s="32"/>
      <c r="AH211" s="32"/>
      <c r="AI211" s="32"/>
      <c r="AJ211" s="32"/>
      <c r="AK211" s="15">
        <v>1.0</v>
      </c>
      <c r="AL211" s="1"/>
      <c r="AM211" s="1"/>
    </row>
    <row r="212">
      <c r="A212" s="1"/>
      <c r="B212" s="15">
        <v>9.0</v>
      </c>
      <c r="C212" s="15">
        <v>18.0</v>
      </c>
      <c r="D212" s="25" t="s">
        <v>1199</v>
      </c>
      <c r="E212" s="25" t="s">
        <v>148</v>
      </c>
      <c r="F212" s="25" t="s">
        <v>1205</v>
      </c>
      <c r="G212" s="25" t="s">
        <v>130</v>
      </c>
      <c r="H212" s="25" t="s">
        <v>91</v>
      </c>
      <c r="I212" s="25" t="s">
        <v>499</v>
      </c>
      <c r="J212" s="25" t="s">
        <v>69</v>
      </c>
      <c r="K212" s="25" t="s">
        <v>383</v>
      </c>
      <c r="L212" s="25" t="s">
        <v>559</v>
      </c>
      <c r="M212" s="25" t="s">
        <v>474</v>
      </c>
      <c r="N212" s="25" t="s">
        <v>168</v>
      </c>
      <c r="O212" s="59" t="str">
        <f>IFERROR(__xludf.DUMMYFUNCTION("IMPORTRANGE(""1zz7HPmiiuMpcA03tcoWYOjUFbsABUl66grvktEa4Hoc"",""Phase 9 Overall Status!S20"")"),"Supported by TEKsystems")</f>
        <v>Supported by TEKsystems</v>
      </c>
      <c r="P212" s="25"/>
      <c r="Q212" s="25"/>
      <c r="R212" s="25"/>
      <c r="S212" s="28"/>
      <c r="T212" s="28"/>
      <c r="U212" s="25"/>
      <c r="V212" s="25"/>
      <c r="W212" s="65"/>
      <c r="X212" s="61"/>
      <c r="Y212" s="42" t="s">
        <v>1206</v>
      </c>
      <c r="Z212" s="31"/>
      <c r="AA212" s="33" t="s">
        <v>1207</v>
      </c>
      <c r="AB212" s="33" t="s">
        <v>1208</v>
      </c>
      <c r="AC212" s="32"/>
      <c r="AD212" s="32"/>
      <c r="AE212" s="32"/>
      <c r="AF212" s="32"/>
      <c r="AG212" s="32"/>
      <c r="AH212" s="32"/>
      <c r="AI212" s="32"/>
      <c r="AJ212" s="32"/>
      <c r="AK212" s="15">
        <v>1.0</v>
      </c>
      <c r="AL212" s="1"/>
      <c r="AM212" s="1"/>
    </row>
    <row r="213">
      <c r="A213" s="1"/>
      <c r="B213" s="15">
        <v>9.0</v>
      </c>
      <c r="C213" s="15">
        <v>19.0</v>
      </c>
      <c r="D213" s="25" t="s">
        <v>1209</v>
      </c>
      <c r="E213" s="25" t="s">
        <v>148</v>
      </c>
      <c r="F213" s="25" t="s">
        <v>1210</v>
      </c>
      <c r="G213" s="25" t="s">
        <v>90</v>
      </c>
      <c r="H213" s="25" t="s">
        <v>175</v>
      </c>
      <c r="I213" s="25" t="s">
        <v>156</v>
      </c>
      <c r="J213" s="25" t="s">
        <v>123</v>
      </c>
      <c r="K213" s="25" t="s">
        <v>383</v>
      </c>
      <c r="L213" s="25" t="s">
        <v>1211</v>
      </c>
      <c r="M213" s="25" t="s">
        <v>158</v>
      </c>
      <c r="N213" s="25" t="s">
        <v>168</v>
      </c>
      <c r="O213" s="59" t="str">
        <f>IFERROR(__xludf.DUMMYFUNCTION("IMPORTRANGE(""1zz7HPmiiuMpcA03tcoWYOjUFbsABUl66grvktEa4Hoc"",""Phase 9 Overall Status!S21"")"),"Supported by TEKsystems")</f>
        <v>Supported by TEKsystems</v>
      </c>
      <c r="P213" s="25"/>
      <c r="Q213" s="25"/>
      <c r="R213" s="25"/>
      <c r="S213" s="28"/>
      <c r="T213" s="28"/>
      <c r="U213" s="25"/>
      <c r="V213" s="25"/>
      <c r="W213" s="65"/>
      <c r="X213" s="61"/>
      <c r="Y213" s="42" t="s">
        <v>1212</v>
      </c>
      <c r="Z213" s="31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15">
        <v>2.0</v>
      </c>
      <c r="AL213" s="1"/>
      <c r="AM213" s="1"/>
    </row>
    <row r="214">
      <c r="A214" s="1"/>
      <c r="B214" s="15">
        <v>9.0</v>
      </c>
      <c r="C214" s="15">
        <v>20.0</v>
      </c>
      <c r="D214" s="25" t="s">
        <v>1213</v>
      </c>
      <c r="E214" s="25" t="s">
        <v>1214</v>
      </c>
      <c r="F214" s="25" t="s">
        <v>1215</v>
      </c>
      <c r="G214" s="25" t="s">
        <v>90</v>
      </c>
      <c r="H214" s="25" t="s">
        <v>91</v>
      </c>
      <c r="I214" s="25" t="s">
        <v>156</v>
      </c>
      <c r="J214" s="25" t="s">
        <v>109</v>
      </c>
      <c r="K214" s="25" t="s">
        <v>294</v>
      </c>
      <c r="L214" s="25" t="s">
        <v>134</v>
      </c>
      <c r="M214" s="25" t="s">
        <v>350</v>
      </c>
      <c r="N214" s="25" t="s">
        <v>134</v>
      </c>
      <c r="O214" s="59" t="str">
        <f>IFERROR(__xludf.DUMMYFUNCTION("IMPORTRANGE(""1zz7HPmiiuMpcA03tcoWYOjUFbsABUl66grvktEa4Hoc"",""Phase 9 Overall Status!S22"")"),"App on Hold")</f>
        <v>App on Hold</v>
      </c>
      <c r="P214" s="25"/>
      <c r="Q214" s="25"/>
      <c r="R214" s="25"/>
      <c r="S214" s="28"/>
      <c r="T214" s="28"/>
      <c r="U214" s="25"/>
      <c r="V214" s="25"/>
      <c r="W214" s="65"/>
      <c r="X214" s="61"/>
      <c r="Y214" s="92"/>
      <c r="Z214" s="31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15">
        <v>3.0</v>
      </c>
      <c r="AL214" s="1"/>
      <c r="AM214" s="1"/>
    </row>
    <row r="215">
      <c r="A215" s="1"/>
      <c r="B215" s="15">
        <v>9.0</v>
      </c>
      <c r="C215" s="15">
        <v>21.0</v>
      </c>
      <c r="D215" s="25" t="s">
        <v>1213</v>
      </c>
      <c r="E215" s="25" t="s">
        <v>1216</v>
      </c>
      <c r="F215" s="25" t="s">
        <v>1217</v>
      </c>
      <c r="G215" s="25" t="s">
        <v>90</v>
      </c>
      <c r="H215" s="25" t="s">
        <v>91</v>
      </c>
      <c r="I215" s="25" t="s">
        <v>156</v>
      </c>
      <c r="J215" s="25" t="s">
        <v>109</v>
      </c>
      <c r="K215" s="25" t="s">
        <v>294</v>
      </c>
      <c r="L215" s="25" t="s">
        <v>134</v>
      </c>
      <c r="M215" s="25" t="s">
        <v>350</v>
      </c>
      <c r="N215" s="25" t="s">
        <v>134</v>
      </c>
      <c r="O215" s="59" t="str">
        <f>IFERROR(__xludf.DUMMYFUNCTION("IMPORTRANGE(""1zz7HPmiiuMpcA03tcoWYOjUFbsABUl66grvktEa4Hoc"",""Phase 9 Overall Status!S23"")"),"App on Hold")</f>
        <v>App on Hold</v>
      </c>
      <c r="P215" s="25"/>
      <c r="Q215" s="25"/>
      <c r="R215" s="25"/>
      <c r="S215" s="28"/>
      <c r="T215" s="28"/>
      <c r="U215" s="25"/>
      <c r="V215" s="25"/>
      <c r="W215" s="65"/>
      <c r="X215" s="61"/>
      <c r="Y215" s="92"/>
      <c r="Z215" s="31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15">
        <v>3.0</v>
      </c>
      <c r="AL215" s="1"/>
      <c r="AM215" s="1"/>
    </row>
    <row r="216">
      <c r="A216" s="1"/>
      <c r="B216" s="15">
        <v>9.0</v>
      </c>
      <c r="C216" s="15">
        <v>22.0</v>
      </c>
      <c r="D216" s="25" t="s">
        <v>1213</v>
      </c>
      <c r="E216" s="25" t="s">
        <v>1218</v>
      </c>
      <c r="F216" s="25" t="s">
        <v>1219</v>
      </c>
      <c r="G216" s="25" t="s">
        <v>196</v>
      </c>
      <c r="H216" s="25" t="s">
        <v>91</v>
      </c>
      <c r="I216" s="25" t="s">
        <v>156</v>
      </c>
      <c r="J216" s="25" t="s">
        <v>123</v>
      </c>
      <c r="K216" s="25" t="s">
        <v>294</v>
      </c>
      <c r="L216" s="25" t="s">
        <v>134</v>
      </c>
      <c r="M216" s="25" t="s">
        <v>350</v>
      </c>
      <c r="N216" s="25" t="s">
        <v>134</v>
      </c>
      <c r="O216" s="59" t="str">
        <f>IFERROR(__xludf.DUMMYFUNCTION("IMPORTRANGE(""1zz7HPmiiuMpcA03tcoWYOjUFbsABUl66grvktEa4Hoc"",""Phase 9 Overall Status!S24"")"),"Supported by TEKsystems")</f>
        <v>Supported by TEKsystems</v>
      </c>
      <c r="P216" s="25"/>
      <c r="Q216" s="25"/>
      <c r="R216" s="25"/>
      <c r="S216" s="28"/>
      <c r="T216" s="28"/>
      <c r="U216" s="25"/>
      <c r="V216" s="25"/>
      <c r="W216" s="65"/>
      <c r="X216" s="61"/>
      <c r="Y216" s="92"/>
      <c r="Z216" s="31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15">
        <v>3.0</v>
      </c>
      <c r="AL216" s="1"/>
      <c r="AM216" s="1"/>
    </row>
    <row r="217">
      <c r="A217" s="1"/>
      <c r="B217" s="15">
        <v>9.0</v>
      </c>
      <c r="C217" s="15">
        <v>23.0</v>
      </c>
      <c r="D217" s="25" t="s">
        <v>1213</v>
      </c>
      <c r="E217" s="25" t="s">
        <v>1220</v>
      </c>
      <c r="F217" s="25" t="s">
        <v>1221</v>
      </c>
      <c r="G217" s="25" t="s">
        <v>196</v>
      </c>
      <c r="H217" s="25" t="s">
        <v>91</v>
      </c>
      <c r="I217" s="25" t="s">
        <v>156</v>
      </c>
      <c r="J217" s="25" t="s">
        <v>123</v>
      </c>
      <c r="K217" s="25" t="s">
        <v>294</v>
      </c>
      <c r="L217" s="25" t="s">
        <v>134</v>
      </c>
      <c r="M217" s="25" t="s">
        <v>350</v>
      </c>
      <c r="N217" s="25" t="s">
        <v>134</v>
      </c>
      <c r="O217" s="59" t="str">
        <f>IFERROR(__xludf.DUMMYFUNCTION("IMPORTRANGE(""1zz7HPmiiuMpcA03tcoWYOjUFbsABUl66grvktEa4Hoc"",""Phase 9 Overall Status!S25"")"),"Supported by TEKsystems")</f>
        <v>Supported by TEKsystems</v>
      </c>
      <c r="P217" s="25"/>
      <c r="Q217" s="25"/>
      <c r="R217" s="25"/>
      <c r="S217" s="28"/>
      <c r="T217" s="28"/>
      <c r="U217" s="25"/>
      <c r="V217" s="25"/>
      <c r="W217" s="65"/>
      <c r="X217" s="61"/>
      <c r="Y217" s="92"/>
      <c r="Z217" s="31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15">
        <v>3.0</v>
      </c>
      <c r="AL217" s="1"/>
      <c r="AM217" s="1"/>
    </row>
    <row r="218">
      <c r="A218" s="1"/>
      <c r="B218" s="15">
        <v>9.0</v>
      </c>
      <c r="C218" s="15">
        <v>24.0</v>
      </c>
      <c r="D218" s="25" t="s">
        <v>1213</v>
      </c>
      <c r="E218" s="25" t="s">
        <v>1222</v>
      </c>
      <c r="F218" s="25" t="s">
        <v>1223</v>
      </c>
      <c r="G218" s="25" t="s">
        <v>196</v>
      </c>
      <c r="H218" s="25" t="s">
        <v>91</v>
      </c>
      <c r="I218" s="25" t="s">
        <v>156</v>
      </c>
      <c r="J218" s="25" t="s">
        <v>294</v>
      </c>
      <c r="K218" s="25" t="s">
        <v>123</v>
      </c>
      <c r="L218" s="25" t="s">
        <v>134</v>
      </c>
      <c r="M218" s="25" t="s">
        <v>350</v>
      </c>
      <c r="N218" s="25" t="s">
        <v>134</v>
      </c>
      <c r="O218" s="59" t="str">
        <f>IFERROR(__xludf.DUMMYFUNCTION("IMPORTRANGE(""1zz7HPmiiuMpcA03tcoWYOjUFbsABUl66grvktEa4Hoc"",""Phase 9 Overall Status!S26"")"),"Supported by TEKsystems")</f>
        <v>Supported by TEKsystems</v>
      </c>
      <c r="P218" s="25"/>
      <c r="Q218" s="25"/>
      <c r="R218" s="25"/>
      <c r="S218" s="28"/>
      <c r="T218" s="28"/>
      <c r="U218" s="25"/>
      <c r="V218" s="25"/>
      <c r="W218" s="65"/>
      <c r="X218" s="61"/>
      <c r="Y218" s="92"/>
      <c r="Z218" s="31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15">
        <v>3.0</v>
      </c>
      <c r="AL218" s="1"/>
      <c r="AM218" s="1"/>
    </row>
    <row r="219">
      <c r="A219" s="1"/>
      <c r="B219" s="15">
        <v>9.0</v>
      </c>
      <c r="C219" s="15">
        <v>25.0</v>
      </c>
      <c r="D219" s="25" t="s">
        <v>1213</v>
      </c>
      <c r="E219" s="25" t="s">
        <v>1224</v>
      </c>
      <c r="F219" s="25" t="s">
        <v>1225</v>
      </c>
      <c r="G219" s="25" t="s">
        <v>196</v>
      </c>
      <c r="H219" s="25" t="s">
        <v>91</v>
      </c>
      <c r="I219" s="25" t="s">
        <v>156</v>
      </c>
      <c r="J219" s="25" t="s">
        <v>294</v>
      </c>
      <c r="K219" s="25" t="s">
        <v>123</v>
      </c>
      <c r="L219" s="25" t="s">
        <v>134</v>
      </c>
      <c r="M219" s="25" t="s">
        <v>350</v>
      </c>
      <c r="N219" s="25" t="s">
        <v>134</v>
      </c>
      <c r="O219" s="59" t="str">
        <f>IFERROR(__xludf.DUMMYFUNCTION("IMPORTRANGE(""1zz7HPmiiuMpcA03tcoWYOjUFbsABUl66grvktEa4Hoc"",""Phase 9 Overall Status!S27"")"),"Supported by TEKsystems")</f>
        <v>Supported by TEKsystems</v>
      </c>
      <c r="P219" s="25"/>
      <c r="Q219" s="25"/>
      <c r="R219" s="25"/>
      <c r="S219" s="28"/>
      <c r="T219" s="28"/>
      <c r="U219" s="25"/>
      <c r="V219" s="25"/>
      <c r="W219" s="65"/>
      <c r="X219" s="61"/>
      <c r="Y219" s="92"/>
      <c r="Z219" s="31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15">
        <v>3.0</v>
      </c>
      <c r="AL219" s="1"/>
      <c r="AM219" s="1"/>
    </row>
    <row r="220">
      <c r="A220" s="1"/>
      <c r="B220" s="15">
        <v>9.0</v>
      </c>
      <c r="C220" s="15">
        <v>26.0</v>
      </c>
      <c r="D220" s="25" t="s">
        <v>1213</v>
      </c>
      <c r="E220" s="25" t="s">
        <v>1226</v>
      </c>
      <c r="F220" s="25" t="s">
        <v>1227</v>
      </c>
      <c r="G220" s="25" t="s">
        <v>196</v>
      </c>
      <c r="H220" s="25" t="s">
        <v>91</v>
      </c>
      <c r="I220" s="25" t="s">
        <v>156</v>
      </c>
      <c r="J220" s="25" t="s">
        <v>294</v>
      </c>
      <c r="K220" s="25" t="s">
        <v>123</v>
      </c>
      <c r="L220" s="25" t="s">
        <v>134</v>
      </c>
      <c r="M220" s="25" t="s">
        <v>350</v>
      </c>
      <c r="N220" s="25" t="s">
        <v>134</v>
      </c>
      <c r="O220" s="59" t="str">
        <f>IFERROR(__xludf.DUMMYFUNCTION("IMPORTRANGE(""1zz7HPmiiuMpcA03tcoWYOjUFbsABUl66grvktEa4Hoc"",""Phase 9 Overall Status!S28"")"),"Supported by TEKsystems")</f>
        <v>Supported by TEKsystems</v>
      </c>
      <c r="P220" s="25"/>
      <c r="Q220" s="25"/>
      <c r="R220" s="25"/>
      <c r="S220" s="28"/>
      <c r="T220" s="28"/>
      <c r="U220" s="25"/>
      <c r="V220" s="25"/>
      <c r="W220" s="65"/>
      <c r="X220" s="61"/>
      <c r="Y220" s="42" t="s">
        <v>1228</v>
      </c>
      <c r="Z220" s="31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15">
        <v>1.0</v>
      </c>
      <c r="AL220" s="1"/>
      <c r="AM220" s="1"/>
    </row>
    <row r="221">
      <c r="A221" s="1"/>
      <c r="B221" s="15">
        <v>9.0</v>
      </c>
      <c r="C221" s="15">
        <v>27.0</v>
      </c>
      <c r="D221" s="25" t="s">
        <v>1229</v>
      </c>
      <c r="E221" s="25" t="s">
        <v>154</v>
      </c>
      <c r="F221" s="25" t="s">
        <v>1230</v>
      </c>
      <c r="G221" s="25" t="s">
        <v>207</v>
      </c>
      <c r="H221" s="25" t="s">
        <v>154</v>
      </c>
      <c r="I221" s="25" t="s">
        <v>156</v>
      </c>
      <c r="J221" s="25" t="s">
        <v>69</v>
      </c>
      <c r="K221" s="25" t="s">
        <v>383</v>
      </c>
      <c r="L221" s="25" t="s">
        <v>310</v>
      </c>
      <c r="M221" s="25" t="s">
        <v>1231</v>
      </c>
      <c r="N221" s="25" t="s">
        <v>168</v>
      </c>
      <c r="O221" s="59" t="str">
        <f>IFERROR(__xludf.DUMMYFUNCTION("IMPORTRANGE(""1zz7HPmiiuMpcA03tcoWYOjUFbsABUl66grvktEa4Hoc"",""Phase 9 Overall Status!S29"")"),"Supported by TEKsystems")</f>
        <v>Supported by TEKsystems</v>
      </c>
      <c r="P221" s="25"/>
      <c r="Q221" s="25"/>
      <c r="R221" s="25"/>
      <c r="S221" s="28"/>
      <c r="T221" s="28"/>
      <c r="U221" s="25"/>
      <c r="V221" s="25"/>
      <c r="W221" s="65"/>
      <c r="X221" s="61"/>
      <c r="Y221" s="42" t="s">
        <v>1232</v>
      </c>
      <c r="Z221" s="31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15">
        <v>2.0</v>
      </c>
      <c r="AL221" s="1"/>
      <c r="AM221" s="1"/>
    </row>
    <row r="222">
      <c r="A222" s="1"/>
      <c r="B222" s="15">
        <v>9.0</v>
      </c>
      <c r="C222" s="15">
        <v>28.0</v>
      </c>
      <c r="D222" s="25" t="s">
        <v>346</v>
      </c>
      <c r="E222" s="25" t="s">
        <v>1233</v>
      </c>
      <c r="F222" s="25" t="s">
        <v>1234</v>
      </c>
      <c r="G222" s="25" t="s">
        <v>90</v>
      </c>
      <c r="H222" s="25" t="s">
        <v>91</v>
      </c>
      <c r="I222" s="25" t="s">
        <v>246</v>
      </c>
      <c r="J222" s="25" t="s">
        <v>294</v>
      </c>
      <c r="K222" s="25" t="s">
        <v>165</v>
      </c>
      <c r="L222" s="25" t="s">
        <v>166</v>
      </c>
      <c r="M222" s="25" t="s">
        <v>1235</v>
      </c>
      <c r="N222" s="25" t="s">
        <v>168</v>
      </c>
      <c r="O222" s="59" t="str">
        <f>IFERROR(__xludf.DUMMYFUNCTION("IMPORTRANGE(""1zz7HPmiiuMpcA03tcoWYOjUFbsABUl66grvktEa4Hoc"",""Phase 9 Overall Status!S30"")"),"Supported by TEKsystems")</f>
        <v>Supported by TEKsystems</v>
      </c>
      <c r="P222" s="25"/>
      <c r="Q222" s="25"/>
      <c r="R222" s="25"/>
      <c r="S222" s="28"/>
      <c r="T222" s="28"/>
      <c r="U222" s="25"/>
      <c r="V222" s="25"/>
      <c r="W222" s="65"/>
      <c r="X222" s="61"/>
      <c r="Y222" s="42" t="s">
        <v>1236</v>
      </c>
      <c r="Z222" s="31"/>
      <c r="AA222" s="33" t="s">
        <v>568</v>
      </c>
      <c r="AB222" s="33" t="s">
        <v>569</v>
      </c>
      <c r="AC222" s="32"/>
      <c r="AD222" s="32"/>
      <c r="AE222" s="32"/>
      <c r="AF222" s="32"/>
      <c r="AG222" s="32"/>
      <c r="AH222" s="32"/>
      <c r="AI222" s="32"/>
      <c r="AJ222" s="32"/>
      <c r="AK222" s="15">
        <v>1.0</v>
      </c>
      <c r="AL222" s="1"/>
      <c r="AM222" s="1"/>
    </row>
    <row r="223">
      <c r="A223" s="1"/>
      <c r="B223" s="15">
        <v>9.0</v>
      </c>
      <c r="C223" s="15">
        <v>29.0</v>
      </c>
      <c r="D223" s="25" t="s">
        <v>707</v>
      </c>
      <c r="E223" s="29">
        <v>5498.0</v>
      </c>
      <c r="F223" s="25" t="s">
        <v>1237</v>
      </c>
      <c r="G223" s="25" t="s">
        <v>446</v>
      </c>
      <c r="H223" s="25"/>
      <c r="I223" s="25" t="s">
        <v>246</v>
      </c>
      <c r="J223" s="25" t="s">
        <v>109</v>
      </c>
      <c r="K223" s="25" t="s">
        <v>165</v>
      </c>
      <c r="L223" s="25" t="s">
        <v>184</v>
      </c>
      <c r="M223" s="25" t="s">
        <v>710</v>
      </c>
      <c r="N223" s="25" t="s">
        <v>72</v>
      </c>
      <c r="O223" s="59" t="str">
        <f>IFERROR(__xludf.DUMMYFUNCTION("IMPORTRANGE(""1zz7HPmiiuMpcA03tcoWYOjUFbsABUl66grvktEa4Hoc"",""Phase 9 Overall Status!S31"")"),"Being transitioned to TEKsystems")</f>
        <v>Being transitioned to TEKsystems</v>
      </c>
      <c r="P223" s="25"/>
      <c r="Q223" s="25"/>
      <c r="R223" s="25"/>
      <c r="S223" s="28"/>
      <c r="T223" s="28"/>
      <c r="U223" s="25"/>
      <c r="V223" s="25"/>
      <c r="W223" s="65"/>
      <c r="X223" s="61"/>
      <c r="Y223" s="92"/>
      <c r="Z223" s="31"/>
      <c r="AA223" s="33"/>
      <c r="AB223" s="33"/>
      <c r="AC223" s="32"/>
      <c r="AD223" s="32"/>
      <c r="AE223" s="32"/>
      <c r="AF223" s="32"/>
      <c r="AG223" s="32"/>
      <c r="AH223" s="32"/>
      <c r="AI223" s="32"/>
      <c r="AJ223" s="32"/>
      <c r="AK223" s="15"/>
      <c r="AL223" s="1"/>
      <c r="AM223" s="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91"/>
      <c r="AG224" s="91"/>
      <c r="AH224" s="91"/>
      <c r="AI224" s="91"/>
      <c r="AJ224" s="91"/>
      <c r="AK224" s="110"/>
      <c r="AL224" s="1"/>
      <c r="AM224" s="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91"/>
      <c r="AG225" s="91"/>
      <c r="AH225" s="91"/>
      <c r="AI225" s="91"/>
      <c r="AJ225" s="91"/>
      <c r="AK225" s="110"/>
      <c r="AL225" s="1"/>
      <c r="AM225" s="1"/>
    </row>
    <row r="226">
      <c r="A226" s="91"/>
      <c r="B226" s="91"/>
      <c r="C226" s="91"/>
      <c r="D226" s="7" t="s">
        <v>1238</v>
      </c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  <c r="AG226" s="91"/>
      <c r="AH226" s="91"/>
      <c r="AI226" s="91"/>
      <c r="AJ226" s="91"/>
      <c r="AK226" s="110"/>
      <c r="AL226" s="1"/>
      <c r="AM226" s="1"/>
    </row>
    <row r="227">
      <c r="A227" s="91"/>
      <c r="B227" s="91"/>
      <c r="C227" s="91"/>
      <c r="D227" s="111" t="s">
        <v>19</v>
      </c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  <c r="AH227" s="91"/>
      <c r="AI227" s="91"/>
      <c r="AJ227" s="91"/>
      <c r="AK227" s="110"/>
      <c r="AL227" s="1"/>
      <c r="AM227" s="1"/>
    </row>
    <row r="228">
      <c r="A228" s="91"/>
      <c r="B228" s="91"/>
      <c r="C228" s="91"/>
      <c r="D228" s="55" t="s">
        <v>1239</v>
      </c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  <c r="AF228" s="91"/>
      <c r="AG228" s="91"/>
      <c r="AH228" s="91"/>
      <c r="AI228" s="91"/>
      <c r="AJ228" s="91"/>
      <c r="AK228" s="110"/>
      <c r="AL228" s="1"/>
      <c r="AM228" s="1"/>
    </row>
    <row r="229">
      <c r="A229" s="91"/>
      <c r="B229" s="91"/>
      <c r="C229" s="91"/>
      <c r="D229" s="112" t="s">
        <v>1240</v>
      </c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  <c r="AG229" s="91"/>
      <c r="AH229" s="91"/>
      <c r="AI229" s="91"/>
      <c r="AJ229" s="91"/>
      <c r="AK229" s="110"/>
      <c r="AL229" s="1"/>
      <c r="AM229" s="1"/>
    </row>
    <row r="230">
      <c r="A230" s="91"/>
      <c r="B230" s="91"/>
      <c r="C230" s="91"/>
      <c r="D230" s="113" t="s">
        <v>1241</v>
      </c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91"/>
      <c r="AJ230" s="91"/>
      <c r="AK230" s="110"/>
      <c r="AL230" s="1"/>
      <c r="AM230" s="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91"/>
      <c r="AJ231" s="91"/>
      <c r="AK231" s="110"/>
      <c r="AL231" s="1"/>
      <c r="AM231" s="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110"/>
      <c r="AL232" s="1"/>
      <c r="AM232" s="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  <c r="AG233" s="91"/>
      <c r="AH233" s="91"/>
      <c r="AI233" s="91"/>
      <c r="AJ233" s="91"/>
      <c r="AK233" s="110"/>
      <c r="AL233" s="1"/>
      <c r="AM233" s="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  <c r="AG234" s="91"/>
      <c r="AH234" s="91"/>
      <c r="AI234" s="91"/>
      <c r="AJ234" s="91"/>
      <c r="AK234" s="110"/>
      <c r="AL234" s="1"/>
      <c r="AM234" s="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91"/>
      <c r="AG235" s="91"/>
      <c r="AH235" s="91"/>
      <c r="AI235" s="91"/>
      <c r="AJ235" s="91"/>
      <c r="AK235" s="110"/>
      <c r="AL235" s="1"/>
      <c r="AM235" s="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  <c r="AF236" s="91"/>
      <c r="AG236" s="91"/>
      <c r="AH236" s="91"/>
      <c r="AI236" s="91"/>
      <c r="AJ236" s="91"/>
      <c r="AK236" s="110"/>
      <c r="AL236" s="1"/>
      <c r="AM236" s="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  <c r="AF237" s="91"/>
      <c r="AG237" s="91"/>
      <c r="AH237" s="91"/>
      <c r="AI237" s="91"/>
      <c r="AJ237" s="91"/>
      <c r="AK237" s="110"/>
      <c r="AL237" s="1"/>
      <c r="AM237" s="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  <c r="AF238" s="91"/>
      <c r="AG238" s="91"/>
      <c r="AH238" s="91"/>
      <c r="AI238" s="91"/>
      <c r="AJ238" s="91"/>
      <c r="AK238" s="110"/>
      <c r="AL238" s="1"/>
      <c r="AM238" s="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91"/>
      <c r="AG239" s="91"/>
      <c r="AH239" s="91"/>
      <c r="AI239" s="91"/>
      <c r="AJ239" s="91"/>
      <c r="AK239" s="110"/>
      <c r="AL239" s="1"/>
      <c r="AM239" s="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  <c r="AF240" s="91"/>
      <c r="AG240" s="91"/>
      <c r="AH240" s="91"/>
      <c r="AI240" s="91"/>
      <c r="AJ240" s="91"/>
      <c r="AK240" s="110"/>
      <c r="AL240" s="1"/>
      <c r="AM240" s="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  <c r="AG241" s="91"/>
      <c r="AH241" s="91"/>
      <c r="AI241" s="91"/>
      <c r="AJ241" s="91"/>
      <c r="AK241" s="110"/>
      <c r="AL241" s="1"/>
      <c r="AM241" s="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91"/>
      <c r="AG242" s="91"/>
      <c r="AH242" s="91"/>
      <c r="AI242" s="91"/>
      <c r="AJ242" s="91"/>
      <c r="AK242" s="110"/>
      <c r="AL242" s="1"/>
      <c r="AM242" s="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  <c r="AF243" s="91"/>
      <c r="AG243" s="91"/>
      <c r="AH243" s="91"/>
      <c r="AI243" s="91"/>
      <c r="AJ243" s="91"/>
      <c r="AK243" s="110"/>
      <c r="AL243" s="1"/>
      <c r="AM243" s="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91"/>
      <c r="AG244" s="91"/>
      <c r="AH244" s="91"/>
      <c r="AI244" s="91"/>
      <c r="AJ244" s="91"/>
      <c r="AK244" s="110"/>
      <c r="AL244" s="1"/>
      <c r="AM244" s="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91"/>
      <c r="AG245" s="91"/>
      <c r="AH245" s="91"/>
      <c r="AI245" s="91"/>
      <c r="AJ245" s="91"/>
      <c r="AK245" s="110"/>
      <c r="AL245" s="1"/>
      <c r="AM245" s="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91"/>
      <c r="AH246" s="91"/>
      <c r="AI246" s="91"/>
      <c r="AJ246" s="91"/>
      <c r="AK246" s="110"/>
      <c r="AL246" s="1"/>
      <c r="AM246" s="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91"/>
      <c r="AH247" s="91"/>
      <c r="AI247" s="91"/>
      <c r="AJ247" s="91"/>
      <c r="AK247" s="110"/>
      <c r="AL247" s="1"/>
      <c r="AM247" s="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  <c r="AH248" s="91"/>
      <c r="AI248" s="91"/>
      <c r="AJ248" s="91"/>
      <c r="AK248" s="110"/>
      <c r="AL248" s="1"/>
      <c r="AM248" s="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  <c r="AF249" s="91"/>
      <c r="AG249" s="91"/>
      <c r="AH249" s="91"/>
      <c r="AI249" s="91"/>
      <c r="AJ249" s="91"/>
      <c r="AK249" s="110"/>
      <c r="AL249" s="1"/>
      <c r="AM249" s="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  <c r="AF250" s="91"/>
      <c r="AG250" s="91"/>
      <c r="AH250" s="91"/>
      <c r="AI250" s="91"/>
      <c r="AJ250" s="91"/>
      <c r="AK250" s="110"/>
      <c r="AL250" s="1"/>
      <c r="AM250" s="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  <c r="AF251" s="91"/>
      <c r="AG251" s="91"/>
      <c r="AH251" s="91"/>
      <c r="AI251" s="91"/>
      <c r="AJ251" s="91"/>
      <c r="AK251" s="110"/>
      <c r="AL251" s="1"/>
      <c r="AM251" s="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  <c r="AF252" s="91"/>
      <c r="AG252" s="91"/>
      <c r="AH252" s="91"/>
      <c r="AI252" s="91"/>
      <c r="AJ252" s="91"/>
      <c r="AK252" s="110"/>
      <c r="AL252" s="1"/>
      <c r="AM252" s="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  <c r="AF253" s="91"/>
      <c r="AG253" s="91"/>
      <c r="AH253" s="91"/>
      <c r="AI253" s="91"/>
      <c r="AJ253" s="91"/>
      <c r="AK253" s="110"/>
      <c r="AL253" s="1"/>
      <c r="AM253" s="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  <c r="AF254" s="91"/>
      <c r="AG254" s="91"/>
      <c r="AH254" s="91"/>
      <c r="AI254" s="91"/>
      <c r="AJ254" s="91"/>
      <c r="AK254" s="110"/>
      <c r="AL254" s="1"/>
      <c r="AM254" s="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  <c r="AF255" s="91"/>
      <c r="AG255" s="91"/>
      <c r="AH255" s="91"/>
      <c r="AI255" s="91"/>
      <c r="AJ255" s="91"/>
      <c r="AK255" s="110"/>
      <c r="AL255" s="1"/>
      <c r="AM255" s="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91"/>
      <c r="AG256" s="91"/>
      <c r="AH256" s="91"/>
      <c r="AI256" s="91"/>
      <c r="AJ256" s="91"/>
      <c r="AK256" s="110"/>
      <c r="AL256" s="1"/>
      <c r="AM256" s="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  <c r="AF257" s="91"/>
      <c r="AG257" s="91"/>
      <c r="AH257" s="91"/>
      <c r="AI257" s="91"/>
      <c r="AJ257" s="91"/>
      <c r="AK257" s="110"/>
      <c r="AL257" s="1"/>
      <c r="AM257" s="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91"/>
      <c r="AH258" s="91"/>
      <c r="AI258" s="91"/>
      <c r="AJ258" s="91"/>
      <c r="AK258" s="110"/>
      <c r="AL258" s="1"/>
      <c r="AM258" s="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91"/>
      <c r="AJ259" s="91"/>
      <c r="AK259" s="110"/>
      <c r="AL259" s="1"/>
      <c r="AM259" s="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91"/>
      <c r="AJ260" s="91"/>
      <c r="AK260" s="110"/>
      <c r="AL260" s="1"/>
      <c r="AM260" s="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110"/>
      <c r="AL261" s="1"/>
      <c r="AM261" s="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91"/>
      <c r="AG262" s="91"/>
      <c r="AH262" s="91"/>
      <c r="AI262" s="91"/>
      <c r="AJ262" s="91"/>
      <c r="AK262" s="110"/>
      <c r="AL262" s="1"/>
      <c r="AM262" s="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  <c r="AF263" s="91"/>
      <c r="AG263" s="91"/>
      <c r="AH263" s="91"/>
      <c r="AI263" s="91"/>
      <c r="AJ263" s="91"/>
      <c r="AK263" s="110"/>
      <c r="AL263" s="1"/>
      <c r="AM263" s="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91"/>
      <c r="AH264" s="91"/>
      <c r="AI264" s="91"/>
      <c r="AJ264" s="91"/>
      <c r="AK264" s="110"/>
      <c r="AL264" s="1"/>
      <c r="AM264" s="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  <c r="AF265" s="91"/>
      <c r="AG265" s="91"/>
      <c r="AH265" s="91"/>
      <c r="AI265" s="91"/>
      <c r="AJ265" s="91"/>
      <c r="AK265" s="110"/>
      <c r="AL265" s="1"/>
      <c r="AM265" s="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  <c r="AE266" s="91"/>
      <c r="AF266" s="91"/>
      <c r="AG266" s="91"/>
      <c r="AH266" s="91"/>
      <c r="AI266" s="91"/>
      <c r="AJ266" s="91"/>
      <c r="AK266" s="110"/>
      <c r="AL266" s="1"/>
      <c r="AM266" s="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  <c r="AF267" s="91"/>
      <c r="AG267" s="91"/>
      <c r="AH267" s="91"/>
      <c r="AI267" s="91"/>
      <c r="AJ267" s="91"/>
      <c r="AK267" s="110"/>
      <c r="AL267" s="1"/>
      <c r="AM267" s="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  <c r="AF268" s="91"/>
      <c r="AG268" s="91"/>
      <c r="AH268" s="91"/>
      <c r="AI268" s="91"/>
      <c r="AJ268" s="91"/>
      <c r="AK268" s="110"/>
      <c r="AL268" s="1"/>
      <c r="AM268" s="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91"/>
      <c r="AH269" s="91"/>
      <c r="AI269" s="91"/>
      <c r="AJ269" s="91"/>
      <c r="AK269" s="110"/>
      <c r="AL269" s="1"/>
      <c r="AM269" s="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  <c r="AF270" s="91"/>
      <c r="AG270" s="91"/>
      <c r="AH270" s="91"/>
      <c r="AI270" s="91"/>
      <c r="AJ270" s="91"/>
      <c r="AK270" s="110"/>
      <c r="AL270" s="1"/>
      <c r="AM270" s="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  <c r="AF271" s="91"/>
      <c r="AG271" s="91"/>
      <c r="AH271" s="91"/>
      <c r="AI271" s="91"/>
      <c r="AJ271" s="91"/>
      <c r="AK271" s="110"/>
      <c r="AL271" s="1"/>
      <c r="AM271" s="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91"/>
      <c r="AG272" s="91"/>
      <c r="AH272" s="91"/>
      <c r="AI272" s="91"/>
      <c r="AJ272" s="91"/>
      <c r="AK272" s="110"/>
      <c r="AL272" s="1"/>
      <c r="AM272" s="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91"/>
      <c r="AG273" s="91"/>
      <c r="AH273" s="91"/>
      <c r="AI273" s="91"/>
      <c r="AJ273" s="91"/>
      <c r="AK273" s="110"/>
      <c r="AL273" s="1"/>
      <c r="AM273" s="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91"/>
      <c r="AH274" s="91"/>
      <c r="AI274" s="91"/>
      <c r="AJ274" s="91"/>
      <c r="AK274" s="110"/>
      <c r="AL274" s="1"/>
      <c r="AM274" s="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91"/>
      <c r="AG275" s="91"/>
      <c r="AH275" s="91"/>
      <c r="AI275" s="91"/>
      <c r="AJ275" s="91"/>
      <c r="AK275" s="110"/>
      <c r="AL275" s="1"/>
      <c r="AM275" s="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  <c r="AH276" s="91"/>
      <c r="AI276" s="91"/>
      <c r="AJ276" s="91"/>
      <c r="AK276" s="110"/>
      <c r="AL276" s="1"/>
      <c r="AM276" s="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  <c r="AE277" s="91"/>
      <c r="AF277" s="91"/>
      <c r="AG277" s="91"/>
      <c r="AH277" s="91"/>
      <c r="AI277" s="91"/>
      <c r="AJ277" s="91"/>
      <c r="AK277" s="110"/>
      <c r="AL277" s="1"/>
      <c r="AM277" s="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  <c r="AF278" s="91"/>
      <c r="AG278" s="91"/>
      <c r="AH278" s="91"/>
      <c r="AI278" s="91"/>
      <c r="AJ278" s="91"/>
      <c r="AK278" s="110"/>
      <c r="AL278" s="1"/>
      <c r="AM278" s="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91"/>
      <c r="AH279" s="91"/>
      <c r="AI279" s="91"/>
      <c r="AJ279" s="91"/>
      <c r="AK279" s="110"/>
      <c r="AL279" s="1"/>
      <c r="AM279" s="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91"/>
      <c r="AH280" s="91"/>
      <c r="AI280" s="91"/>
      <c r="AJ280" s="91"/>
      <c r="AK280" s="110"/>
      <c r="AL280" s="1"/>
      <c r="AM280" s="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91"/>
      <c r="AH281" s="91"/>
      <c r="AI281" s="91"/>
      <c r="AJ281" s="91"/>
      <c r="AK281" s="110"/>
      <c r="AL281" s="1"/>
      <c r="AM281" s="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91"/>
      <c r="AH282" s="91"/>
      <c r="AI282" s="91"/>
      <c r="AJ282" s="91"/>
      <c r="AK282" s="110"/>
      <c r="AL282" s="1"/>
      <c r="AM282" s="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  <c r="AF283" s="91"/>
      <c r="AG283" s="91"/>
      <c r="AH283" s="91"/>
      <c r="AI283" s="91"/>
      <c r="AJ283" s="91"/>
      <c r="AK283" s="110"/>
      <c r="AL283" s="1"/>
      <c r="AM283" s="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  <c r="AE284" s="91"/>
      <c r="AF284" s="91"/>
      <c r="AG284" s="91"/>
      <c r="AH284" s="91"/>
      <c r="AI284" s="91"/>
      <c r="AJ284" s="91"/>
      <c r="AK284" s="110"/>
      <c r="AL284" s="1"/>
      <c r="AM284" s="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110"/>
      <c r="AL285" s="1"/>
      <c r="AM285" s="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  <c r="AF286" s="91"/>
      <c r="AG286" s="91"/>
      <c r="AH286" s="91"/>
      <c r="AI286" s="91"/>
      <c r="AJ286" s="91"/>
      <c r="AK286" s="110"/>
      <c r="AL286" s="1"/>
      <c r="AM286" s="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110"/>
      <c r="AL287" s="1"/>
      <c r="AM287" s="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  <c r="AF288" s="91"/>
      <c r="AG288" s="91"/>
      <c r="AH288" s="91"/>
      <c r="AI288" s="91"/>
      <c r="AJ288" s="91"/>
      <c r="AK288" s="110"/>
      <c r="AL288" s="1"/>
      <c r="AM288" s="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  <c r="AF289" s="91"/>
      <c r="AG289" s="91"/>
      <c r="AH289" s="91"/>
      <c r="AI289" s="91"/>
      <c r="AJ289" s="91"/>
      <c r="AK289" s="110"/>
      <c r="AL289" s="1"/>
      <c r="AM289" s="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  <c r="AF290" s="91"/>
      <c r="AG290" s="91"/>
      <c r="AH290" s="91"/>
      <c r="AI290" s="91"/>
      <c r="AJ290" s="91"/>
      <c r="AK290" s="110"/>
      <c r="AL290" s="1"/>
      <c r="AM290" s="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  <c r="AE291" s="91"/>
      <c r="AF291" s="91"/>
      <c r="AG291" s="91"/>
      <c r="AH291" s="91"/>
      <c r="AI291" s="91"/>
      <c r="AJ291" s="91"/>
      <c r="AK291" s="110"/>
      <c r="AL291" s="1"/>
      <c r="AM291" s="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  <c r="AF292" s="91"/>
      <c r="AG292" s="91"/>
      <c r="AH292" s="91"/>
      <c r="AI292" s="91"/>
      <c r="AJ292" s="91"/>
      <c r="AK292" s="110"/>
      <c r="AL292" s="1"/>
      <c r="AM292" s="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  <c r="AF293" s="91"/>
      <c r="AG293" s="91"/>
      <c r="AH293" s="91"/>
      <c r="AI293" s="91"/>
      <c r="AJ293" s="91"/>
      <c r="AK293" s="110"/>
      <c r="AL293" s="1"/>
      <c r="AM293" s="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91"/>
      <c r="AH294" s="91"/>
      <c r="AI294" s="91"/>
      <c r="AJ294" s="91"/>
      <c r="AK294" s="110"/>
      <c r="AL294" s="1"/>
      <c r="AM294" s="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  <c r="AF295" s="91"/>
      <c r="AG295" s="91"/>
      <c r="AH295" s="91"/>
      <c r="AI295" s="91"/>
      <c r="AJ295" s="91"/>
      <c r="AK295" s="110"/>
      <c r="AL295" s="1"/>
      <c r="AM295" s="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  <c r="AE296" s="91"/>
      <c r="AF296" s="91"/>
      <c r="AG296" s="91"/>
      <c r="AH296" s="91"/>
      <c r="AI296" s="91"/>
      <c r="AJ296" s="91"/>
      <c r="AK296" s="110"/>
      <c r="AL296" s="1"/>
      <c r="AM296" s="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  <c r="AF297" s="91"/>
      <c r="AG297" s="91"/>
      <c r="AH297" s="91"/>
      <c r="AI297" s="91"/>
      <c r="AJ297" s="91"/>
      <c r="AK297" s="110"/>
      <c r="AL297" s="1"/>
      <c r="AM297" s="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  <c r="AF298" s="91"/>
      <c r="AG298" s="91"/>
      <c r="AH298" s="91"/>
      <c r="AI298" s="91"/>
      <c r="AJ298" s="91"/>
      <c r="AK298" s="110"/>
      <c r="AL298" s="1"/>
      <c r="AM298" s="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  <c r="AF299" s="91"/>
      <c r="AG299" s="91"/>
      <c r="AH299" s="91"/>
      <c r="AI299" s="91"/>
      <c r="AJ299" s="91"/>
      <c r="AK299" s="110"/>
      <c r="AL299" s="1"/>
      <c r="AM299" s="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/>
      <c r="AH300" s="91"/>
      <c r="AI300" s="91"/>
      <c r="AJ300" s="91"/>
      <c r="AK300" s="110"/>
      <c r="AL300" s="1"/>
      <c r="AM300" s="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91"/>
      <c r="AI301" s="91"/>
      <c r="AJ301" s="91"/>
      <c r="AK301" s="110"/>
      <c r="AL301" s="1"/>
      <c r="AM301" s="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  <c r="AH302" s="91"/>
      <c r="AI302" s="91"/>
      <c r="AJ302" s="91"/>
      <c r="AK302" s="110"/>
      <c r="AL302" s="1"/>
      <c r="AM302" s="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  <c r="AH303" s="91"/>
      <c r="AI303" s="91"/>
      <c r="AJ303" s="91"/>
      <c r="AK303" s="110"/>
      <c r="AL303" s="1"/>
      <c r="AM303" s="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91"/>
      <c r="AH304" s="91"/>
      <c r="AI304" s="91"/>
      <c r="AJ304" s="91"/>
      <c r="AK304" s="110"/>
      <c r="AL304" s="1"/>
      <c r="AM304" s="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91"/>
      <c r="AG305" s="91"/>
      <c r="AH305" s="91"/>
      <c r="AI305" s="91"/>
      <c r="AJ305" s="91"/>
      <c r="AK305" s="110"/>
      <c r="AL305" s="1"/>
      <c r="AM305" s="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91"/>
      <c r="AG306" s="91"/>
      <c r="AH306" s="91"/>
      <c r="AI306" s="91"/>
      <c r="AJ306" s="91"/>
      <c r="AK306" s="110"/>
      <c r="AL306" s="1"/>
      <c r="AM306" s="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91"/>
      <c r="AG307" s="91"/>
      <c r="AH307" s="91"/>
      <c r="AI307" s="91"/>
      <c r="AJ307" s="91"/>
      <c r="AK307" s="110"/>
      <c r="AL307" s="1"/>
      <c r="AM307" s="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91"/>
      <c r="AH308" s="91"/>
      <c r="AI308" s="91"/>
      <c r="AJ308" s="91"/>
      <c r="AK308" s="110"/>
      <c r="AL308" s="1"/>
      <c r="AM308" s="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91"/>
      <c r="AG309" s="91"/>
      <c r="AH309" s="91"/>
      <c r="AI309" s="91"/>
      <c r="AJ309" s="91"/>
      <c r="AK309" s="110"/>
      <c r="AL309" s="1"/>
      <c r="AM309" s="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91"/>
      <c r="AG310" s="91"/>
      <c r="AH310" s="91"/>
      <c r="AI310" s="91"/>
      <c r="AJ310" s="91"/>
      <c r="AK310" s="110"/>
      <c r="AL310" s="1"/>
      <c r="AM310" s="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91"/>
      <c r="AH311" s="91"/>
      <c r="AI311" s="91"/>
      <c r="AJ311" s="91"/>
      <c r="AK311" s="110"/>
      <c r="AL311" s="1"/>
      <c r="AM311" s="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  <c r="AF312" s="91"/>
      <c r="AG312" s="91"/>
      <c r="AH312" s="91"/>
      <c r="AI312" s="91"/>
      <c r="AJ312" s="91"/>
      <c r="AK312" s="110"/>
      <c r="AL312" s="1"/>
      <c r="AM312" s="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110"/>
      <c r="AL313" s="1"/>
      <c r="AM313" s="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110"/>
      <c r="AL314" s="1"/>
      <c r="AM314" s="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110"/>
      <c r="AL315" s="1"/>
      <c r="AM315" s="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  <c r="AF316" s="91"/>
      <c r="AG316" s="91"/>
      <c r="AH316" s="91"/>
      <c r="AI316" s="91"/>
      <c r="AJ316" s="91"/>
      <c r="AK316" s="110"/>
      <c r="AL316" s="1"/>
      <c r="AM316" s="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  <c r="AF317" s="91"/>
      <c r="AG317" s="91"/>
      <c r="AH317" s="91"/>
      <c r="AI317" s="91"/>
      <c r="AJ317" s="91"/>
      <c r="AK317" s="110"/>
      <c r="AL317" s="1"/>
      <c r="AM317" s="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  <c r="AF318" s="91"/>
      <c r="AG318" s="91"/>
      <c r="AH318" s="91"/>
      <c r="AI318" s="91"/>
      <c r="AJ318" s="91"/>
      <c r="AK318" s="110"/>
      <c r="AL318" s="1"/>
      <c r="AM318" s="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  <c r="AF319" s="91"/>
      <c r="AG319" s="91"/>
      <c r="AH319" s="91"/>
      <c r="AI319" s="91"/>
      <c r="AJ319" s="91"/>
      <c r="AK319" s="110"/>
      <c r="AL319" s="1"/>
      <c r="AM319" s="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  <c r="AF320" s="91"/>
      <c r="AG320" s="91"/>
      <c r="AH320" s="91"/>
      <c r="AI320" s="91"/>
      <c r="AJ320" s="91"/>
      <c r="AK320" s="110"/>
      <c r="AL320" s="1"/>
      <c r="AM320" s="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  <c r="AF321" s="91"/>
      <c r="AG321" s="91"/>
      <c r="AH321" s="91"/>
      <c r="AI321" s="91"/>
      <c r="AJ321" s="91"/>
      <c r="AK321" s="110"/>
      <c r="AL321" s="1"/>
      <c r="AM321" s="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  <c r="AF322" s="91"/>
      <c r="AG322" s="91"/>
      <c r="AH322" s="91"/>
      <c r="AI322" s="91"/>
      <c r="AJ322" s="91"/>
      <c r="AK322" s="110"/>
      <c r="AL322" s="1"/>
      <c r="AM322" s="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  <c r="AE323" s="91"/>
      <c r="AF323" s="91"/>
      <c r="AG323" s="91"/>
      <c r="AH323" s="91"/>
      <c r="AI323" s="91"/>
      <c r="AJ323" s="91"/>
      <c r="AK323" s="110"/>
      <c r="AL323" s="1"/>
      <c r="AM323" s="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  <c r="AE324" s="91"/>
      <c r="AF324" s="91"/>
      <c r="AG324" s="91"/>
      <c r="AH324" s="91"/>
      <c r="AI324" s="91"/>
      <c r="AJ324" s="91"/>
      <c r="AK324" s="110"/>
      <c r="AL324" s="1"/>
      <c r="AM324" s="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  <c r="AF325" s="91"/>
      <c r="AG325" s="91"/>
      <c r="AH325" s="91"/>
      <c r="AI325" s="91"/>
      <c r="AJ325" s="91"/>
      <c r="AK325" s="110"/>
      <c r="AL325" s="1"/>
      <c r="AM325" s="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  <c r="AE326" s="91"/>
      <c r="AF326" s="91"/>
      <c r="AG326" s="91"/>
      <c r="AH326" s="91"/>
      <c r="AI326" s="91"/>
      <c r="AJ326" s="91"/>
      <c r="AK326" s="110"/>
      <c r="AL326" s="1"/>
      <c r="AM326" s="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  <c r="AE327" s="91"/>
      <c r="AF327" s="91"/>
      <c r="AG327" s="91"/>
      <c r="AH327" s="91"/>
      <c r="AI327" s="91"/>
      <c r="AJ327" s="91"/>
      <c r="AK327" s="110"/>
      <c r="AL327" s="1"/>
      <c r="AM327" s="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  <c r="AE328" s="91"/>
      <c r="AF328" s="91"/>
      <c r="AG328" s="91"/>
      <c r="AH328" s="91"/>
      <c r="AI328" s="91"/>
      <c r="AJ328" s="91"/>
      <c r="AK328" s="110"/>
      <c r="AL328" s="1"/>
      <c r="AM328" s="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  <c r="AE329" s="91"/>
      <c r="AF329" s="91"/>
      <c r="AG329" s="91"/>
      <c r="AH329" s="91"/>
      <c r="AI329" s="91"/>
      <c r="AJ329" s="91"/>
      <c r="AK329" s="110"/>
      <c r="AL329" s="1"/>
      <c r="AM329" s="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  <c r="AE330" s="91"/>
      <c r="AF330" s="91"/>
      <c r="AG330" s="91"/>
      <c r="AH330" s="91"/>
      <c r="AI330" s="91"/>
      <c r="AJ330" s="91"/>
      <c r="AK330" s="110"/>
      <c r="AL330" s="1"/>
      <c r="AM330" s="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91"/>
      <c r="AE331" s="91"/>
      <c r="AF331" s="91"/>
      <c r="AG331" s="91"/>
      <c r="AH331" s="91"/>
      <c r="AI331" s="91"/>
      <c r="AJ331" s="91"/>
      <c r="AK331" s="110"/>
      <c r="AL331" s="1"/>
      <c r="AM331" s="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  <c r="AD332" s="91"/>
      <c r="AE332" s="91"/>
      <c r="AF332" s="91"/>
      <c r="AG332" s="91"/>
      <c r="AH332" s="91"/>
      <c r="AI332" s="91"/>
      <c r="AJ332" s="91"/>
      <c r="AK332" s="110"/>
      <c r="AL332" s="1"/>
      <c r="AM332" s="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  <c r="AD333" s="91"/>
      <c r="AE333" s="91"/>
      <c r="AF333" s="91"/>
      <c r="AG333" s="91"/>
      <c r="AH333" s="91"/>
      <c r="AI333" s="91"/>
      <c r="AJ333" s="91"/>
      <c r="AK333" s="110"/>
      <c r="AL333" s="1"/>
      <c r="AM333" s="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  <c r="AD334" s="91"/>
      <c r="AE334" s="91"/>
      <c r="AF334" s="91"/>
      <c r="AG334" s="91"/>
      <c r="AH334" s="91"/>
      <c r="AI334" s="91"/>
      <c r="AJ334" s="91"/>
      <c r="AK334" s="110"/>
      <c r="AL334" s="1"/>
      <c r="AM334" s="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1"/>
      <c r="AE335" s="91"/>
      <c r="AF335" s="91"/>
      <c r="AG335" s="91"/>
      <c r="AH335" s="91"/>
      <c r="AI335" s="91"/>
      <c r="AJ335" s="91"/>
      <c r="AK335" s="110"/>
      <c r="AL335" s="1"/>
      <c r="AM335" s="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  <c r="AD336" s="91"/>
      <c r="AE336" s="91"/>
      <c r="AF336" s="91"/>
      <c r="AG336" s="91"/>
      <c r="AH336" s="91"/>
      <c r="AI336" s="91"/>
      <c r="AJ336" s="91"/>
      <c r="AK336" s="110"/>
      <c r="AL336" s="1"/>
      <c r="AM336" s="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  <c r="AE337" s="91"/>
      <c r="AF337" s="91"/>
      <c r="AG337" s="91"/>
      <c r="AH337" s="91"/>
      <c r="AI337" s="91"/>
      <c r="AJ337" s="91"/>
      <c r="AK337" s="110"/>
      <c r="AL337" s="1"/>
      <c r="AM337" s="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  <c r="AF338" s="91"/>
      <c r="AG338" s="91"/>
      <c r="AH338" s="91"/>
      <c r="AI338" s="91"/>
      <c r="AJ338" s="91"/>
      <c r="AK338" s="110"/>
      <c r="AL338" s="1"/>
      <c r="AM338" s="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  <c r="AE339" s="91"/>
      <c r="AF339" s="91"/>
      <c r="AG339" s="91"/>
      <c r="AH339" s="91"/>
      <c r="AI339" s="91"/>
      <c r="AJ339" s="91"/>
      <c r="AK339" s="110"/>
      <c r="AL339" s="1"/>
      <c r="AM339" s="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  <c r="AD340" s="91"/>
      <c r="AE340" s="91"/>
      <c r="AF340" s="91"/>
      <c r="AG340" s="91"/>
      <c r="AH340" s="91"/>
      <c r="AI340" s="91"/>
      <c r="AJ340" s="91"/>
      <c r="AK340" s="110"/>
      <c r="AL340" s="1"/>
      <c r="AM340" s="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110"/>
      <c r="AL341" s="1"/>
      <c r="AM341" s="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110"/>
      <c r="AL342" s="1"/>
      <c r="AM342" s="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110"/>
      <c r="AL343" s="1"/>
      <c r="AM343" s="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  <c r="AE344" s="91"/>
      <c r="AF344" s="91"/>
      <c r="AG344" s="91"/>
      <c r="AH344" s="91"/>
      <c r="AI344" s="91"/>
      <c r="AJ344" s="91"/>
      <c r="AK344" s="110"/>
      <c r="AL344" s="1"/>
      <c r="AM344" s="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  <c r="AE345" s="91"/>
      <c r="AF345" s="91"/>
      <c r="AG345" s="91"/>
      <c r="AH345" s="91"/>
      <c r="AI345" s="91"/>
      <c r="AJ345" s="91"/>
      <c r="AK345" s="110"/>
      <c r="AL345" s="1"/>
      <c r="AM345" s="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  <c r="AE346" s="91"/>
      <c r="AF346" s="91"/>
      <c r="AG346" s="91"/>
      <c r="AH346" s="91"/>
      <c r="AI346" s="91"/>
      <c r="AJ346" s="91"/>
      <c r="AK346" s="110"/>
      <c r="AL346" s="1"/>
      <c r="AM346" s="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  <c r="AE347" s="91"/>
      <c r="AF347" s="91"/>
      <c r="AG347" s="91"/>
      <c r="AH347" s="91"/>
      <c r="AI347" s="91"/>
      <c r="AJ347" s="91"/>
      <c r="AK347" s="110"/>
      <c r="AL347" s="1"/>
      <c r="AM347" s="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  <c r="AD348" s="91"/>
      <c r="AE348" s="91"/>
      <c r="AF348" s="91"/>
      <c r="AG348" s="91"/>
      <c r="AH348" s="91"/>
      <c r="AI348" s="91"/>
      <c r="AJ348" s="91"/>
      <c r="AK348" s="110"/>
      <c r="AL348" s="1"/>
      <c r="AM348" s="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  <c r="AD349" s="91"/>
      <c r="AE349" s="91"/>
      <c r="AF349" s="91"/>
      <c r="AG349" s="91"/>
      <c r="AH349" s="91"/>
      <c r="AI349" s="91"/>
      <c r="AJ349" s="91"/>
      <c r="AK349" s="110"/>
      <c r="AL349" s="1"/>
      <c r="AM349" s="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  <c r="AD350" s="91"/>
      <c r="AE350" s="91"/>
      <c r="AF350" s="91"/>
      <c r="AG350" s="91"/>
      <c r="AH350" s="91"/>
      <c r="AI350" s="91"/>
      <c r="AJ350" s="91"/>
      <c r="AK350" s="110"/>
      <c r="AL350" s="1"/>
      <c r="AM350" s="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  <c r="AD351" s="91"/>
      <c r="AE351" s="91"/>
      <c r="AF351" s="91"/>
      <c r="AG351" s="91"/>
      <c r="AH351" s="91"/>
      <c r="AI351" s="91"/>
      <c r="AJ351" s="91"/>
      <c r="AK351" s="110"/>
      <c r="AL351" s="1"/>
      <c r="AM351" s="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110"/>
      <c r="AL352" s="1"/>
      <c r="AM352" s="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  <c r="AE353" s="91"/>
      <c r="AF353" s="91"/>
      <c r="AG353" s="91"/>
      <c r="AH353" s="91"/>
      <c r="AI353" s="91"/>
      <c r="AJ353" s="91"/>
      <c r="AK353" s="110"/>
      <c r="AL353" s="1"/>
      <c r="AM353" s="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  <c r="AE354" s="91"/>
      <c r="AF354" s="91"/>
      <c r="AG354" s="91"/>
      <c r="AH354" s="91"/>
      <c r="AI354" s="91"/>
      <c r="AJ354" s="91"/>
      <c r="AK354" s="110"/>
      <c r="AL354" s="1"/>
      <c r="AM354" s="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  <c r="AD355" s="91"/>
      <c r="AE355" s="91"/>
      <c r="AF355" s="91"/>
      <c r="AG355" s="91"/>
      <c r="AH355" s="91"/>
      <c r="AI355" s="91"/>
      <c r="AJ355" s="91"/>
      <c r="AK355" s="110"/>
      <c r="AL355" s="1"/>
      <c r="AM355" s="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  <c r="AE356" s="91"/>
      <c r="AF356" s="91"/>
      <c r="AG356" s="91"/>
      <c r="AH356" s="91"/>
      <c r="AI356" s="91"/>
      <c r="AJ356" s="91"/>
      <c r="AK356" s="110"/>
      <c r="AL356" s="1"/>
      <c r="AM356" s="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  <c r="AE357" s="91"/>
      <c r="AF357" s="91"/>
      <c r="AG357" s="91"/>
      <c r="AH357" s="91"/>
      <c r="AI357" s="91"/>
      <c r="AJ357" s="91"/>
      <c r="AK357" s="110"/>
      <c r="AL357" s="1"/>
      <c r="AM357" s="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  <c r="AD358" s="91"/>
      <c r="AE358" s="91"/>
      <c r="AF358" s="91"/>
      <c r="AG358" s="91"/>
      <c r="AH358" s="91"/>
      <c r="AI358" s="91"/>
      <c r="AJ358" s="91"/>
      <c r="AK358" s="110"/>
      <c r="AL358" s="1"/>
      <c r="AM358" s="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  <c r="AD359" s="91"/>
      <c r="AE359" s="91"/>
      <c r="AF359" s="91"/>
      <c r="AG359" s="91"/>
      <c r="AH359" s="91"/>
      <c r="AI359" s="91"/>
      <c r="AJ359" s="91"/>
      <c r="AK359" s="110"/>
      <c r="AL359" s="1"/>
      <c r="AM359" s="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91"/>
      <c r="AE360" s="91"/>
      <c r="AF360" s="91"/>
      <c r="AG360" s="91"/>
      <c r="AH360" s="91"/>
      <c r="AI360" s="91"/>
      <c r="AJ360" s="91"/>
      <c r="AK360" s="110"/>
      <c r="AL360" s="1"/>
      <c r="AM360" s="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  <c r="AE361" s="91"/>
      <c r="AF361" s="91"/>
      <c r="AG361" s="91"/>
      <c r="AH361" s="91"/>
      <c r="AI361" s="91"/>
      <c r="AJ361" s="91"/>
      <c r="AK361" s="110"/>
      <c r="AL361" s="1"/>
      <c r="AM361" s="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  <c r="AD362" s="91"/>
      <c r="AE362" s="91"/>
      <c r="AF362" s="91"/>
      <c r="AG362" s="91"/>
      <c r="AH362" s="91"/>
      <c r="AI362" s="91"/>
      <c r="AJ362" s="91"/>
      <c r="AK362" s="110"/>
      <c r="AL362" s="1"/>
      <c r="AM362" s="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  <c r="AD363" s="91"/>
      <c r="AE363" s="91"/>
      <c r="AF363" s="91"/>
      <c r="AG363" s="91"/>
      <c r="AH363" s="91"/>
      <c r="AI363" s="91"/>
      <c r="AJ363" s="91"/>
      <c r="AK363" s="110"/>
      <c r="AL363" s="1"/>
      <c r="AM363" s="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  <c r="AE364" s="91"/>
      <c r="AF364" s="91"/>
      <c r="AG364" s="91"/>
      <c r="AH364" s="91"/>
      <c r="AI364" s="91"/>
      <c r="AJ364" s="91"/>
      <c r="AK364" s="110"/>
      <c r="AL364" s="1"/>
      <c r="AM364" s="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  <c r="AE365" s="91"/>
      <c r="AF365" s="91"/>
      <c r="AG365" s="91"/>
      <c r="AH365" s="91"/>
      <c r="AI365" s="91"/>
      <c r="AJ365" s="91"/>
      <c r="AK365" s="110"/>
      <c r="AL365" s="1"/>
      <c r="AM365" s="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  <c r="AE366" s="91"/>
      <c r="AF366" s="91"/>
      <c r="AG366" s="91"/>
      <c r="AH366" s="91"/>
      <c r="AI366" s="91"/>
      <c r="AJ366" s="91"/>
      <c r="AK366" s="110"/>
      <c r="AL366" s="1"/>
      <c r="AM366" s="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91"/>
      <c r="AE367" s="91"/>
      <c r="AF367" s="91"/>
      <c r="AG367" s="91"/>
      <c r="AH367" s="91"/>
      <c r="AI367" s="91"/>
      <c r="AJ367" s="91"/>
      <c r="AK367" s="110"/>
      <c r="AL367" s="1"/>
      <c r="AM367" s="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  <c r="AE368" s="91"/>
      <c r="AF368" s="91"/>
      <c r="AG368" s="91"/>
      <c r="AH368" s="91"/>
      <c r="AI368" s="91"/>
      <c r="AJ368" s="91"/>
      <c r="AK368" s="110"/>
      <c r="AL368" s="1"/>
      <c r="AM368" s="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  <c r="AD369" s="91"/>
      <c r="AE369" s="91"/>
      <c r="AF369" s="91"/>
      <c r="AG369" s="91"/>
      <c r="AH369" s="91"/>
      <c r="AI369" s="91"/>
      <c r="AJ369" s="91"/>
      <c r="AK369" s="110"/>
      <c r="AL369" s="1"/>
      <c r="AM369" s="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  <c r="AE370" s="91"/>
      <c r="AF370" s="91"/>
      <c r="AG370" s="91"/>
      <c r="AH370" s="91"/>
      <c r="AI370" s="91"/>
      <c r="AJ370" s="91"/>
      <c r="AK370" s="110"/>
      <c r="AL370" s="1"/>
      <c r="AM370" s="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  <c r="AE371" s="91"/>
      <c r="AF371" s="91"/>
      <c r="AG371" s="91"/>
      <c r="AH371" s="91"/>
      <c r="AI371" s="91"/>
      <c r="AJ371" s="91"/>
      <c r="AK371" s="110"/>
      <c r="AL371" s="1"/>
      <c r="AM371" s="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  <c r="AF372" s="91"/>
      <c r="AG372" s="91"/>
      <c r="AH372" s="91"/>
      <c r="AI372" s="91"/>
      <c r="AJ372" s="91"/>
      <c r="AK372" s="110"/>
      <c r="AL372" s="1"/>
      <c r="AM372" s="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/>
      <c r="AF373" s="91"/>
      <c r="AG373" s="91"/>
      <c r="AH373" s="91"/>
      <c r="AI373" s="91"/>
      <c r="AJ373" s="91"/>
      <c r="AK373" s="110"/>
      <c r="AL373" s="1"/>
      <c r="AM373" s="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  <c r="AF374" s="91"/>
      <c r="AG374" s="91"/>
      <c r="AH374" s="91"/>
      <c r="AI374" s="91"/>
      <c r="AJ374" s="91"/>
      <c r="AK374" s="110"/>
      <c r="AL374" s="1"/>
      <c r="AM374" s="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  <c r="AD375" s="91"/>
      <c r="AE375" s="91"/>
      <c r="AF375" s="91"/>
      <c r="AG375" s="91"/>
      <c r="AH375" s="91"/>
      <c r="AI375" s="91"/>
      <c r="AJ375" s="91"/>
      <c r="AK375" s="110"/>
      <c r="AL375" s="1"/>
      <c r="AM375" s="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  <c r="AE376" s="91"/>
      <c r="AF376" s="91"/>
      <c r="AG376" s="91"/>
      <c r="AH376" s="91"/>
      <c r="AI376" s="91"/>
      <c r="AJ376" s="91"/>
      <c r="AK376" s="110"/>
      <c r="AL376" s="1"/>
      <c r="AM376" s="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  <c r="AE377" s="91"/>
      <c r="AF377" s="91"/>
      <c r="AG377" s="91"/>
      <c r="AH377" s="91"/>
      <c r="AI377" s="91"/>
      <c r="AJ377" s="91"/>
      <c r="AK377" s="110"/>
      <c r="AL377" s="1"/>
      <c r="AM377" s="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  <c r="AI378" s="91"/>
      <c r="AJ378" s="91"/>
      <c r="AK378" s="110"/>
      <c r="AL378" s="1"/>
      <c r="AM378" s="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  <c r="AE379" s="91"/>
      <c r="AF379" s="91"/>
      <c r="AG379" s="91"/>
      <c r="AH379" s="91"/>
      <c r="AI379" s="91"/>
      <c r="AJ379" s="91"/>
      <c r="AK379" s="110"/>
      <c r="AL379" s="1"/>
      <c r="AM379" s="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  <c r="AD380" s="91"/>
      <c r="AE380" s="91"/>
      <c r="AF380" s="91"/>
      <c r="AG380" s="91"/>
      <c r="AH380" s="91"/>
      <c r="AI380" s="91"/>
      <c r="AJ380" s="91"/>
      <c r="AK380" s="110"/>
      <c r="AL380" s="1"/>
      <c r="AM380" s="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  <c r="AD381" s="91"/>
      <c r="AE381" s="91"/>
      <c r="AF381" s="91"/>
      <c r="AG381" s="91"/>
      <c r="AH381" s="91"/>
      <c r="AI381" s="91"/>
      <c r="AJ381" s="91"/>
      <c r="AK381" s="110"/>
      <c r="AL381" s="1"/>
      <c r="AM381" s="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  <c r="AE382" s="91"/>
      <c r="AF382" s="91"/>
      <c r="AG382" s="91"/>
      <c r="AH382" s="91"/>
      <c r="AI382" s="91"/>
      <c r="AJ382" s="91"/>
      <c r="AK382" s="110"/>
      <c r="AL382" s="1"/>
      <c r="AM382" s="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  <c r="AE383" s="91"/>
      <c r="AF383" s="91"/>
      <c r="AG383" s="91"/>
      <c r="AH383" s="91"/>
      <c r="AI383" s="91"/>
      <c r="AJ383" s="91"/>
      <c r="AK383" s="110"/>
      <c r="AL383" s="1"/>
      <c r="AM383" s="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  <c r="AD384" s="91"/>
      <c r="AE384" s="91"/>
      <c r="AF384" s="91"/>
      <c r="AG384" s="91"/>
      <c r="AH384" s="91"/>
      <c r="AI384" s="91"/>
      <c r="AJ384" s="91"/>
      <c r="AK384" s="110"/>
      <c r="AL384" s="1"/>
      <c r="AM384" s="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  <c r="AD385" s="91"/>
      <c r="AE385" s="91"/>
      <c r="AF385" s="91"/>
      <c r="AG385" s="91"/>
      <c r="AH385" s="91"/>
      <c r="AI385" s="91"/>
      <c r="AJ385" s="91"/>
      <c r="AK385" s="110"/>
      <c r="AL385" s="1"/>
      <c r="AM385" s="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  <c r="AD386" s="91"/>
      <c r="AE386" s="91"/>
      <c r="AF386" s="91"/>
      <c r="AG386" s="91"/>
      <c r="AH386" s="91"/>
      <c r="AI386" s="91"/>
      <c r="AJ386" s="91"/>
      <c r="AK386" s="110"/>
      <c r="AL386" s="1"/>
      <c r="AM386" s="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  <c r="AD387" s="91"/>
      <c r="AE387" s="91"/>
      <c r="AF387" s="91"/>
      <c r="AG387" s="91"/>
      <c r="AH387" s="91"/>
      <c r="AI387" s="91"/>
      <c r="AJ387" s="91"/>
      <c r="AK387" s="110"/>
      <c r="AL387" s="1"/>
      <c r="AM387" s="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  <c r="AD388" s="91"/>
      <c r="AE388" s="91"/>
      <c r="AF388" s="91"/>
      <c r="AG388" s="91"/>
      <c r="AH388" s="91"/>
      <c r="AI388" s="91"/>
      <c r="AJ388" s="91"/>
      <c r="AK388" s="110"/>
      <c r="AL388" s="1"/>
      <c r="AM388" s="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  <c r="AD389" s="91"/>
      <c r="AE389" s="91"/>
      <c r="AF389" s="91"/>
      <c r="AG389" s="91"/>
      <c r="AH389" s="91"/>
      <c r="AI389" s="91"/>
      <c r="AJ389" s="91"/>
      <c r="AK389" s="110"/>
      <c r="AL389" s="1"/>
      <c r="AM389" s="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  <c r="AD390" s="91"/>
      <c r="AE390" s="91"/>
      <c r="AF390" s="91"/>
      <c r="AG390" s="91"/>
      <c r="AH390" s="91"/>
      <c r="AI390" s="91"/>
      <c r="AJ390" s="91"/>
      <c r="AK390" s="110"/>
      <c r="AL390" s="1"/>
      <c r="AM390" s="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  <c r="AD391" s="91"/>
      <c r="AE391" s="91"/>
      <c r="AF391" s="91"/>
      <c r="AG391" s="91"/>
      <c r="AH391" s="91"/>
      <c r="AI391" s="91"/>
      <c r="AJ391" s="91"/>
      <c r="AK391" s="110"/>
      <c r="AL391" s="1"/>
      <c r="AM391" s="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  <c r="AD392" s="91"/>
      <c r="AE392" s="91"/>
      <c r="AF392" s="91"/>
      <c r="AG392" s="91"/>
      <c r="AH392" s="91"/>
      <c r="AI392" s="91"/>
      <c r="AJ392" s="91"/>
      <c r="AK392" s="110"/>
      <c r="AL392" s="1"/>
      <c r="AM392" s="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  <c r="AD393" s="91"/>
      <c r="AE393" s="91"/>
      <c r="AF393" s="91"/>
      <c r="AG393" s="91"/>
      <c r="AH393" s="91"/>
      <c r="AI393" s="91"/>
      <c r="AJ393" s="91"/>
      <c r="AK393" s="110"/>
      <c r="AL393" s="1"/>
      <c r="AM393" s="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  <c r="AD394" s="91"/>
      <c r="AE394" s="91"/>
      <c r="AF394" s="91"/>
      <c r="AG394" s="91"/>
      <c r="AH394" s="91"/>
      <c r="AI394" s="91"/>
      <c r="AJ394" s="91"/>
      <c r="AK394" s="110"/>
      <c r="AL394" s="1"/>
      <c r="AM394" s="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  <c r="AD395" s="91"/>
      <c r="AE395" s="91"/>
      <c r="AF395" s="91"/>
      <c r="AG395" s="91"/>
      <c r="AH395" s="91"/>
      <c r="AI395" s="91"/>
      <c r="AJ395" s="91"/>
      <c r="AK395" s="110"/>
      <c r="AL395" s="1"/>
      <c r="AM395" s="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  <c r="AD396" s="91"/>
      <c r="AE396" s="91"/>
      <c r="AF396" s="91"/>
      <c r="AG396" s="91"/>
      <c r="AH396" s="91"/>
      <c r="AI396" s="91"/>
      <c r="AJ396" s="91"/>
      <c r="AK396" s="110"/>
      <c r="AL396" s="1"/>
      <c r="AM396" s="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  <c r="AF397" s="91"/>
      <c r="AG397" s="91"/>
      <c r="AH397" s="91"/>
      <c r="AI397" s="91"/>
      <c r="AJ397" s="91"/>
      <c r="AK397" s="110"/>
      <c r="AL397" s="1"/>
      <c r="AM397" s="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91"/>
      <c r="AE398" s="91"/>
      <c r="AF398" s="91"/>
      <c r="AG398" s="91"/>
      <c r="AH398" s="91"/>
      <c r="AI398" s="91"/>
      <c r="AJ398" s="91"/>
      <c r="AK398" s="110"/>
      <c r="AL398" s="1"/>
      <c r="AM398" s="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  <c r="AF399" s="91"/>
      <c r="AG399" s="91"/>
      <c r="AH399" s="91"/>
      <c r="AI399" s="91"/>
      <c r="AJ399" s="91"/>
      <c r="AK399" s="110"/>
      <c r="AL399" s="1"/>
      <c r="AM399" s="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  <c r="AD400" s="91"/>
      <c r="AE400" s="91"/>
      <c r="AF400" s="91"/>
      <c r="AG400" s="91"/>
      <c r="AH400" s="91"/>
      <c r="AI400" s="91"/>
      <c r="AJ400" s="91"/>
      <c r="AK400" s="110"/>
      <c r="AL400" s="1"/>
      <c r="AM400" s="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  <c r="AE401" s="91"/>
      <c r="AF401" s="91"/>
      <c r="AG401" s="91"/>
      <c r="AH401" s="91"/>
      <c r="AI401" s="91"/>
      <c r="AJ401" s="91"/>
      <c r="AK401" s="110"/>
      <c r="AL401" s="1"/>
      <c r="AM401" s="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  <c r="AD402" s="91"/>
      <c r="AE402" s="91"/>
      <c r="AF402" s="91"/>
      <c r="AG402" s="91"/>
      <c r="AH402" s="91"/>
      <c r="AI402" s="91"/>
      <c r="AJ402" s="91"/>
      <c r="AK402" s="110"/>
      <c r="AL402" s="1"/>
      <c r="AM402" s="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  <c r="AE403" s="91"/>
      <c r="AF403" s="91"/>
      <c r="AG403" s="91"/>
      <c r="AH403" s="91"/>
      <c r="AI403" s="91"/>
      <c r="AJ403" s="91"/>
      <c r="AK403" s="110"/>
      <c r="AL403" s="1"/>
      <c r="AM403" s="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91"/>
      <c r="AE404" s="91"/>
      <c r="AF404" s="91"/>
      <c r="AG404" s="91"/>
      <c r="AH404" s="91"/>
      <c r="AI404" s="91"/>
      <c r="AJ404" s="91"/>
      <c r="AK404" s="110"/>
      <c r="AL404" s="1"/>
      <c r="AM404" s="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  <c r="AD405" s="91"/>
      <c r="AE405" s="91"/>
      <c r="AF405" s="91"/>
      <c r="AG405" s="91"/>
      <c r="AH405" s="91"/>
      <c r="AI405" s="91"/>
      <c r="AJ405" s="91"/>
      <c r="AK405" s="110"/>
      <c r="AL405" s="1"/>
      <c r="AM405" s="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  <c r="AD406" s="91"/>
      <c r="AE406" s="91"/>
      <c r="AF406" s="91"/>
      <c r="AG406" s="91"/>
      <c r="AH406" s="91"/>
      <c r="AI406" s="91"/>
      <c r="AJ406" s="91"/>
      <c r="AK406" s="110"/>
      <c r="AL406" s="1"/>
      <c r="AM406" s="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  <c r="AD407" s="91"/>
      <c r="AE407" s="91"/>
      <c r="AF407" s="91"/>
      <c r="AG407" s="91"/>
      <c r="AH407" s="91"/>
      <c r="AI407" s="91"/>
      <c r="AJ407" s="91"/>
      <c r="AK407" s="110"/>
      <c r="AL407" s="1"/>
      <c r="AM407" s="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  <c r="AD408" s="91"/>
      <c r="AE408" s="91"/>
      <c r="AF408" s="91"/>
      <c r="AG408" s="91"/>
      <c r="AH408" s="91"/>
      <c r="AI408" s="91"/>
      <c r="AJ408" s="91"/>
      <c r="AK408" s="110"/>
      <c r="AL408" s="1"/>
      <c r="AM408" s="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  <c r="AD409" s="91"/>
      <c r="AE409" s="91"/>
      <c r="AF409" s="91"/>
      <c r="AG409" s="91"/>
      <c r="AH409" s="91"/>
      <c r="AI409" s="91"/>
      <c r="AJ409" s="91"/>
      <c r="AK409" s="110"/>
      <c r="AL409" s="1"/>
      <c r="AM409" s="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91"/>
      <c r="AE410" s="91"/>
      <c r="AF410" s="91"/>
      <c r="AG410" s="91"/>
      <c r="AH410" s="91"/>
      <c r="AI410" s="91"/>
      <c r="AJ410" s="91"/>
      <c r="AK410" s="110"/>
      <c r="AL410" s="1"/>
      <c r="AM410" s="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  <c r="AD411" s="91"/>
      <c r="AE411" s="91"/>
      <c r="AF411" s="91"/>
      <c r="AG411" s="91"/>
      <c r="AH411" s="91"/>
      <c r="AI411" s="91"/>
      <c r="AJ411" s="91"/>
      <c r="AK411" s="110"/>
      <c r="AL411" s="1"/>
      <c r="AM411" s="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  <c r="AE412" s="91"/>
      <c r="AF412" s="91"/>
      <c r="AG412" s="91"/>
      <c r="AH412" s="91"/>
      <c r="AI412" s="91"/>
      <c r="AJ412" s="91"/>
      <c r="AK412" s="110"/>
      <c r="AL412" s="1"/>
      <c r="AM412" s="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  <c r="AE413" s="91"/>
      <c r="AF413" s="91"/>
      <c r="AG413" s="91"/>
      <c r="AH413" s="91"/>
      <c r="AI413" s="91"/>
      <c r="AJ413" s="91"/>
      <c r="AK413" s="110"/>
      <c r="AL413" s="1"/>
      <c r="AM413" s="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  <c r="AE414" s="91"/>
      <c r="AF414" s="91"/>
      <c r="AG414" s="91"/>
      <c r="AH414" s="91"/>
      <c r="AI414" s="91"/>
      <c r="AJ414" s="91"/>
      <c r="AK414" s="110"/>
      <c r="AL414" s="1"/>
      <c r="AM414" s="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  <c r="AE415" s="91"/>
      <c r="AF415" s="91"/>
      <c r="AG415" s="91"/>
      <c r="AH415" s="91"/>
      <c r="AI415" s="91"/>
      <c r="AJ415" s="91"/>
      <c r="AK415" s="110"/>
      <c r="AL415" s="1"/>
      <c r="AM415" s="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  <c r="AD416" s="91"/>
      <c r="AE416" s="91"/>
      <c r="AF416" s="91"/>
      <c r="AG416" s="91"/>
      <c r="AH416" s="91"/>
      <c r="AI416" s="91"/>
      <c r="AJ416" s="91"/>
      <c r="AK416" s="110"/>
      <c r="AL416" s="1"/>
      <c r="AM416" s="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  <c r="AD417" s="91"/>
      <c r="AE417" s="91"/>
      <c r="AF417" s="91"/>
      <c r="AG417" s="91"/>
      <c r="AH417" s="91"/>
      <c r="AI417" s="91"/>
      <c r="AJ417" s="91"/>
      <c r="AK417" s="110"/>
      <c r="AL417" s="1"/>
      <c r="AM417" s="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  <c r="AD418" s="91"/>
      <c r="AE418" s="91"/>
      <c r="AF418" s="91"/>
      <c r="AG418" s="91"/>
      <c r="AH418" s="91"/>
      <c r="AI418" s="91"/>
      <c r="AJ418" s="91"/>
      <c r="AK418" s="110"/>
      <c r="AL418" s="1"/>
      <c r="AM418" s="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  <c r="AE419" s="91"/>
      <c r="AF419" s="91"/>
      <c r="AG419" s="91"/>
      <c r="AH419" s="91"/>
      <c r="AI419" s="91"/>
      <c r="AJ419" s="91"/>
      <c r="AK419" s="110"/>
      <c r="AL419" s="1"/>
      <c r="AM419" s="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  <c r="AE420" s="91"/>
      <c r="AF420" s="91"/>
      <c r="AG420" s="91"/>
      <c r="AH420" s="91"/>
      <c r="AI420" s="91"/>
      <c r="AJ420" s="91"/>
      <c r="AK420" s="110"/>
      <c r="AL420" s="1"/>
      <c r="AM420" s="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  <c r="AE421" s="91"/>
      <c r="AF421" s="91"/>
      <c r="AG421" s="91"/>
      <c r="AH421" s="91"/>
      <c r="AI421" s="91"/>
      <c r="AJ421" s="91"/>
      <c r="AK421" s="110"/>
      <c r="AL421" s="1"/>
      <c r="AM421" s="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  <c r="AE422" s="91"/>
      <c r="AF422" s="91"/>
      <c r="AG422" s="91"/>
      <c r="AH422" s="91"/>
      <c r="AI422" s="91"/>
      <c r="AJ422" s="91"/>
      <c r="AK422" s="110"/>
      <c r="AL422" s="1"/>
      <c r="AM422" s="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  <c r="AE423" s="91"/>
      <c r="AF423" s="91"/>
      <c r="AG423" s="91"/>
      <c r="AH423" s="91"/>
      <c r="AI423" s="91"/>
      <c r="AJ423" s="91"/>
      <c r="AK423" s="110"/>
      <c r="AL423" s="1"/>
      <c r="AM423" s="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  <c r="AE424" s="91"/>
      <c r="AF424" s="91"/>
      <c r="AG424" s="91"/>
      <c r="AH424" s="91"/>
      <c r="AI424" s="91"/>
      <c r="AJ424" s="91"/>
      <c r="AK424" s="110"/>
      <c r="AL424" s="1"/>
      <c r="AM424" s="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  <c r="AE425" s="91"/>
      <c r="AF425" s="91"/>
      <c r="AG425" s="91"/>
      <c r="AH425" s="91"/>
      <c r="AI425" s="91"/>
      <c r="AJ425" s="91"/>
      <c r="AK425" s="110"/>
      <c r="AL425" s="1"/>
      <c r="AM425" s="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  <c r="AE426" s="91"/>
      <c r="AF426" s="91"/>
      <c r="AG426" s="91"/>
      <c r="AH426" s="91"/>
      <c r="AI426" s="91"/>
      <c r="AJ426" s="91"/>
      <c r="AK426" s="110"/>
      <c r="AL426" s="1"/>
      <c r="AM426" s="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  <c r="AE427" s="91"/>
      <c r="AF427" s="91"/>
      <c r="AG427" s="91"/>
      <c r="AH427" s="91"/>
      <c r="AI427" s="91"/>
      <c r="AJ427" s="91"/>
      <c r="AK427" s="110"/>
      <c r="AL427" s="1"/>
      <c r="AM427" s="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  <c r="AE428" s="91"/>
      <c r="AF428" s="91"/>
      <c r="AG428" s="91"/>
      <c r="AH428" s="91"/>
      <c r="AI428" s="91"/>
      <c r="AJ428" s="91"/>
      <c r="AK428" s="110"/>
      <c r="AL428" s="1"/>
      <c r="AM428" s="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  <c r="AE429" s="91"/>
      <c r="AF429" s="91"/>
      <c r="AG429" s="91"/>
      <c r="AH429" s="91"/>
      <c r="AI429" s="91"/>
      <c r="AJ429" s="91"/>
      <c r="AK429" s="110"/>
      <c r="AL429" s="1"/>
      <c r="AM429" s="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  <c r="AE430" s="91"/>
      <c r="AF430" s="91"/>
      <c r="AG430" s="91"/>
      <c r="AH430" s="91"/>
      <c r="AI430" s="91"/>
      <c r="AJ430" s="91"/>
      <c r="AK430" s="110"/>
      <c r="AL430" s="1"/>
      <c r="AM430" s="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  <c r="AE431" s="91"/>
      <c r="AF431" s="91"/>
      <c r="AG431" s="91"/>
      <c r="AH431" s="91"/>
      <c r="AI431" s="91"/>
      <c r="AJ431" s="91"/>
      <c r="AK431" s="110"/>
      <c r="AL431" s="1"/>
      <c r="AM431" s="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  <c r="AD432" s="91"/>
      <c r="AE432" s="91"/>
      <c r="AF432" s="91"/>
      <c r="AG432" s="91"/>
      <c r="AH432" s="91"/>
      <c r="AI432" s="91"/>
      <c r="AJ432" s="91"/>
      <c r="AK432" s="110"/>
      <c r="AL432" s="1"/>
      <c r="AM432" s="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91"/>
      <c r="AE433" s="91"/>
      <c r="AF433" s="91"/>
      <c r="AG433" s="91"/>
      <c r="AH433" s="91"/>
      <c r="AI433" s="91"/>
      <c r="AJ433" s="91"/>
      <c r="AK433" s="110"/>
      <c r="AL433" s="1"/>
      <c r="AM433" s="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  <c r="AD434" s="91"/>
      <c r="AE434" s="91"/>
      <c r="AF434" s="91"/>
      <c r="AG434" s="91"/>
      <c r="AH434" s="91"/>
      <c r="AI434" s="91"/>
      <c r="AJ434" s="91"/>
      <c r="AK434" s="110"/>
      <c r="AL434" s="1"/>
      <c r="AM434" s="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  <c r="AD435" s="91"/>
      <c r="AE435" s="91"/>
      <c r="AF435" s="91"/>
      <c r="AG435" s="91"/>
      <c r="AH435" s="91"/>
      <c r="AI435" s="91"/>
      <c r="AJ435" s="91"/>
      <c r="AK435" s="110"/>
      <c r="AL435" s="1"/>
      <c r="AM435" s="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  <c r="AD436" s="91"/>
      <c r="AE436" s="91"/>
      <c r="AF436" s="91"/>
      <c r="AG436" s="91"/>
      <c r="AH436" s="91"/>
      <c r="AI436" s="91"/>
      <c r="AJ436" s="91"/>
      <c r="AK436" s="110"/>
      <c r="AL436" s="1"/>
      <c r="AM436" s="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  <c r="AD437" s="91"/>
      <c r="AE437" s="91"/>
      <c r="AF437" s="91"/>
      <c r="AG437" s="91"/>
      <c r="AH437" s="91"/>
      <c r="AI437" s="91"/>
      <c r="AJ437" s="91"/>
      <c r="AK437" s="110"/>
      <c r="AL437" s="1"/>
      <c r="AM437" s="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  <c r="AD438" s="91"/>
      <c r="AE438" s="91"/>
      <c r="AF438" s="91"/>
      <c r="AG438" s="91"/>
      <c r="AH438" s="91"/>
      <c r="AI438" s="91"/>
      <c r="AJ438" s="91"/>
      <c r="AK438" s="110"/>
      <c r="AL438" s="1"/>
      <c r="AM438" s="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  <c r="AE439" s="91"/>
      <c r="AF439" s="91"/>
      <c r="AG439" s="91"/>
      <c r="AH439" s="91"/>
      <c r="AI439" s="91"/>
      <c r="AJ439" s="91"/>
      <c r="AK439" s="110"/>
      <c r="AL439" s="1"/>
      <c r="AM439" s="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  <c r="AE440" s="91"/>
      <c r="AF440" s="91"/>
      <c r="AG440" s="91"/>
      <c r="AH440" s="91"/>
      <c r="AI440" s="91"/>
      <c r="AJ440" s="91"/>
      <c r="AK440" s="110"/>
      <c r="AL440" s="1"/>
      <c r="AM440" s="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  <c r="AD441" s="91"/>
      <c r="AE441" s="91"/>
      <c r="AF441" s="91"/>
      <c r="AG441" s="91"/>
      <c r="AH441" s="91"/>
      <c r="AI441" s="91"/>
      <c r="AJ441" s="91"/>
      <c r="AK441" s="110"/>
      <c r="AL441" s="1"/>
      <c r="AM441" s="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  <c r="AE442" s="91"/>
      <c r="AF442" s="91"/>
      <c r="AG442" s="91"/>
      <c r="AH442" s="91"/>
      <c r="AI442" s="91"/>
      <c r="AJ442" s="91"/>
      <c r="AK442" s="110"/>
      <c r="AL442" s="1"/>
      <c r="AM442" s="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  <c r="AE443" s="91"/>
      <c r="AF443" s="91"/>
      <c r="AG443" s="91"/>
      <c r="AH443" s="91"/>
      <c r="AI443" s="91"/>
      <c r="AJ443" s="91"/>
      <c r="AK443" s="110"/>
      <c r="AL443" s="1"/>
      <c r="AM443" s="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  <c r="AE444" s="91"/>
      <c r="AF444" s="91"/>
      <c r="AG444" s="91"/>
      <c r="AH444" s="91"/>
      <c r="AI444" s="91"/>
      <c r="AJ444" s="91"/>
      <c r="AK444" s="110"/>
      <c r="AL444" s="1"/>
      <c r="AM444" s="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  <c r="AE445" s="91"/>
      <c r="AF445" s="91"/>
      <c r="AG445" s="91"/>
      <c r="AH445" s="91"/>
      <c r="AI445" s="91"/>
      <c r="AJ445" s="91"/>
      <c r="AK445" s="110"/>
      <c r="AL445" s="1"/>
      <c r="AM445" s="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  <c r="AE446" s="91"/>
      <c r="AF446" s="91"/>
      <c r="AG446" s="91"/>
      <c r="AH446" s="91"/>
      <c r="AI446" s="91"/>
      <c r="AJ446" s="91"/>
      <c r="AK446" s="110"/>
      <c r="AL446" s="1"/>
      <c r="AM446" s="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  <c r="AE447" s="91"/>
      <c r="AF447" s="91"/>
      <c r="AG447" s="91"/>
      <c r="AH447" s="91"/>
      <c r="AI447" s="91"/>
      <c r="AJ447" s="91"/>
      <c r="AK447" s="110"/>
      <c r="AL447" s="1"/>
      <c r="AM447" s="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  <c r="AE448" s="91"/>
      <c r="AF448" s="91"/>
      <c r="AG448" s="91"/>
      <c r="AH448" s="91"/>
      <c r="AI448" s="91"/>
      <c r="AJ448" s="91"/>
      <c r="AK448" s="110"/>
      <c r="AL448" s="1"/>
      <c r="AM448" s="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  <c r="AE449" s="91"/>
      <c r="AF449" s="91"/>
      <c r="AG449" s="91"/>
      <c r="AH449" s="91"/>
      <c r="AI449" s="91"/>
      <c r="AJ449" s="91"/>
      <c r="AK449" s="110"/>
      <c r="AL449" s="1"/>
      <c r="AM449" s="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  <c r="AE450" s="91"/>
      <c r="AF450" s="91"/>
      <c r="AG450" s="91"/>
      <c r="AH450" s="91"/>
      <c r="AI450" s="91"/>
      <c r="AJ450" s="91"/>
      <c r="AK450" s="110"/>
      <c r="AL450" s="1"/>
      <c r="AM450" s="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  <c r="AE451" s="91"/>
      <c r="AF451" s="91"/>
      <c r="AG451" s="91"/>
      <c r="AH451" s="91"/>
      <c r="AI451" s="91"/>
      <c r="AJ451" s="91"/>
      <c r="AK451" s="110"/>
      <c r="AL451" s="1"/>
      <c r="AM451" s="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  <c r="AE452" s="91"/>
      <c r="AF452" s="91"/>
      <c r="AG452" s="91"/>
      <c r="AH452" s="91"/>
      <c r="AI452" s="91"/>
      <c r="AJ452" s="91"/>
      <c r="AK452" s="110"/>
      <c r="AL452" s="1"/>
      <c r="AM452" s="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  <c r="AD453" s="91"/>
      <c r="AE453" s="91"/>
      <c r="AF453" s="91"/>
      <c r="AG453" s="91"/>
      <c r="AH453" s="91"/>
      <c r="AI453" s="91"/>
      <c r="AJ453" s="91"/>
      <c r="AK453" s="110"/>
      <c r="AL453" s="1"/>
      <c r="AM453" s="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  <c r="AD454" s="91"/>
      <c r="AE454" s="91"/>
      <c r="AF454" s="91"/>
      <c r="AG454" s="91"/>
      <c r="AH454" s="91"/>
      <c r="AI454" s="91"/>
      <c r="AJ454" s="91"/>
      <c r="AK454" s="110"/>
      <c r="AL454" s="1"/>
      <c r="AM454" s="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  <c r="AD455" s="91"/>
      <c r="AE455" s="91"/>
      <c r="AF455" s="91"/>
      <c r="AG455" s="91"/>
      <c r="AH455" s="91"/>
      <c r="AI455" s="91"/>
      <c r="AJ455" s="91"/>
      <c r="AK455" s="110"/>
      <c r="AL455" s="1"/>
      <c r="AM455" s="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  <c r="AD456" s="91"/>
      <c r="AE456" s="91"/>
      <c r="AF456" s="91"/>
      <c r="AG456" s="91"/>
      <c r="AH456" s="91"/>
      <c r="AI456" s="91"/>
      <c r="AJ456" s="91"/>
      <c r="AK456" s="110"/>
      <c r="AL456" s="1"/>
      <c r="AM456" s="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  <c r="AD457" s="91"/>
      <c r="AE457" s="91"/>
      <c r="AF457" s="91"/>
      <c r="AG457" s="91"/>
      <c r="AH457" s="91"/>
      <c r="AI457" s="91"/>
      <c r="AJ457" s="91"/>
      <c r="AK457" s="110"/>
      <c r="AL457" s="1"/>
      <c r="AM457" s="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  <c r="AF458" s="91"/>
      <c r="AG458" s="91"/>
      <c r="AH458" s="91"/>
      <c r="AI458" s="91"/>
      <c r="AJ458" s="91"/>
      <c r="AK458" s="110"/>
      <c r="AL458" s="1"/>
      <c r="AM458" s="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  <c r="AD459" s="91"/>
      <c r="AE459" s="91"/>
      <c r="AF459" s="91"/>
      <c r="AG459" s="91"/>
      <c r="AH459" s="91"/>
      <c r="AI459" s="91"/>
      <c r="AJ459" s="91"/>
      <c r="AK459" s="110"/>
      <c r="AL459" s="1"/>
      <c r="AM459" s="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  <c r="AE460" s="91"/>
      <c r="AF460" s="91"/>
      <c r="AG460" s="91"/>
      <c r="AH460" s="91"/>
      <c r="AI460" s="91"/>
      <c r="AJ460" s="91"/>
      <c r="AK460" s="110"/>
      <c r="AL460" s="1"/>
      <c r="AM460" s="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  <c r="AD461" s="91"/>
      <c r="AE461" s="91"/>
      <c r="AF461" s="91"/>
      <c r="AG461" s="91"/>
      <c r="AH461" s="91"/>
      <c r="AI461" s="91"/>
      <c r="AJ461" s="91"/>
      <c r="AK461" s="110"/>
      <c r="AL461" s="1"/>
      <c r="AM461" s="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  <c r="AE462" s="91"/>
      <c r="AF462" s="91"/>
      <c r="AG462" s="91"/>
      <c r="AH462" s="91"/>
      <c r="AI462" s="91"/>
      <c r="AJ462" s="91"/>
      <c r="AK462" s="110"/>
      <c r="AL462" s="1"/>
      <c r="AM462" s="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  <c r="AE463" s="91"/>
      <c r="AF463" s="91"/>
      <c r="AG463" s="91"/>
      <c r="AH463" s="91"/>
      <c r="AI463" s="91"/>
      <c r="AJ463" s="91"/>
      <c r="AK463" s="110"/>
      <c r="AL463" s="1"/>
      <c r="AM463" s="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  <c r="AE464" s="91"/>
      <c r="AF464" s="91"/>
      <c r="AG464" s="91"/>
      <c r="AH464" s="91"/>
      <c r="AI464" s="91"/>
      <c r="AJ464" s="91"/>
      <c r="AK464" s="110"/>
      <c r="AL464" s="1"/>
      <c r="AM464" s="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  <c r="AD465" s="91"/>
      <c r="AE465" s="91"/>
      <c r="AF465" s="91"/>
      <c r="AG465" s="91"/>
      <c r="AH465" s="91"/>
      <c r="AI465" s="91"/>
      <c r="AJ465" s="91"/>
      <c r="AK465" s="110"/>
      <c r="AL465" s="1"/>
      <c r="AM465" s="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91"/>
      <c r="AF466" s="91"/>
      <c r="AG466" s="91"/>
      <c r="AH466" s="91"/>
      <c r="AI466" s="91"/>
      <c r="AJ466" s="91"/>
      <c r="AK466" s="110"/>
      <c r="AL466" s="1"/>
      <c r="AM466" s="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  <c r="AE467" s="91"/>
      <c r="AF467" s="91"/>
      <c r="AG467" s="91"/>
      <c r="AH467" s="91"/>
      <c r="AI467" s="91"/>
      <c r="AJ467" s="91"/>
      <c r="AK467" s="110"/>
      <c r="AL467" s="1"/>
      <c r="AM467" s="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  <c r="AE468" s="91"/>
      <c r="AF468" s="91"/>
      <c r="AG468" s="91"/>
      <c r="AH468" s="91"/>
      <c r="AI468" s="91"/>
      <c r="AJ468" s="91"/>
      <c r="AK468" s="110"/>
      <c r="AL468" s="1"/>
      <c r="AM468" s="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  <c r="AE469" s="91"/>
      <c r="AF469" s="91"/>
      <c r="AG469" s="91"/>
      <c r="AH469" s="91"/>
      <c r="AI469" s="91"/>
      <c r="AJ469" s="91"/>
      <c r="AK469" s="110"/>
      <c r="AL469" s="1"/>
      <c r="AM469" s="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  <c r="AH470" s="91"/>
      <c r="AI470" s="91"/>
      <c r="AJ470" s="91"/>
      <c r="AK470" s="110"/>
      <c r="AL470" s="1"/>
      <c r="AM470" s="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  <c r="AH471" s="91"/>
      <c r="AI471" s="91"/>
      <c r="AJ471" s="91"/>
      <c r="AK471" s="110"/>
      <c r="AL471" s="1"/>
      <c r="AM471" s="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  <c r="AH472" s="91"/>
      <c r="AI472" s="91"/>
      <c r="AJ472" s="91"/>
      <c r="AK472" s="110"/>
      <c r="AL472" s="1"/>
      <c r="AM472" s="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  <c r="AH473" s="91"/>
      <c r="AI473" s="91"/>
      <c r="AJ473" s="91"/>
      <c r="AK473" s="110"/>
      <c r="AL473" s="1"/>
      <c r="AM473" s="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  <c r="AH474" s="91"/>
      <c r="AI474" s="91"/>
      <c r="AJ474" s="91"/>
      <c r="AK474" s="110"/>
      <c r="AL474" s="1"/>
      <c r="AM474" s="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  <c r="AF475" s="91"/>
      <c r="AG475" s="91"/>
      <c r="AH475" s="91"/>
      <c r="AI475" s="91"/>
      <c r="AJ475" s="91"/>
      <c r="AK475" s="110"/>
      <c r="AL475" s="1"/>
      <c r="AM475" s="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  <c r="AF476" s="91"/>
      <c r="AG476" s="91"/>
      <c r="AH476" s="91"/>
      <c r="AI476" s="91"/>
      <c r="AJ476" s="91"/>
      <c r="AK476" s="110"/>
      <c r="AL476" s="1"/>
      <c r="AM476" s="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  <c r="AF477" s="91"/>
      <c r="AG477" s="91"/>
      <c r="AH477" s="91"/>
      <c r="AI477" s="91"/>
      <c r="AJ477" s="91"/>
      <c r="AK477" s="110"/>
      <c r="AL477" s="1"/>
      <c r="AM477" s="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  <c r="AH478" s="91"/>
      <c r="AI478" s="91"/>
      <c r="AJ478" s="91"/>
      <c r="AK478" s="110"/>
      <c r="AL478" s="1"/>
      <c r="AM478" s="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  <c r="AF479" s="91"/>
      <c r="AG479" s="91"/>
      <c r="AH479" s="91"/>
      <c r="AI479" s="91"/>
      <c r="AJ479" s="91"/>
      <c r="AK479" s="110"/>
      <c r="AL479" s="1"/>
      <c r="AM479" s="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  <c r="AF480" s="91"/>
      <c r="AG480" s="91"/>
      <c r="AH480" s="91"/>
      <c r="AI480" s="91"/>
      <c r="AJ480" s="91"/>
      <c r="AK480" s="110"/>
      <c r="AL480" s="1"/>
      <c r="AM480" s="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  <c r="AF481" s="91"/>
      <c r="AG481" s="91"/>
      <c r="AH481" s="91"/>
      <c r="AI481" s="91"/>
      <c r="AJ481" s="91"/>
      <c r="AK481" s="110"/>
      <c r="AL481" s="1"/>
      <c r="AM481" s="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  <c r="AH482" s="91"/>
      <c r="AI482" s="91"/>
      <c r="AJ482" s="91"/>
      <c r="AK482" s="110"/>
      <c r="AL482" s="1"/>
      <c r="AM482" s="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  <c r="AH483" s="91"/>
      <c r="AI483" s="91"/>
      <c r="AJ483" s="91"/>
      <c r="AK483" s="110"/>
      <c r="AL483" s="1"/>
      <c r="AM483" s="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  <c r="AH484" s="91"/>
      <c r="AI484" s="91"/>
      <c r="AJ484" s="91"/>
      <c r="AK484" s="110"/>
      <c r="AL484" s="1"/>
      <c r="AM484" s="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  <c r="AH485" s="91"/>
      <c r="AI485" s="91"/>
      <c r="AJ485" s="91"/>
      <c r="AK485" s="110"/>
      <c r="AL485" s="1"/>
      <c r="AM485" s="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  <c r="AH486" s="91"/>
      <c r="AI486" s="91"/>
      <c r="AJ486" s="91"/>
      <c r="AK486" s="110"/>
      <c r="AL486" s="1"/>
      <c r="AM486" s="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  <c r="AE487" s="91"/>
      <c r="AF487" s="91"/>
      <c r="AG487" s="91"/>
      <c r="AH487" s="91"/>
      <c r="AI487" s="91"/>
      <c r="AJ487" s="91"/>
      <c r="AK487" s="110"/>
      <c r="AL487" s="1"/>
      <c r="AM487" s="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  <c r="AH488" s="91"/>
      <c r="AI488" s="91"/>
      <c r="AJ488" s="91"/>
      <c r="AK488" s="110"/>
      <c r="AL488" s="1"/>
      <c r="AM488" s="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  <c r="AD489" s="91"/>
      <c r="AE489" s="91"/>
      <c r="AF489" s="91"/>
      <c r="AG489" s="91"/>
      <c r="AH489" s="91"/>
      <c r="AI489" s="91"/>
      <c r="AJ489" s="91"/>
      <c r="AK489" s="110"/>
      <c r="AL489" s="1"/>
      <c r="AM489" s="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  <c r="AD490" s="91"/>
      <c r="AE490" s="91"/>
      <c r="AF490" s="91"/>
      <c r="AG490" s="91"/>
      <c r="AH490" s="91"/>
      <c r="AI490" s="91"/>
      <c r="AJ490" s="91"/>
      <c r="AK490" s="110"/>
      <c r="AL490" s="1"/>
      <c r="AM490" s="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  <c r="AD491" s="91"/>
      <c r="AE491" s="91"/>
      <c r="AF491" s="91"/>
      <c r="AG491" s="91"/>
      <c r="AH491" s="91"/>
      <c r="AI491" s="91"/>
      <c r="AJ491" s="91"/>
      <c r="AK491" s="110"/>
      <c r="AL491" s="1"/>
      <c r="AM491" s="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  <c r="AD492" s="91"/>
      <c r="AE492" s="91"/>
      <c r="AF492" s="91"/>
      <c r="AG492" s="91"/>
      <c r="AH492" s="91"/>
      <c r="AI492" s="91"/>
      <c r="AJ492" s="91"/>
      <c r="AK492" s="110"/>
      <c r="AL492" s="1"/>
      <c r="AM492" s="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  <c r="AD493" s="91"/>
      <c r="AE493" s="91"/>
      <c r="AF493" s="91"/>
      <c r="AG493" s="91"/>
      <c r="AH493" s="91"/>
      <c r="AI493" s="91"/>
      <c r="AJ493" s="91"/>
      <c r="AK493" s="110"/>
      <c r="AL493" s="1"/>
      <c r="AM493" s="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  <c r="AF494" s="91"/>
      <c r="AG494" s="91"/>
      <c r="AH494" s="91"/>
      <c r="AI494" s="91"/>
      <c r="AJ494" s="91"/>
      <c r="AK494" s="110"/>
      <c r="AL494" s="1"/>
      <c r="AM494" s="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  <c r="AF495" s="91"/>
      <c r="AG495" s="91"/>
      <c r="AH495" s="91"/>
      <c r="AI495" s="91"/>
      <c r="AJ495" s="91"/>
      <c r="AK495" s="110"/>
      <c r="AL495" s="1"/>
      <c r="AM495" s="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  <c r="AF496" s="91"/>
      <c r="AG496" s="91"/>
      <c r="AH496" s="91"/>
      <c r="AI496" s="91"/>
      <c r="AJ496" s="91"/>
      <c r="AK496" s="110"/>
      <c r="AL496" s="1"/>
      <c r="AM496" s="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  <c r="AF497" s="91"/>
      <c r="AG497" s="91"/>
      <c r="AH497" s="91"/>
      <c r="AI497" s="91"/>
      <c r="AJ497" s="91"/>
      <c r="AK497" s="110"/>
      <c r="AL497" s="1"/>
      <c r="AM497" s="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  <c r="AF498" s="91"/>
      <c r="AG498" s="91"/>
      <c r="AH498" s="91"/>
      <c r="AI498" s="91"/>
      <c r="AJ498" s="91"/>
      <c r="AK498" s="110"/>
      <c r="AL498" s="1"/>
      <c r="AM498" s="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91"/>
      <c r="AF499" s="91"/>
      <c r="AG499" s="91"/>
      <c r="AH499" s="91"/>
      <c r="AI499" s="91"/>
      <c r="AJ499" s="91"/>
      <c r="AK499" s="110"/>
      <c r="AL499" s="1"/>
      <c r="AM499" s="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  <c r="AD500" s="91"/>
      <c r="AE500" s="91"/>
      <c r="AF500" s="91"/>
      <c r="AG500" s="91"/>
      <c r="AH500" s="91"/>
      <c r="AI500" s="91"/>
      <c r="AJ500" s="91"/>
      <c r="AK500" s="110"/>
      <c r="AL500" s="1"/>
      <c r="AM500" s="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  <c r="AE501" s="91"/>
      <c r="AF501" s="91"/>
      <c r="AG501" s="91"/>
      <c r="AH501" s="91"/>
      <c r="AI501" s="91"/>
      <c r="AJ501" s="91"/>
      <c r="AK501" s="110"/>
      <c r="AL501" s="1"/>
      <c r="AM501" s="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  <c r="AD502" s="91"/>
      <c r="AE502" s="91"/>
      <c r="AF502" s="91"/>
      <c r="AG502" s="91"/>
      <c r="AH502" s="91"/>
      <c r="AI502" s="91"/>
      <c r="AJ502" s="91"/>
      <c r="AK502" s="110"/>
      <c r="AL502" s="1"/>
      <c r="AM502" s="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  <c r="AD503" s="91"/>
      <c r="AE503" s="91"/>
      <c r="AF503" s="91"/>
      <c r="AG503" s="91"/>
      <c r="AH503" s="91"/>
      <c r="AI503" s="91"/>
      <c r="AJ503" s="91"/>
      <c r="AK503" s="110"/>
      <c r="AL503" s="1"/>
      <c r="AM503" s="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  <c r="AD504" s="91"/>
      <c r="AE504" s="91"/>
      <c r="AF504" s="91"/>
      <c r="AG504" s="91"/>
      <c r="AH504" s="91"/>
      <c r="AI504" s="91"/>
      <c r="AJ504" s="91"/>
      <c r="AK504" s="110"/>
      <c r="AL504" s="1"/>
      <c r="AM504" s="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  <c r="AD505" s="91"/>
      <c r="AE505" s="91"/>
      <c r="AF505" s="91"/>
      <c r="AG505" s="91"/>
      <c r="AH505" s="91"/>
      <c r="AI505" s="91"/>
      <c r="AJ505" s="91"/>
      <c r="AK505" s="110"/>
      <c r="AL505" s="1"/>
      <c r="AM505" s="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  <c r="AF506" s="91"/>
      <c r="AG506" s="91"/>
      <c r="AH506" s="91"/>
      <c r="AI506" s="91"/>
      <c r="AJ506" s="91"/>
      <c r="AK506" s="110"/>
      <c r="AL506" s="1"/>
      <c r="AM506" s="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  <c r="AF507" s="91"/>
      <c r="AG507" s="91"/>
      <c r="AH507" s="91"/>
      <c r="AI507" s="91"/>
      <c r="AJ507" s="91"/>
      <c r="AK507" s="110"/>
      <c r="AL507" s="1"/>
      <c r="AM507" s="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  <c r="AF508" s="91"/>
      <c r="AG508" s="91"/>
      <c r="AH508" s="91"/>
      <c r="AI508" s="91"/>
      <c r="AJ508" s="91"/>
      <c r="AK508" s="110"/>
      <c r="AL508" s="1"/>
      <c r="AM508" s="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  <c r="AF509" s="91"/>
      <c r="AG509" s="91"/>
      <c r="AH509" s="91"/>
      <c r="AI509" s="91"/>
      <c r="AJ509" s="91"/>
      <c r="AK509" s="110"/>
      <c r="AL509" s="1"/>
      <c r="AM509" s="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91"/>
      <c r="AI510" s="91"/>
      <c r="AJ510" s="91"/>
      <c r="AK510" s="110"/>
      <c r="AL510" s="1"/>
      <c r="AM510" s="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  <c r="AE511" s="91"/>
      <c r="AF511" s="91"/>
      <c r="AG511" s="91"/>
      <c r="AH511" s="91"/>
      <c r="AI511" s="91"/>
      <c r="AJ511" s="91"/>
      <c r="AK511" s="110"/>
      <c r="AL511" s="1"/>
      <c r="AM511" s="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  <c r="AD512" s="91"/>
      <c r="AE512" s="91"/>
      <c r="AF512" s="91"/>
      <c r="AG512" s="91"/>
      <c r="AH512" s="91"/>
      <c r="AI512" s="91"/>
      <c r="AJ512" s="91"/>
      <c r="AK512" s="110"/>
      <c r="AL512" s="1"/>
      <c r="AM512" s="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  <c r="AD513" s="91"/>
      <c r="AE513" s="91"/>
      <c r="AF513" s="91"/>
      <c r="AG513" s="91"/>
      <c r="AH513" s="91"/>
      <c r="AI513" s="91"/>
      <c r="AJ513" s="91"/>
      <c r="AK513" s="110"/>
      <c r="AL513" s="1"/>
      <c r="AM513" s="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  <c r="AE514" s="91"/>
      <c r="AF514" s="91"/>
      <c r="AG514" s="91"/>
      <c r="AH514" s="91"/>
      <c r="AI514" s="91"/>
      <c r="AJ514" s="91"/>
      <c r="AK514" s="110"/>
      <c r="AL514" s="1"/>
      <c r="AM514" s="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  <c r="AD515" s="91"/>
      <c r="AE515" s="91"/>
      <c r="AF515" s="91"/>
      <c r="AG515" s="91"/>
      <c r="AH515" s="91"/>
      <c r="AI515" s="91"/>
      <c r="AJ515" s="91"/>
      <c r="AK515" s="110"/>
      <c r="AL515" s="1"/>
      <c r="AM515" s="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  <c r="AD516" s="91"/>
      <c r="AE516" s="91"/>
      <c r="AF516" s="91"/>
      <c r="AG516" s="91"/>
      <c r="AH516" s="91"/>
      <c r="AI516" s="91"/>
      <c r="AJ516" s="91"/>
      <c r="AK516" s="110"/>
      <c r="AL516" s="1"/>
      <c r="AM516" s="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  <c r="AD517" s="91"/>
      <c r="AE517" s="91"/>
      <c r="AF517" s="91"/>
      <c r="AG517" s="91"/>
      <c r="AH517" s="91"/>
      <c r="AI517" s="91"/>
      <c r="AJ517" s="91"/>
      <c r="AK517" s="110"/>
      <c r="AL517" s="1"/>
      <c r="AM517" s="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  <c r="AF518" s="91"/>
      <c r="AG518" s="91"/>
      <c r="AH518" s="91"/>
      <c r="AI518" s="91"/>
      <c r="AJ518" s="91"/>
      <c r="AK518" s="110"/>
      <c r="AL518" s="1"/>
      <c r="AM518" s="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  <c r="AF519" s="91"/>
      <c r="AG519" s="91"/>
      <c r="AH519" s="91"/>
      <c r="AI519" s="91"/>
      <c r="AJ519" s="91"/>
      <c r="AK519" s="110"/>
      <c r="AL519" s="1"/>
      <c r="AM519" s="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  <c r="AF520" s="91"/>
      <c r="AG520" s="91"/>
      <c r="AH520" s="91"/>
      <c r="AI520" s="91"/>
      <c r="AJ520" s="91"/>
      <c r="AK520" s="110"/>
      <c r="AL520" s="1"/>
      <c r="AM520" s="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  <c r="AF521" s="91"/>
      <c r="AG521" s="91"/>
      <c r="AH521" s="91"/>
      <c r="AI521" s="91"/>
      <c r="AJ521" s="91"/>
      <c r="AK521" s="110"/>
      <c r="AL521" s="1"/>
      <c r="AM521" s="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  <c r="AF522" s="91"/>
      <c r="AG522" s="91"/>
      <c r="AH522" s="91"/>
      <c r="AI522" s="91"/>
      <c r="AJ522" s="91"/>
      <c r="AK522" s="110"/>
      <c r="AL522" s="1"/>
      <c r="AM522" s="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  <c r="AD523" s="91"/>
      <c r="AE523" s="91"/>
      <c r="AF523" s="91"/>
      <c r="AG523" s="91"/>
      <c r="AH523" s="91"/>
      <c r="AI523" s="91"/>
      <c r="AJ523" s="91"/>
      <c r="AK523" s="110"/>
      <c r="AL523" s="1"/>
      <c r="AM523" s="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  <c r="AD524" s="91"/>
      <c r="AE524" s="91"/>
      <c r="AF524" s="91"/>
      <c r="AG524" s="91"/>
      <c r="AH524" s="91"/>
      <c r="AI524" s="91"/>
      <c r="AJ524" s="91"/>
      <c r="AK524" s="110"/>
      <c r="AL524" s="1"/>
      <c r="AM524" s="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  <c r="AD525" s="91"/>
      <c r="AE525" s="91"/>
      <c r="AF525" s="91"/>
      <c r="AG525" s="91"/>
      <c r="AH525" s="91"/>
      <c r="AI525" s="91"/>
      <c r="AJ525" s="91"/>
      <c r="AK525" s="110"/>
      <c r="AL525" s="1"/>
      <c r="AM525" s="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  <c r="AE526" s="91"/>
      <c r="AF526" s="91"/>
      <c r="AG526" s="91"/>
      <c r="AH526" s="91"/>
      <c r="AI526" s="91"/>
      <c r="AJ526" s="91"/>
      <c r="AK526" s="110"/>
      <c r="AL526" s="1"/>
      <c r="AM526" s="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  <c r="AE527" s="91"/>
      <c r="AF527" s="91"/>
      <c r="AG527" s="91"/>
      <c r="AH527" s="91"/>
      <c r="AI527" s="91"/>
      <c r="AJ527" s="91"/>
      <c r="AK527" s="110"/>
      <c r="AL527" s="1"/>
      <c r="AM527" s="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  <c r="AE528" s="91"/>
      <c r="AF528" s="91"/>
      <c r="AG528" s="91"/>
      <c r="AH528" s="91"/>
      <c r="AI528" s="91"/>
      <c r="AJ528" s="91"/>
      <c r="AK528" s="110"/>
      <c r="AL528" s="1"/>
      <c r="AM528" s="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  <c r="AD529" s="91"/>
      <c r="AE529" s="91"/>
      <c r="AF529" s="91"/>
      <c r="AG529" s="91"/>
      <c r="AH529" s="91"/>
      <c r="AI529" s="91"/>
      <c r="AJ529" s="91"/>
      <c r="AK529" s="110"/>
      <c r="AL529" s="1"/>
      <c r="AM529" s="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  <c r="AD530" s="91"/>
      <c r="AE530" s="91"/>
      <c r="AF530" s="91"/>
      <c r="AG530" s="91"/>
      <c r="AH530" s="91"/>
      <c r="AI530" s="91"/>
      <c r="AJ530" s="91"/>
      <c r="AK530" s="110"/>
      <c r="AL530" s="1"/>
      <c r="AM530" s="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  <c r="AD531" s="91"/>
      <c r="AE531" s="91"/>
      <c r="AF531" s="91"/>
      <c r="AG531" s="91"/>
      <c r="AH531" s="91"/>
      <c r="AI531" s="91"/>
      <c r="AJ531" s="91"/>
      <c r="AK531" s="110"/>
      <c r="AL531" s="1"/>
      <c r="AM531" s="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  <c r="AD532" s="91"/>
      <c r="AE532" s="91"/>
      <c r="AF532" s="91"/>
      <c r="AG532" s="91"/>
      <c r="AH532" s="91"/>
      <c r="AI532" s="91"/>
      <c r="AJ532" s="91"/>
      <c r="AK532" s="110"/>
      <c r="AL532" s="1"/>
      <c r="AM532" s="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  <c r="AD533" s="91"/>
      <c r="AE533" s="91"/>
      <c r="AF533" s="91"/>
      <c r="AG533" s="91"/>
      <c r="AH533" s="91"/>
      <c r="AI533" s="91"/>
      <c r="AJ533" s="91"/>
      <c r="AK533" s="110"/>
      <c r="AL533" s="1"/>
      <c r="AM533" s="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  <c r="AD534" s="91"/>
      <c r="AE534" s="91"/>
      <c r="AF534" s="91"/>
      <c r="AG534" s="91"/>
      <c r="AH534" s="91"/>
      <c r="AI534" s="91"/>
      <c r="AJ534" s="91"/>
      <c r="AK534" s="110"/>
      <c r="AL534" s="1"/>
      <c r="AM534" s="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  <c r="AD535" s="91"/>
      <c r="AE535" s="91"/>
      <c r="AF535" s="91"/>
      <c r="AG535" s="91"/>
      <c r="AH535" s="91"/>
      <c r="AI535" s="91"/>
      <c r="AJ535" s="91"/>
      <c r="AK535" s="110"/>
      <c r="AL535" s="1"/>
      <c r="AM535" s="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  <c r="AE536" s="91"/>
      <c r="AF536" s="91"/>
      <c r="AG536" s="91"/>
      <c r="AH536" s="91"/>
      <c r="AI536" s="91"/>
      <c r="AJ536" s="91"/>
      <c r="AK536" s="110"/>
      <c r="AL536" s="1"/>
      <c r="AM536" s="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  <c r="AD537" s="91"/>
      <c r="AE537" s="91"/>
      <c r="AF537" s="91"/>
      <c r="AG537" s="91"/>
      <c r="AH537" s="91"/>
      <c r="AI537" s="91"/>
      <c r="AJ537" s="91"/>
      <c r="AK537" s="110"/>
      <c r="AL537" s="1"/>
      <c r="AM537" s="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  <c r="AE538" s="91"/>
      <c r="AF538" s="91"/>
      <c r="AG538" s="91"/>
      <c r="AH538" s="91"/>
      <c r="AI538" s="91"/>
      <c r="AJ538" s="91"/>
      <c r="AK538" s="110"/>
      <c r="AL538" s="1"/>
      <c r="AM538" s="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  <c r="AE539" s="91"/>
      <c r="AF539" s="91"/>
      <c r="AG539" s="91"/>
      <c r="AH539" s="91"/>
      <c r="AI539" s="91"/>
      <c r="AJ539" s="91"/>
      <c r="AK539" s="110"/>
      <c r="AL539" s="1"/>
      <c r="AM539" s="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  <c r="AE540" s="91"/>
      <c r="AF540" s="91"/>
      <c r="AG540" s="91"/>
      <c r="AH540" s="91"/>
      <c r="AI540" s="91"/>
      <c r="AJ540" s="91"/>
      <c r="AK540" s="110"/>
      <c r="AL540" s="1"/>
      <c r="AM540" s="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  <c r="AE541" s="91"/>
      <c r="AF541" s="91"/>
      <c r="AG541" s="91"/>
      <c r="AH541" s="91"/>
      <c r="AI541" s="91"/>
      <c r="AJ541" s="91"/>
      <c r="AK541" s="110"/>
      <c r="AL541" s="1"/>
      <c r="AM541" s="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91"/>
      <c r="AF542" s="91"/>
      <c r="AG542" s="91"/>
      <c r="AH542" s="91"/>
      <c r="AI542" s="91"/>
      <c r="AJ542" s="91"/>
      <c r="AK542" s="110"/>
      <c r="AL542" s="1"/>
      <c r="AM542" s="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  <c r="AD543" s="91"/>
      <c r="AE543" s="91"/>
      <c r="AF543" s="91"/>
      <c r="AG543" s="91"/>
      <c r="AH543" s="91"/>
      <c r="AI543" s="91"/>
      <c r="AJ543" s="91"/>
      <c r="AK543" s="110"/>
      <c r="AL543" s="1"/>
      <c r="AM543" s="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91"/>
      <c r="AE544" s="91"/>
      <c r="AF544" s="91"/>
      <c r="AG544" s="91"/>
      <c r="AH544" s="91"/>
      <c r="AI544" s="91"/>
      <c r="AJ544" s="91"/>
      <c r="AK544" s="110"/>
      <c r="AL544" s="1"/>
      <c r="AM544" s="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  <c r="AD545" s="91"/>
      <c r="AE545" s="91"/>
      <c r="AF545" s="91"/>
      <c r="AG545" s="91"/>
      <c r="AH545" s="91"/>
      <c r="AI545" s="91"/>
      <c r="AJ545" s="91"/>
      <c r="AK545" s="110"/>
      <c r="AL545" s="1"/>
      <c r="AM545" s="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  <c r="AD546" s="91"/>
      <c r="AE546" s="91"/>
      <c r="AF546" s="91"/>
      <c r="AG546" s="91"/>
      <c r="AH546" s="91"/>
      <c r="AI546" s="91"/>
      <c r="AJ546" s="91"/>
      <c r="AK546" s="110"/>
      <c r="AL546" s="1"/>
      <c r="AM546" s="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91"/>
      <c r="AF547" s="91"/>
      <c r="AG547" s="91"/>
      <c r="AH547" s="91"/>
      <c r="AI547" s="91"/>
      <c r="AJ547" s="91"/>
      <c r="AK547" s="110"/>
      <c r="AL547" s="1"/>
      <c r="AM547" s="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  <c r="AD548" s="91"/>
      <c r="AE548" s="91"/>
      <c r="AF548" s="91"/>
      <c r="AG548" s="91"/>
      <c r="AH548" s="91"/>
      <c r="AI548" s="91"/>
      <c r="AJ548" s="91"/>
      <c r="AK548" s="110"/>
      <c r="AL548" s="1"/>
      <c r="AM548" s="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  <c r="AD549" s="91"/>
      <c r="AE549" s="91"/>
      <c r="AF549" s="91"/>
      <c r="AG549" s="91"/>
      <c r="AH549" s="91"/>
      <c r="AI549" s="91"/>
      <c r="AJ549" s="91"/>
      <c r="AK549" s="110"/>
      <c r="AL549" s="1"/>
      <c r="AM549" s="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  <c r="AD550" s="91"/>
      <c r="AE550" s="91"/>
      <c r="AF550" s="91"/>
      <c r="AG550" s="91"/>
      <c r="AH550" s="91"/>
      <c r="AI550" s="91"/>
      <c r="AJ550" s="91"/>
      <c r="AK550" s="110"/>
      <c r="AL550" s="1"/>
      <c r="AM550" s="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  <c r="AE551" s="91"/>
      <c r="AF551" s="91"/>
      <c r="AG551" s="91"/>
      <c r="AH551" s="91"/>
      <c r="AI551" s="91"/>
      <c r="AJ551" s="91"/>
      <c r="AK551" s="110"/>
      <c r="AL551" s="1"/>
      <c r="AM551" s="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  <c r="AD552" s="91"/>
      <c r="AE552" s="91"/>
      <c r="AF552" s="91"/>
      <c r="AG552" s="91"/>
      <c r="AH552" s="91"/>
      <c r="AI552" s="91"/>
      <c r="AJ552" s="91"/>
      <c r="AK552" s="110"/>
      <c r="AL552" s="1"/>
      <c r="AM552" s="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  <c r="AD553" s="91"/>
      <c r="AE553" s="91"/>
      <c r="AF553" s="91"/>
      <c r="AG553" s="91"/>
      <c r="AH553" s="91"/>
      <c r="AI553" s="91"/>
      <c r="AJ553" s="91"/>
      <c r="AK553" s="110"/>
      <c r="AL553" s="1"/>
      <c r="AM553" s="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91"/>
      <c r="AE554" s="91"/>
      <c r="AF554" s="91"/>
      <c r="AG554" s="91"/>
      <c r="AH554" s="91"/>
      <c r="AI554" s="91"/>
      <c r="AJ554" s="91"/>
      <c r="AK554" s="110"/>
      <c r="AL554" s="1"/>
      <c r="AM554" s="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  <c r="AE555" s="91"/>
      <c r="AF555" s="91"/>
      <c r="AG555" s="91"/>
      <c r="AH555" s="91"/>
      <c r="AI555" s="91"/>
      <c r="AJ555" s="91"/>
      <c r="AK555" s="110"/>
      <c r="AL555" s="1"/>
      <c r="AM555" s="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  <c r="AD556" s="91"/>
      <c r="AE556" s="91"/>
      <c r="AF556" s="91"/>
      <c r="AG556" s="91"/>
      <c r="AH556" s="91"/>
      <c r="AI556" s="91"/>
      <c r="AJ556" s="91"/>
      <c r="AK556" s="110"/>
      <c r="AL556" s="1"/>
      <c r="AM556" s="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  <c r="AE557" s="91"/>
      <c r="AF557" s="91"/>
      <c r="AG557" s="91"/>
      <c r="AH557" s="91"/>
      <c r="AI557" s="91"/>
      <c r="AJ557" s="91"/>
      <c r="AK557" s="110"/>
      <c r="AL557" s="1"/>
      <c r="AM557" s="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  <c r="AD558" s="91"/>
      <c r="AE558" s="91"/>
      <c r="AF558" s="91"/>
      <c r="AG558" s="91"/>
      <c r="AH558" s="91"/>
      <c r="AI558" s="91"/>
      <c r="AJ558" s="91"/>
      <c r="AK558" s="110"/>
      <c r="AL558" s="1"/>
      <c r="AM558" s="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  <c r="AD559" s="91"/>
      <c r="AE559" s="91"/>
      <c r="AF559" s="91"/>
      <c r="AG559" s="91"/>
      <c r="AH559" s="91"/>
      <c r="AI559" s="91"/>
      <c r="AJ559" s="91"/>
      <c r="AK559" s="110"/>
      <c r="AL559" s="1"/>
      <c r="AM559" s="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  <c r="AD560" s="91"/>
      <c r="AE560" s="91"/>
      <c r="AF560" s="91"/>
      <c r="AG560" s="91"/>
      <c r="AH560" s="91"/>
      <c r="AI560" s="91"/>
      <c r="AJ560" s="91"/>
      <c r="AK560" s="110"/>
      <c r="AL560" s="1"/>
      <c r="AM560" s="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91"/>
      <c r="AE561" s="91"/>
      <c r="AF561" s="91"/>
      <c r="AG561" s="91"/>
      <c r="AH561" s="91"/>
      <c r="AI561" s="91"/>
      <c r="AJ561" s="91"/>
      <c r="AK561" s="110"/>
      <c r="AL561" s="1"/>
      <c r="AM561" s="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  <c r="AD562" s="91"/>
      <c r="AE562" s="91"/>
      <c r="AF562" s="91"/>
      <c r="AG562" s="91"/>
      <c r="AH562" s="91"/>
      <c r="AI562" s="91"/>
      <c r="AJ562" s="91"/>
      <c r="AK562" s="110"/>
      <c r="AL562" s="1"/>
      <c r="AM562" s="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  <c r="AD563" s="91"/>
      <c r="AE563" s="91"/>
      <c r="AF563" s="91"/>
      <c r="AG563" s="91"/>
      <c r="AH563" s="91"/>
      <c r="AI563" s="91"/>
      <c r="AJ563" s="91"/>
      <c r="AK563" s="110"/>
      <c r="AL563" s="1"/>
      <c r="AM563" s="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  <c r="AD564" s="91"/>
      <c r="AE564" s="91"/>
      <c r="AF564" s="91"/>
      <c r="AG564" s="91"/>
      <c r="AH564" s="91"/>
      <c r="AI564" s="91"/>
      <c r="AJ564" s="91"/>
      <c r="AK564" s="110"/>
      <c r="AL564" s="1"/>
      <c r="AM564" s="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  <c r="AD565" s="91"/>
      <c r="AE565" s="91"/>
      <c r="AF565" s="91"/>
      <c r="AG565" s="91"/>
      <c r="AH565" s="91"/>
      <c r="AI565" s="91"/>
      <c r="AJ565" s="91"/>
      <c r="AK565" s="110"/>
      <c r="AL565" s="1"/>
      <c r="AM565" s="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  <c r="AE566" s="91"/>
      <c r="AF566" s="91"/>
      <c r="AG566" s="91"/>
      <c r="AH566" s="91"/>
      <c r="AI566" s="91"/>
      <c r="AJ566" s="91"/>
      <c r="AK566" s="110"/>
      <c r="AL566" s="1"/>
      <c r="AM566" s="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  <c r="AD567" s="91"/>
      <c r="AE567" s="91"/>
      <c r="AF567" s="91"/>
      <c r="AG567" s="91"/>
      <c r="AH567" s="91"/>
      <c r="AI567" s="91"/>
      <c r="AJ567" s="91"/>
      <c r="AK567" s="110"/>
      <c r="AL567" s="1"/>
      <c r="AM567" s="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  <c r="AE568" s="91"/>
      <c r="AF568" s="91"/>
      <c r="AG568" s="91"/>
      <c r="AH568" s="91"/>
      <c r="AI568" s="91"/>
      <c r="AJ568" s="91"/>
      <c r="AK568" s="110"/>
      <c r="AL568" s="1"/>
      <c r="AM568" s="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  <c r="AE569" s="91"/>
      <c r="AF569" s="91"/>
      <c r="AG569" s="91"/>
      <c r="AH569" s="91"/>
      <c r="AI569" s="91"/>
      <c r="AJ569" s="91"/>
      <c r="AK569" s="110"/>
      <c r="AL569" s="1"/>
      <c r="AM569" s="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  <c r="AE570" s="91"/>
      <c r="AF570" s="91"/>
      <c r="AG570" s="91"/>
      <c r="AH570" s="91"/>
      <c r="AI570" s="91"/>
      <c r="AJ570" s="91"/>
      <c r="AK570" s="110"/>
      <c r="AL570" s="1"/>
      <c r="AM570" s="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91"/>
      <c r="AE571" s="91"/>
      <c r="AF571" s="91"/>
      <c r="AG571" s="91"/>
      <c r="AH571" s="91"/>
      <c r="AI571" s="91"/>
      <c r="AJ571" s="91"/>
      <c r="AK571" s="110"/>
      <c r="AL571" s="1"/>
      <c r="AM571" s="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  <c r="AD572" s="91"/>
      <c r="AE572" s="91"/>
      <c r="AF572" s="91"/>
      <c r="AG572" s="91"/>
      <c r="AH572" s="91"/>
      <c r="AI572" s="91"/>
      <c r="AJ572" s="91"/>
      <c r="AK572" s="110"/>
      <c r="AL572" s="1"/>
      <c r="AM572" s="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  <c r="AD573" s="91"/>
      <c r="AE573" s="91"/>
      <c r="AF573" s="91"/>
      <c r="AG573" s="91"/>
      <c r="AH573" s="91"/>
      <c r="AI573" s="91"/>
      <c r="AJ573" s="91"/>
      <c r="AK573" s="110"/>
      <c r="AL573" s="1"/>
      <c r="AM573" s="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  <c r="AD574" s="91"/>
      <c r="AE574" s="91"/>
      <c r="AF574" s="91"/>
      <c r="AG574" s="91"/>
      <c r="AH574" s="91"/>
      <c r="AI574" s="91"/>
      <c r="AJ574" s="91"/>
      <c r="AK574" s="110"/>
      <c r="AL574" s="1"/>
      <c r="AM574" s="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  <c r="AE575" s="91"/>
      <c r="AF575" s="91"/>
      <c r="AG575" s="91"/>
      <c r="AH575" s="91"/>
      <c r="AI575" s="91"/>
      <c r="AJ575" s="91"/>
      <c r="AK575" s="110"/>
      <c r="AL575" s="1"/>
      <c r="AM575" s="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  <c r="AD576" s="91"/>
      <c r="AE576" s="91"/>
      <c r="AF576" s="91"/>
      <c r="AG576" s="91"/>
      <c r="AH576" s="91"/>
      <c r="AI576" s="91"/>
      <c r="AJ576" s="91"/>
      <c r="AK576" s="110"/>
      <c r="AL576" s="1"/>
      <c r="AM576" s="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  <c r="AD577" s="91"/>
      <c r="AE577" s="91"/>
      <c r="AF577" s="91"/>
      <c r="AG577" s="91"/>
      <c r="AH577" s="91"/>
      <c r="AI577" s="91"/>
      <c r="AJ577" s="91"/>
      <c r="AK577" s="110"/>
      <c r="AL577" s="1"/>
      <c r="AM577" s="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  <c r="AD578" s="91"/>
      <c r="AE578" s="91"/>
      <c r="AF578" s="91"/>
      <c r="AG578" s="91"/>
      <c r="AH578" s="91"/>
      <c r="AI578" s="91"/>
      <c r="AJ578" s="91"/>
      <c r="AK578" s="110"/>
      <c r="AL578" s="1"/>
      <c r="AM578" s="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  <c r="AD579" s="91"/>
      <c r="AE579" s="91"/>
      <c r="AF579" s="91"/>
      <c r="AG579" s="91"/>
      <c r="AH579" s="91"/>
      <c r="AI579" s="91"/>
      <c r="AJ579" s="91"/>
      <c r="AK579" s="110"/>
      <c r="AL579" s="1"/>
      <c r="AM579" s="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  <c r="AD580" s="91"/>
      <c r="AE580" s="91"/>
      <c r="AF580" s="91"/>
      <c r="AG580" s="91"/>
      <c r="AH580" s="91"/>
      <c r="AI580" s="91"/>
      <c r="AJ580" s="91"/>
      <c r="AK580" s="110"/>
      <c r="AL580" s="1"/>
      <c r="AM580" s="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  <c r="AD581" s="91"/>
      <c r="AE581" s="91"/>
      <c r="AF581" s="91"/>
      <c r="AG581" s="91"/>
      <c r="AH581" s="91"/>
      <c r="AI581" s="91"/>
      <c r="AJ581" s="91"/>
      <c r="AK581" s="110"/>
      <c r="AL581" s="1"/>
      <c r="AM581" s="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  <c r="AD582" s="91"/>
      <c r="AE582" s="91"/>
      <c r="AF582" s="91"/>
      <c r="AG582" s="91"/>
      <c r="AH582" s="91"/>
      <c r="AI582" s="91"/>
      <c r="AJ582" s="91"/>
      <c r="AK582" s="110"/>
      <c r="AL582" s="1"/>
      <c r="AM582" s="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  <c r="AD583" s="91"/>
      <c r="AE583" s="91"/>
      <c r="AF583" s="91"/>
      <c r="AG583" s="91"/>
      <c r="AH583" s="91"/>
      <c r="AI583" s="91"/>
      <c r="AJ583" s="91"/>
      <c r="AK583" s="110"/>
      <c r="AL583" s="1"/>
      <c r="AM583" s="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  <c r="AD584" s="91"/>
      <c r="AE584" s="91"/>
      <c r="AF584" s="91"/>
      <c r="AG584" s="91"/>
      <c r="AH584" s="91"/>
      <c r="AI584" s="91"/>
      <c r="AJ584" s="91"/>
      <c r="AK584" s="110"/>
      <c r="AL584" s="1"/>
      <c r="AM584" s="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  <c r="AD585" s="91"/>
      <c r="AE585" s="91"/>
      <c r="AF585" s="91"/>
      <c r="AG585" s="91"/>
      <c r="AH585" s="91"/>
      <c r="AI585" s="91"/>
      <c r="AJ585" s="91"/>
      <c r="AK585" s="110"/>
      <c r="AL585" s="1"/>
      <c r="AM585" s="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  <c r="AD586" s="91"/>
      <c r="AE586" s="91"/>
      <c r="AF586" s="91"/>
      <c r="AG586" s="91"/>
      <c r="AH586" s="91"/>
      <c r="AI586" s="91"/>
      <c r="AJ586" s="91"/>
      <c r="AK586" s="110"/>
      <c r="AL586" s="1"/>
      <c r="AM586" s="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  <c r="AD587" s="91"/>
      <c r="AE587" s="91"/>
      <c r="AF587" s="91"/>
      <c r="AG587" s="91"/>
      <c r="AH587" s="91"/>
      <c r="AI587" s="91"/>
      <c r="AJ587" s="91"/>
      <c r="AK587" s="110"/>
      <c r="AL587" s="1"/>
      <c r="AM587" s="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  <c r="AD588" s="91"/>
      <c r="AE588" s="91"/>
      <c r="AF588" s="91"/>
      <c r="AG588" s="91"/>
      <c r="AH588" s="91"/>
      <c r="AI588" s="91"/>
      <c r="AJ588" s="91"/>
      <c r="AK588" s="110"/>
      <c r="AL588" s="1"/>
      <c r="AM588" s="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  <c r="AD589" s="91"/>
      <c r="AE589" s="91"/>
      <c r="AF589" s="91"/>
      <c r="AG589" s="91"/>
      <c r="AH589" s="91"/>
      <c r="AI589" s="91"/>
      <c r="AJ589" s="91"/>
      <c r="AK589" s="110"/>
      <c r="AL589" s="1"/>
      <c r="AM589" s="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  <c r="AD590" s="91"/>
      <c r="AE590" s="91"/>
      <c r="AF590" s="91"/>
      <c r="AG590" s="91"/>
      <c r="AH590" s="91"/>
      <c r="AI590" s="91"/>
      <c r="AJ590" s="91"/>
      <c r="AK590" s="110"/>
      <c r="AL590" s="1"/>
      <c r="AM590" s="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  <c r="AD591" s="91"/>
      <c r="AE591" s="91"/>
      <c r="AF591" s="91"/>
      <c r="AG591" s="91"/>
      <c r="AH591" s="91"/>
      <c r="AI591" s="91"/>
      <c r="AJ591" s="91"/>
      <c r="AK591" s="110"/>
      <c r="AL591" s="1"/>
      <c r="AM591" s="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  <c r="AD592" s="91"/>
      <c r="AE592" s="91"/>
      <c r="AF592" s="91"/>
      <c r="AG592" s="91"/>
      <c r="AH592" s="91"/>
      <c r="AI592" s="91"/>
      <c r="AJ592" s="91"/>
      <c r="AK592" s="110"/>
      <c r="AL592" s="1"/>
      <c r="AM592" s="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  <c r="AD593" s="91"/>
      <c r="AE593" s="91"/>
      <c r="AF593" s="91"/>
      <c r="AG593" s="91"/>
      <c r="AH593" s="91"/>
      <c r="AI593" s="91"/>
      <c r="AJ593" s="91"/>
      <c r="AK593" s="110"/>
      <c r="AL593" s="1"/>
      <c r="AM593" s="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  <c r="AD594" s="91"/>
      <c r="AE594" s="91"/>
      <c r="AF594" s="91"/>
      <c r="AG594" s="91"/>
      <c r="AH594" s="91"/>
      <c r="AI594" s="91"/>
      <c r="AJ594" s="91"/>
      <c r="AK594" s="110"/>
      <c r="AL594" s="1"/>
      <c r="AM594" s="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  <c r="AD595" s="91"/>
      <c r="AE595" s="91"/>
      <c r="AF595" s="91"/>
      <c r="AG595" s="91"/>
      <c r="AH595" s="91"/>
      <c r="AI595" s="91"/>
      <c r="AJ595" s="91"/>
      <c r="AK595" s="110"/>
      <c r="AL595" s="1"/>
      <c r="AM595" s="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  <c r="AD596" s="91"/>
      <c r="AE596" s="91"/>
      <c r="AF596" s="91"/>
      <c r="AG596" s="91"/>
      <c r="AH596" s="91"/>
      <c r="AI596" s="91"/>
      <c r="AJ596" s="91"/>
      <c r="AK596" s="110"/>
      <c r="AL596" s="1"/>
      <c r="AM596" s="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  <c r="AD597" s="91"/>
      <c r="AE597" s="91"/>
      <c r="AF597" s="91"/>
      <c r="AG597" s="91"/>
      <c r="AH597" s="91"/>
      <c r="AI597" s="91"/>
      <c r="AJ597" s="91"/>
      <c r="AK597" s="110"/>
      <c r="AL597" s="1"/>
      <c r="AM597" s="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  <c r="AD598" s="91"/>
      <c r="AE598" s="91"/>
      <c r="AF598" s="91"/>
      <c r="AG598" s="91"/>
      <c r="AH598" s="91"/>
      <c r="AI598" s="91"/>
      <c r="AJ598" s="91"/>
      <c r="AK598" s="110"/>
      <c r="AL598" s="1"/>
      <c r="AM598" s="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  <c r="AD599" s="91"/>
      <c r="AE599" s="91"/>
      <c r="AF599" s="91"/>
      <c r="AG599" s="91"/>
      <c r="AH599" s="91"/>
      <c r="AI599" s="91"/>
      <c r="AJ599" s="91"/>
      <c r="AK599" s="110"/>
      <c r="AL599" s="1"/>
      <c r="AM599" s="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  <c r="AD600" s="91"/>
      <c r="AE600" s="91"/>
      <c r="AF600" s="91"/>
      <c r="AG600" s="91"/>
      <c r="AH600" s="91"/>
      <c r="AI600" s="91"/>
      <c r="AJ600" s="91"/>
      <c r="AK600" s="110"/>
      <c r="AL600" s="1"/>
      <c r="AM600" s="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  <c r="AD601" s="91"/>
      <c r="AE601" s="91"/>
      <c r="AF601" s="91"/>
      <c r="AG601" s="91"/>
      <c r="AH601" s="91"/>
      <c r="AI601" s="91"/>
      <c r="AJ601" s="91"/>
      <c r="AK601" s="110"/>
      <c r="AL601" s="1"/>
      <c r="AM601" s="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  <c r="AD602" s="91"/>
      <c r="AE602" s="91"/>
      <c r="AF602" s="91"/>
      <c r="AG602" s="91"/>
      <c r="AH602" s="91"/>
      <c r="AI602" s="91"/>
      <c r="AJ602" s="91"/>
      <c r="AK602" s="110"/>
      <c r="AL602" s="1"/>
      <c r="AM602" s="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  <c r="AD603" s="91"/>
      <c r="AE603" s="91"/>
      <c r="AF603" s="91"/>
      <c r="AG603" s="91"/>
      <c r="AH603" s="91"/>
      <c r="AI603" s="91"/>
      <c r="AJ603" s="91"/>
      <c r="AK603" s="110"/>
      <c r="AL603" s="1"/>
      <c r="AM603" s="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  <c r="AD604" s="91"/>
      <c r="AE604" s="91"/>
      <c r="AF604" s="91"/>
      <c r="AG604" s="91"/>
      <c r="AH604" s="91"/>
      <c r="AI604" s="91"/>
      <c r="AJ604" s="91"/>
      <c r="AK604" s="110"/>
      <c r="AL604" s="1"/>
      <c r="AM604" s="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  <c r="AD605" s="91"/>
      <c r="AE605" s="91"/>
      <c r="AF605" s="91"/>
      <c r="AG605" s="91"/>
      <c r="AH605" s="91"/>
      <c r="AI605" s="91"/>
      <c r="AJ605" s="91"/>
      <c r="AK605" s="110"/>
      <c r="AL605" s="1"/>
      <c r="AM605" s="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  <c r="AD606" s="91"/>
      <c r="AE606" s="91"/>
      <c r="AF606" s="91"/>
      <c r="AG606" s="91"/>
      <c r="AH606" s="91"/>
      <c r="AI606" s="91"/>
      <c r="AJ606" s="91"/>
      <c r="AK606" s="110"/>
      <c r="AL606" s="1"/>
      <c r="AM606" s="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  <c r="AD607" s="91"/>
      <c r="AE607" s="91"/>
      <c r="AF607" s="91"/>
      <c r="AG607" s="91"/>
      <c r="AH607" s="91"/>
      <c r="AI607" s="91"/>
      <c r="AJ607" s="91"/>
      <c r="AK607" s="110"/>
      <c r="AL607" s="1"/>
      <c r="AM607" s="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  <c r="AD608" s="91"/>
      <c r="AE608" s="91"/>
      <c r="AF608" s="91"/>
      <c r="AG608" s="91"/>
      <c r="AH608" s="91"/>
      <c r="AI608" s="91"/>
      <c r="AJ608" s="91"/>
      <c r="AK608" s="110"/>
      <c r="AL608" s="1"/>
      <c r="AM608" s="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  <c r="AD609" s="91"/>
      <c r="AE609" s="91"/>
      <c r="AF609" s="91"/>
      <c r="AG609" s="91"/>
      <c r="AH609" s="91"/>
      <c r="AI609" s="91"/>
      <c r="AJ609" s="91"/>
      <c r="AK609" s="110"/>
      <c r="AL609" s="1"/>
      <c r="AM609" s="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  <c r="AD610" s="91"/>
      <c r="AE610" s="91"/>
      <c r="AF610" s="91"/>
      <c r="AG610" s="91"/>
      <c r="AH610" s="91"/>
      <c r="AI610" s="91"/>
      <c r="AJ610" s="91"/>
      <c r="AK610" s="110"/>
      <c r="AL610" s="1"/>
      <c r="AM610" s="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  <c r="AD611" s="91"/>
      <c r="AE611" s="91"/>
      <c r="AF611" s="91"/>
      <c r="AG611" s="91"/>
      <c r="AH611" s="91"/>
      <c r="AI611" s="91"/>
      <c r="AJ611" s="91"/>
      <c r="AK611" s="110"/>
      <c r="AL611" s="1"/>
      <c r="AM611" s="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  <c r="AD612" s="91"/>
      <c r="AE612" s="91"/>
      <c r="AF612" s="91"/>
      <c r="AG612" s="91"/>
      <c r="AH612" s="91"/>
      <c r="AI612" s="91"/>
      <c r="AJ612" s="91"/>
      <c r="AK612" s="110"/>
      <c r="AL612" s="1"/>
      <c r="AM612" s="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  <c r="AD613" s="91"/>
      <c r="AE613" s="91"/>
      <c r="AF613" s="91"/>
      <c r="AG613" s="91"/>
      <c r="AH613" s="91"/>
      <c r="AI613" s="91"/>
      <c r="AJ613" s="91"/>
      <c r="AK613" s="110"/>
      <c r="AL613" s="1"/>
      <c r="AM613" s="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  <c r="AD614" s="91"/>
      <c r="AE614" s="91"/>
      <c r="AF614" s="91"/>
      <c r="AG614" s="91"/>
      <c r="AH614" s="91"/>
      <c r="AI614" s="91"/>
      <c r="AJ614" s="91"/>
      <c r="AK614" s="110"/>
      <c r="AL614" s="1"/>
      <c r="AM614" s="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  <c r="AD615" s="91"/>
      <c r="AE615" s="91"/>
      <c r="AF615" s="91"/>
      <c r="AG615" s="91"/>
      <c r="AH615" s="91"/>
      <c r="AI615" s="91"/>
      <c r="AJ615" s="91"/>
      <c r="AK615" s="110"/>
      <c r="AL615" s="1"/>
      <c r="AM615" s="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  <c r="AD616" s="91"/>
      <c r="AE616" s="91"/>
      <c r="AF616" s="91"/>
      <c r="AG616" s="91"/>
      <c r="AH616" s="91"/>
      <c r="AI616" s="91"/>
      <c r="AJ616" s="91"/>
      <c r="AK616" s="110"/>
      <c r="AL616" s="1"/>
      <c r="AM616" s="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  <c r="AD617" s="91"/>
      <c r="AE617" s="91"/>
      <c r="AF617" s="91"/>
      <c r="AG617" s="91"/>
      <c r="AH617" s="91"/>
      <c r="AI617" s="91"/>
      <c r="AJ617" s="91"/>
      <c r="AK617" s="110"/>
      <c r="AL617" s="1"/>
      <c r="AM617" s="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  <c r="AD618" s="91"/>
      <c r="AE618" s="91"/>
      <c r="AF618" s="91"/>
      <c r="AG618" s="91"/>
      <c r="AH618" s="91"/>
      <c r="AI618" s="91"/>
      <c r="AJ618" s="91"/>
      <c r="AK618" s="110"/>
      <c r="AL618" s="1"/>
      <c r="AM618" s="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  <c r="AD619" s="91"/>
      <c r="AE619" s="91"/>
      <c r="AF619" s="91"/>
      <c r="AG619" s="91"/>
      <c r="AH619" s="91"/>
      <c r="AI619" s="91"/>
      <c r="AJ619" s="91"/>
      <c r="AK619" s="110"/>
      <c r="AL619" s="1"/>
      <c r="AM619" s="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  <c r="AD620" s="91"/>
      <c r="AE620" s="91"/>
      <c r="AF620" s="91"/>
      <c r="AG620" s="91"/>
      <c r="AH620" s="91"/>
      <c r="AI620" s="91"/>
      <c r="AJ620" s="91"/>
      <c r="AK620" s="110"/>
      <c r="AL620" s="1"/>
      <c r="AM620" s="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  <c r="AD621" s="91"/>
      <c r="AE621" s="91"/>
      <c r="AF621" s="91"/>
      <c r="AG621" s="91"/>
      <c r="AH621" s="91"/>
      <c r="AI621" s="91"/>
      <c r="AJ621" s="91"/>
      <c r="AK621" s="110"/>
      <c r="AL621" s="1"/>
      <c r="AM621" s="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  <c r="AD622" s="91"/>
      <c r="AE622" s="91"/>
      <c r="AF622" s="91"/>
      <c r="AG622" s="91"/>
      <c r="AH622" s="91"/>
      <c r="AI622" s="91"/>
      <c r="AJ622" s="91"/>
      <c r="AK622" s="110"/>
      <c r="AL622" s="1"/>
      <c r="AM622" s="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  <c r="AD623" s="91"/>
      <c r="AE623" s="91"/>
      <c r="AF623" s="91"/>
      <c r="AG623" s="91"/>
      <c r="AH623" s="91"/>
      <c r="AI623" s="91"/>
      <c r="AJ623" s="91"/>
      <c r="AK623" s="110"/>
      <c r="AL623" s="1"/>
      <c r="AM623" s="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  <c r="AD624" s="91"/>
      <c r="AE624" s="91"/>
      <c r="AF624" s="91"/>
      <c r="AG624" s="91"/>
      <c r="AH624" s="91"/>
      <c r="AI624" s="91"/>
      <c r="AJ624" s="91"/>
      <c r="AK624" s="110"/>
      <c r="AL624" s="1"/>
      <c r="AM624" s="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  <c r="AD625" s="91"/>
      <c r="AE625" s="91"/>
      <c r="AF625" s="91"/>
      <c r="AG625" s="91"/>
      <c r="AH625" s="91"/>
      <c r="AI625" s="91"/>
      <c r="AJ625" s="91"/>
      <c r="AK625" s="110"/>
      <c r="AL625" s="1"/>
      <c r="AM625" s="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  <c r="AD626" s="91"/>
      <c r="AE626" s="91"/>
      <c r="AF626" s="91"/>
      <c r="AG626" s="91"/>
      <c r="AH626" s="91"/>
      <c r="AI626" s="91"/>
      <c r="AJ626" s="91"/>
      <c r="AK626" s="110"/>
      <c r="AL626" s="1"/>
      <c r="AM626" s="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  <c r="AD627" s="91"/>
      <c r="AE627" s="91"/>
      <c r="AF627" s="91"/>
      <c r="AG627" s="91"/>
      <c r="AH627" s="91"/>
      <c r="AI627" s="91"/>
      <c r="AJ627" s="91"/>
      <c r="AK627" s="110"/>
      <c r="AL627" s="1"/>
      <c r="AM627" s="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  <c r="AD628" s="91"/>
      <c r="AE628" s="91"/>
      <c r="AF628" s="91"/>
      <c r="AG628" s="91"/>
      <c r="AH628" s="91"/>
      <c r="AI628" s="91"/>
      <c r="AJ628" s="91"/>
      <c r="AK628" s="110"/>
      <c r="AL628" s="1"/>
      <c r="AM628" s="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  <c r="AD629" s="91"/>
      <c r="AE629" s="91"/>
      <c r="AF629" s="91"/>
      <c r="AG629" s="91"/>
      <c r="AH629" s="91"/>
      <c r="AI629" s="91"/>
      <c r="AJ629" s="91"/>
      <c r="AK629" s="110"/>
      <c r="AL629" s="1"/>
      <c r="AM629" s="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  <c r="AD630" s="91"/>
      <c r="AE630" s="91"/>
      <c r="AF630" s="91"/>
      <c r="AG630" s="91"/>
      <c r="AH630" s="91"/>
      <c r="AI630" s="91"/>
      <c r="AJ630" s="91"/>
      <c r="AK630" s="110"/>
      <c r="AL630" s="1"/>
      <c r="AM630" s="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  <c r="AD631" s="91"/>
      <c r="AE631" s="91"/>
      <c r="AF631" s="91"/>
      <c r="AG631" s="91"/>
      <c r="AH631" s="91"/>
      <c r="AI631" s="91"/>
      <c r="AJ631" s="91"/>
      <c r="AK631" s="110"/>
      <c r="AL631" s="1"/>
      <c r="AM631" s="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  <c r="AD632" s="91"/>
      <c r="AE632" s="91"/>
      <c r="AF632" s="91"/>
      <c r="AG632" s="91"/>
      <c r="AH632" s="91"/>
      <c r="AI632" s="91"/>
      <c r="AJ632" s="91"/>
      <c r="AK632" s="110"/>
      <c r="AL632" s="1"/>
      <c r="AM632" s="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  <c r="AD633" s="91"/>
      <c r="AE633" s="91"/>
      <c r="AF633" s="91"/>
      <c r="AG633" s="91"/>
      <c r="AH633" s="91"/>
      <c r="AI633" s="91"/>
      <c r="AJ633" s="91"/>
      <c r="AK633" s="110"/>
      <c r="AL633" s="1"/>
      <c r="AM633" s="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  <c r="AD634" s="91"/>
      <c r="AE634" s="91"/>
      <c r="AF634" s="91"/>
      <c r="AG634" s="91"/>
      <c r="AH634" s="91"/>
      <c r="AI634" s="91"/>
      <c r="AJ634" s="91"/>
      <c r="AK634" s="110"/>
      <c r="AL634" s="1"/>
      <c r="AM634" s="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  <c r="AD635" s="91"/>
      <c r="AE635" s="91"/>
      <c r="AF635" s="91"/>
      <c r="AG635" s="91"/>
      <c r="AH635" s="91"/>
      <c r="AI635" s="91"/>
      <c r="AJ635" s="91"/>
      <c r="AK635" s="110"/>
      <c r="AL635" s="1"/>
      <c r="AM635" s="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91"/>
      <c r="AF636" s="91"/>
      <c r="AG636" s="91"/>
      <c r="AH636" s="91"/>
      <c r="AI636" s="91"/>
      <c r="AJ636" s="91"/>
      <c r="AK636" s="110"/>
      <c r="AL636" s="1"/>
      <c r="AM636" s="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91"/>
      <c r="AF637" s="91"/>
      <c r="AG637" s="91"/>
      <c r="AH637" s="91"/>
      <c r="AI637" s="91"/>
      <c r="AJ637" s="91"/>
      <c r="AK637" s="110"/>
      <c r="AL637" s="1"/>
      <c r="AM637" s="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91"/>
      <c r="AF638" s="91"/>
      <c r="AG638" s="91"/>
      <c r="AH638" s="91"/>
      <c r="AI638" s="91"/>
      <c r="AJ638" s="91"/>
      <c r="AK638" s="110"/>
      <c r="AL638" s="1"/>
      <c r="AM638" s="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91"/>
      <c r="AF639" s="91"/>
      <c r="AG639" s="91"/>
      <c r="AH639" s="91"/>
      <c r="AI639" s="91"/>
      <c r="AJ639" s="91"/>
      <c r="AK639" s="110"/>
      <c r="AL639" s="1"/>
      <c r="AM639" s="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  <c r="AD640" s="91"/>
      <c r="AE640" s="91"/>
      <c r="AF640" s="91"/>
      <c r="AG640" s="91"/>
      <c r="AH640" s="91"/>
      <c r="AI640" s="91"/>
      <c r="AJ640" s="91"/>
      <c r="AK640" s="110"/>
      <c r="AL640" s="1"/>
      <c r="AM640" s="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  <c r="AD641" s="91"/>
      <c r="AE641" s="91"/>
      <c r="AF641" s="91"/>
      <c r="AG641" s="91"/>
      <c r="AH641" s="91"/>
      <c r="AI641" s="91"/>
      <c r="AJ641" s="91"/>
      <c r="AK641" s="110"/>
      <c r="AL641" s="1"/>
      <c r="AM641" s="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91"/>
      <c r="AF642" s="91"/>
      <c r="AG642" s="91"/>
      <c r="AH642" s="91"/>
      <c r="AI642" s="91"/>
      <c r="AJ642" s="91"/>
      <c r="AK642" s="110"/>
      <c r="AL642" s="1"/>
      <c r="AM642" s="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91"/>
      <c r="AF643" s="91"/>
      <c r="AG643" s="91"/>
      <c r="AH643" s="91"/>
      <c r="AI643" s="91"/>
      <c r="AJ643" s="91"/>
      <c r="AK643" s="110"/>
      <c r="AL643" s="1"/>
      <c r="AM643" s="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91"/>
      <c r="AF644" s="91"/>
      <c r="AG644" s="91"/>
      <c r="AH644" s="91"/>
      <c r="AI644" s="91"/>
      <c r="AJ644" s="91"/>
      <c r="AK644" s="110"/>
      <c r="AL644" s="1"/>
      <c r="AM644" s="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  <c r="AD645" s="91"/>
      <c r="AE645" s="91"/>
      <c r="AF645" s="91"/>
      <c r="AG645" s="91"/>
      <c r="AH645" s="91"/>
      <c r="AI645" s="91"/>
      <c r="AJ645" s="91"/>
      <c r="AK645" s="110"/>
      <c r="AL645" s="1"/>
      <c r="AM645" s="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  <c r="AD646" s="91"/>
      <c r="AE646" s="91"/>
      <c r="AF646" s="91"/>
      <c r="AG646" s="91"/>
      <c r="AH646" s="91"/>
      <c r="AI646" s="91"/>
      <c r="AJ646" s="91"/>
      <c r="AK646" s="110"/>
      <c r="AL646" s="1"/>
      <c r="AM646" s="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  <c r="AD647" s="91"/>
      <c r="AE647" s="91"/>
      <c r="AF647" s="91"/>
      <c r="AG647" s="91"/>
      <c r="AH647" s="91"/>
      <c r="AI647" s="91"/>
      <c r="AJ647" s="91"/>
      <c r="AK647" s="110"/>
      <c r="AL647" s="1"/>
      <c r="AM647" s="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  <c r="AD648" s="91"/>
      <c r="AE648" s="91"/>
      <c r="AF648" s="91"/>
      <c r="AG648" s="91"/>
      <c r="AH648" s="91"/>
      <c r="AI648" s="91"/>
      <c r="AJ648" s="91"/>
      <c r="AK648" s="110"/>
      <c r="AL648" s="1"/>
      <c r="AM648" s="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  <c r="AD649" s="91"/>
      <c r="AE649" s="91"/>
      <c r="AF649" s="91"/>
      <c r="AG649" s="91"/>
      <c r="AH649" s="91"/>
      <c r="AI649" s="91"/>
      <c r="AJ649" s="91"/>
      <c r="AK649" s="110"/>
      <c r="AL649" s="1"/>
      <c r="AM649" s="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  <c r="AE650" s="91"/>
      <c r="AF650" s="91"/>
      <c r="AG650" s="91"/>
      <c r="AH650" s="91"/>
      <c r="AI650" s="91"/>
      <c r="AJ650" s="91"/>
      <c r="AK650" s="110"/>
      <c r="AL650" s="1"/>
      <c r="AM650" s="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  <c r="AE651" s="91"/>
      <c r="AF651" s="91"/>
      <c r="AG651" s="91"/>
      <c r="AH651" s="91"/>
      <c r="AI651" s="91"/>
      <c r="AJ651" s="91"/>
      <c r="AK651" s="110"/>
      <c r="AL651" s="1"/>
      <c r="AM651" s="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  <c r="AE652" s="91"/>
      <c r="AF652" s="91"/>
      <c r="AG652" s="91"/>
      <c r="AH652" s="91"/>
      <c r="AI652" s="91"/>
      <c r="AJ652" s="91"/>
      <c r="AK652" s="110"/>
      <c r="AL652" s="1"/>
      <c r="AM652" s="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  <c r="AE653" s="91"/>
      <c r="AF653" s="91"/>
      <c r="AG653" s="91"/>
      <c r="AH653" s="91"/>
      <c r="AI653" s="91"/>
      <c r="AJ653" s="91"/>
      <c r="AK653" s="110"/>
      <c r="AL653" s="1"/>
      <c r="AM653" s="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  <c r="AE654" s="91"/>
      <c r="AF654" s="91"/>
      <c r="AG654" s="91"/>
      <c r="AH654" s="91"/>
      <c r="AI654" s="91"/>
      <c r="AJ654" s="91"/>
      <c r="AK654" s="110"/>
      <c r="AL654" s="1"/>
      <c r="AM654" s="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  <c r="AD655" s="91"/>
      <c r="AE655" s="91"/>
      <c r="AF655" s="91"/>
      <c r="AG655" s="91"/>
      <c r="AH655" s="91"/>
      <c r="AI655" s="91"/>
      <c r="AJ655" s="91"/>
      <c r="AK655" s="110"/>
      <c r="AL655" s="1"/>
      <c r="AM655" s="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  <c r="AD656" s="91"/>
      <c r="AE656" s="91"/>
      <c r="AF656" s="91"/>
      <c r="AG656" s="91"/>
      <c r="AH656" s="91"/>
      <c r="AI656" s="91"/>
      <c r="AJ656" s="91"/>
      <c r="AK656" s="110"/>
      <c r="AL656" s="1"/>
      <c r="AM656" s="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  <c r="AD657" s="91"/>
      <c r="AE657" s="91"/>
      <c r="AF657" s="91"/>
      <c r="AG657" s="91"/>
      <c r="AH657" s="91"/>
      <c r="AI657" s="91"/>
      <c r="AJ657" s="91"/>
      <c r="AK657" s="110"/>
      <c r="AL657" s="1"/>
      <c r="AM657" s="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  <c r="AD658" s="91"/>
      <c r="AE658" s="91"/>
      <c r="AF658" s="91"/>
      <c r="AG658" s="91"/>
      <c r="AH658" s="91"/>
      <c r="AI658" s="91"/>
      <c r="AJ658" s="91"/>
      <c r="AK658" s="110"/>
      <c r="AL658" s="1"/>
      <c r="AM658" s="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  <c r="AD659" s="91"/>
      <c r="AE659" s="91"/>
      <c r="AF659" s="91"/>
      <c r="AG659" s="91"/>
      <c r="AH659" s="91"/>
      <c r="AI659" s="91"/>
      <c r="AJ659" s="91"/>
      <c r="AK659" s="110"/>
      <c r="AL659" s="1"/>
      <c r="AM659" s="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  <c r="AD660" s="91"/>
      <c r="AE660" s="91"/>
      <c r="AF660" s="91"/>
      <c r="AG660" s="91"/>
      <c r="AH660" s="91"/>
      <c r="AI660" s="91"/>
      <c r="AJ660" s="91"/>
      <c r="AK660" s="110"/>
      <c r="AL660" s="1"/>
      <c r="AM660" s="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  <c r="AD661" s="91"/>
      <c r="AE661" s="91"/>
      <c r="AF661" s="91"/>
      <c r="AG661" s="91"/>
      <c r="AH661" s="91"/>
      <c r="AI661" s="91"/>
      <c r="AJ661" s="91"/>
      <c r="AK661" s="110"/>
      <c r="AL661" s="1"/>
      <c r="AM661" s="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  <c r="AD662" s="91"/>
      <c r="AE662" s="91"/>
      <c r="AF662" s="91"/>
      <c r="AG662" s="91"/>
      <c r="AH662" s="91"/>
      <c r="AI662" s="91"/>
      <c r="AJ662" s="91"/>
      <c r="AK662" s="110"/>
      <c r="AL662" s="1"/>
      <c r="AM662" s="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  <c r="AD663" s="91"/>
      <c r="AE663" s="91"/>
      <c r="AF663" s="91"/>
      <c r="AG663" s="91"/>
      <c r="AH663" s="91"/>
      <c r="AI663" s="91"/>
      <c r="AJ663" s="91"/>
      <c r="AK663" s="110"/>
      <c r="AL663" s="1"/>
      <c r="AM663" s="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  <c r="AE664" s="91"/>
      <c r="AF664" s="91"/>
      <c r="AG664" s="91"/>
      <c r="AH664" s="91"/>
      <c r="AI664" s="91"/>
      <c r="AJ664" s="91"/>
      <c r="AK664" s="110"/>
      <c r="AL664" s="1"/>
      <c r="AM664" s="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  <c r="AE665" s="91"/>
      <c r="AF665" s="91"/>
      <c r="AG665" s="91"/>
      <c r="AH665" s="91"/>
      <c r="AI665" s="91"/>
      <c r="AJ665" s="91"/>
      <c r="AK665" s="110"/>
      <c r="AL665" s="1"/>
      <c r="AM665" s="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  <c r="AE666" s="91"/>
      <c r="AF666" s="91"/>
      <c r="AG666" s="91"/>
      <c r="AH666" s="91"/>
      <c r="AI666" s="91"/>
      <c r="AJ666" s="91"/>
      <c r="AK666" s="110"/>
      <c r="AL666" s="1"/>
      <c r="AM666" s="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  <c r="AF667" s="91"/>
      <c r="AG667" s="91"/>
      <c r="AH667" s="91"/>
      <c r="AI667" s="91"/>
      <c r="AJ667" s="91"/>
      <c r="AK667" s="110"/>
      <c r="AL667" s="1"/>
      <c r="AM667" s="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  <c r="AE668" s="91"/>
      <c r="AF668" s="91"/>
      <c r="AG668" s="91"/>
      <c r="AH668" s="91"/>
      <c r="AI668" s="91"/>
      <c r="AJ668" s="91"/>
      <c r="AK668" s="110"/>
      <c r="AL668" s="1"/>
      <c r="AM668" s="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  <c r="AE669" s="91"/>
      <c r="AF669" s="91"/>
      <c r="AG669" s="91"/>
      <c r="AH669" s="91"/>
      <c r="AI669" s="91"/>
      <c r="AJ669" s="91"/>
      <c r="AK669" s="110"/>
      <c r="AL669" s="1"/>
      <c r="AM669" s="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  <c r="AE670" s="91"/>
      <c r="AF670" s="91"/>
      <c r="AG670" s="91"/>
      <c r="AH670" s="91"/>
      <c r="AI670" s="91"/>
      <c r="AJ670" s="91"/>
      <c r="AK670" s="110"/>
      <c r="AL670" s="1"/>
      <c r="AM670" s="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  <c r="AE671" s="91"/>
      <c r="AF671" s="91"/>
      <c r="AG671" s="91"/>
      <c r="AH671" s="91"/>
      <c r="AI671" s="91"/>
      <c r="AJ671" s="91"/>
      <c r="AK671" s="110"/>
      <c r="AL671" s="1"/>
      <c r="AM671" s="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  <c r="AE672" s="91"/>
      <c r="AF672" s="91"/>
      <c r="AG672" s="91"/>
      <c r="AH672" s="91"/>
      <c r="AI672" s="91"/>
      <c r="AJ672" s="91"/>
      <c r="AK672" s="110"/>
      <c r="AL672" s="1"/>
      <c r="AM672" s="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  <c r="AE673" s="91"/>
      <c r="AF673" s="91"/>
      <c r="AG673" s="91"/>
      <c r="AH673" s="91"/>
      <c r="AI673" s="91"/>
      <c r="AJ673" s="91"/>
      <c r="AK673" s="110"/>
      <c r="AL673" s="1"/>
      <c r="AM673" s="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  <c r="AE674" s="91"/>
      <c r="AF674" s="91"/>
      <c r="AG674" s="91"/>
      <c r="AH674" s="91"/>
      <c r="AI674" s="91"/>
      <c r="AJ674" s="91"/>
      <c r="AK674" s="110"/>
      <c r="AL674" s="1"/>
      <c r="AM674" s="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  <c r="AE675" s="91"/>
      <c r="AF675" s="91"/>
      <c r="AG675" s="91"/>
      <c r="AH675" s="91"/>
      <c r="AI675" s="91"/>
      <c r="AJ675" s="91"/>
      <c r="AK675" s="110"/>
      <c r="AL675" s="1"/>
      <c r="AM675" s="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  <c r="AE676" s="91"/>
      <c r="AF676" s="91"/>
      <c r="AG676" s="91"/>
      <c r="AH676" s="91"/>
      <c r="AI676" s="91"/>
      <c r="AJ676" s="91"/>
      <c r="AK676" s="110"/>
      <c r="AL676" s="1"/>
      <c r="AM676" s="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  <c r="AE677" s="91"/>
      <c r="AF677" s="91"/>
      <c r="AG677" s="91"/>
      <c r="AH677" s="91"/>
      <c r="AI677" s="91"/>
      <c r="AJ677" s="91"/>
      <c r="AK677" s="110"/>
      <c r="AL677" s="1"/>
      <c r="AM677" s="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  <c r="AE678" s="91"/>
      <c r="AF678" s="91"/>
      <c r="AG678" s="91"/>
      <c r="AH678" s="91"/>
      <c r="AI678" s="91"/>
      <c r="AJ678" s="91"/>
      <c r="AK678" s="110"/>
      <c r="AL678" s="1"/>
      <c r="AM678" s="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  <c r="AE679" s="91"/>
      <c r="AF679" s="91"/>
      <c r="AG679" s="91"/>
      <c r="AH679" s="91"/>
      <c r="AI679" s="91"/>
      <c r="AJ679" s="91"/>
      <c r="AK679" s="110"/>
      <c r="AL679" s="1"/>
      <c r="AM679" s="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  <c r="AE680" s="91"/>
      <c r="AF680" s="91"/>
      <c r="AG680" s="91"/>
      <c r="AH680" s="91"/>
      <c r="AI680" s="91"/>
      <c r="AJ680" s="91"/>
      <c r="AK680" s="110"/>
      <c r="AL680" s="1"/>
      <c r="AM680" s="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  <c r="AE681" s="91"/>
      <c r="AF681" s="91"/>
      <c r="AG681" s="91"/>
      <c r="AH681" s="91"/>
      <c r="AI681" s="91"/>
      <c r="AJ681" s="91"/>
      <c r="AK681" s="110"/>
      <c r="AL681" s="1"/>
      <c r="AM681" s="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  <c r="AE682" s="91"/>
      <c r="AF682" s="91"/>
      <c r="AG682" s="91"/>
      <c r="AH682" s="91"/>
      <c r="AI682" s="91"/>
      <c r="AJ682" s="91"/>
      <c r="AK682" s="110"/>
      <c r="AL682" s="1"/>
      <c r="AM682" s="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  <c r="AE683" s="91"/>
      <c r="AF683" s="91"/>
      <c r="AG683" s="91"/>
      <c r="AH683" s="91"/>
      <c r="AI683" s="91"/>
      <c r="AJ683" s="91"/>
      <c r="AK683" s="110"/>
      <c r="AL683" s="1"/>
      <c r="AM683" s="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  <c r="AE684" s="91"/>
      <c r="AF684" s="91"/>
      <c r="AG684" s="91"/>
      <c r="AH684" s="91"/>
      <c r="AI684" s="91"/>
      <c r="AJ684" s="91"/>
      <c r="AK684" s="110"/>
      <c r="AL684" s="1"/>
      <c r="AM684" s="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  <c r="AE685" s="91"/>
      <c r="AF685" s="91"/>
      <c r="AG685" s="91"/>
      <c r="AH685" s="91"/>
      <c r="AI685" s="91"/>
      <c r="AJ685" s="91"/>
      <c r="AK685" s="110"/>
      <c r="AL685" s="1"/>
      <c r="AM685" s="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  <c r="AE686" s="91"/>
      <c r="AF686" s="91"/>
      <c r="AG686" s="91"/>
      <c r="AH686" s="91"/>
      <c r="AI686" s="91"/>
      <c r="AJ686" s="91"/>
      <c r="AK686" s="110"/>
      <c r="AL686" s="1"/>
      <c r="AM686" s="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  <c r="AE687" s="91"/>
      <c r="AF687" s="91"/>
      <c r="AG687" s="91"/>
      <c r="AH687" s="91"/>
      <c r="AI687" s="91"/>
      <c r="AJ687" s="91"/>
      <c r="AK687" s="110"/>
      <c r="AL687" s="1"/>
      <c r="AM687" s="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  <c r="AE688" s="91"/>
      <c r="AF688" s="91"/>
      <c r="AG688" s="91"/>
      <c r="AH688" s="91"/>
      <c r="AI688" s="91"/>
      <c r="AJ688" s="91"/>
      <c r="AK688" s="110"/>
      <c r="AL688" s="1"/>
      <c r="AM688" s="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  <c r="AE689" s="91"/>
      <c r="AF689" s="91"/>
      <c r="AG689" s="91"/>
      <c r="AH689" s="91"/>
      <c r="AI689" s="91"/>
      <c r="AJ689" s="91"/>
      <c r="AK689" s="110"/>
      <c r="AL689" s="1"/>
      <c r="AM689" s="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  <c r="AE690" s="91"/>
      <c r="AF690" s="91"/>
      <c r="AG690" s="91"/>
      <c r="AH690" s="91"/>
      <c r="AI690" s="91"/>
      <c r="AJ690" s="91"/>
      <c r="AK690" s="110"/>
      <c r="AL690" s="1"/>
      <c r="AM690" s="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  <c r="AE691" s="91"/>
      <c r="AF691" s="91"/>
      <c r="AG691" s="91"/>
      <c r="AH691" s="91"/>
      <c r="AI691" s="91"/>
      <c r="AJ691" s="91"/>
      <c r="AK691" s="110"/>
      <c r="AL691" s="1"/>
      <c r="AM691" s="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  <c r="AE692" s="91"/>
      <c r="AF692" s="91"/>
      <c r="AG692" s="91"/>
      <c r="AH692" s="91"/>
      <c r="AI692" s="91"/>
      <c r="AJ692" s="91"/>
      <c r="AK692" s="110"/>
      <c r="AL692" s="1"/>
      <c r="AM692" s="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  <c r="AE693" s="91"/>
      <c r="AF693" s="91"/>
      <c r="AG693" s="91"/>
      <c r="AH693" s="91"/>
      <c r="AI693" s="91"/>
      <c r="AJ693" s="91"/>
      <c r="AK693" s="110"/>
      <c r="AL693" s="1"/>
      <c r="AM693" s="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  <c r="AE694" s="91"/>
      <c r="AF694" s="91"/>
      <c r="AG694" s="91"/>
      <c r="AH694" s="91"/>
      <c r="AI694" s="91"/>
      <c r="AJ694" s="91"/>
      <c r="AK694" s="110"/>
      <c r="AL694" s="1"/>
      <c r="AM694" s="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  <c r="AE695" s="91"/>
      <c r="AF695" s="91"/>
      <c r="AG695" s="91"/>
      <c r="AH695" s="91"/>
      <c r="AI695" s="91"/>
      <c r="AJ695" s="91"/>
      <c r="AK695" s="110"/>
      <c r="AL695" s="1"/>
      <c r="AM695" s="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  <c r="AE696" s="91"/>
      <c r="AF696" s="91"/>
      <c r="AG696" s="91"/>
      <c r="AH696" s="91"/>
      <c r="AI696" s="91"/>
      <c r="AJ696" s="91"/>
      <c r="AK696" s="110"/>
      <c r="AL696" s="1"/>
      <c r="AM696" s="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  <c r="AE697" s="91"/>
      <c r="AF697" s="91"/>
      <c r="AG697" s="91"/>
      <c r="AH697" s="91"/>
      <c r="AI697" s="91"/>
      <c r="AJ697" s="91"/>
      <c r="AK697" s="110"/>
      <c r="AL697" s="1"/>
      <c r="AM697" s="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  <c r="AE698" s="91"/>
      <c r="AF698" s="91"/>
      <c r="AG698" s="91"/>
      <c r="AH698" s="91"/>
      <c r="AI698" s="91"/>
      <c r="AJ698" s="91"/>
      <c r="AK698" s="110"/>
      <c r="AL698" s="1"/>
      <c r="AM698" s="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  <c r="AE699" s="91"/>
      <c r="AF699" s="91"/>
      <c r="AG699" s="91"/>
      <c r="AH699" s="91"/>
      <c r="AI699" s="91"/>
      <c r="AJ699" s="91"/>
      <c r="AK699" s="110"/>
      <c r="AL699" s="1"/>
      <c r="AM699" s="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  <c r="AE700" s="91"/>
      <c r="AF700" s="91"/>
      <c r="AG700" s="91"/>
      <c r="AH700" s="91"/>
      <c r="AI700" s="91"/>
      <c r="AJ700" s="91"/>
      <c r="AK700" s="110"/>
      <c r="AL700" s="1"/>
      <c r="AM700" s="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  <c r="AE701" s="91"/>
      <c r="AF701" s="91"/>
      <c r="AG701" s="91"/>
      <c r="AH701" s="91"/>
      <c r="AI701" s="91"/>
      <c r="AJ701" s="91"/>
      <c r="AK701" s="110"/>
      <c r="AL701" s="1"/>
      <c r="AM701" s="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  <c r="AE702" s="91"/>
      <c r="AF702" s="91"/>
      <c r="AG702" s="91"/>
      <c r="AH702" s="91"/>
      <c r="AI702" s="91"/>
      <c r="AJ702" s="91"/>
      <c r="AK702" s="110"/>
      <c r="AL702" s="1"/>
      <c r="AM702" s="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  <c r="AE703" s="91"/>
      <c r="AF703" s="91"/>
      <c r="AG703" s="91"/>
      <c r="AH703" s="91"/>
      <c r="AI703" s="91"/>
      <c r="AJ703" s="91"/>
      <c r="AK703" s="110"/>
      <c r="AL703" s="1"/>
      <c r="AM703" s="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  <c r="AE704" s="91"/>
      <c r="AF704" s="91"/>
      <c r="AG704" s="91"/>
      <c r="AH704" s="91"/>
      <c r="AI704" s="91"/>
      <c r="AJ704" s="91"/>
      <c r="AK704" s="110"/>
      <c r="AL704" s="1"/>
      <c r="AM704" s="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  <c r="AE705" s="91"/>
      <c r="AF705" s="91"/>
      <c r="AG705" s="91"/>
      <c r="AH705" s="91"/>
      <c r="AI705" s="91"/>
      <c r="AJ705" s="91"/>
      <c r="AK705" s="110"/>
      <c r="AL705" s="1"/>
      <c r="AM705" s="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  <c r="AE706" s="91"/>
      <c r="AF706" s="91"/>
      <c r="AG706" s="91"/>
      <c r="AH706" s="91"/>
      <c r="AI706" s="91"/>
      <c r="AJ706" s="91"/>
      <c r="AK706" s="110"/>
      <c r="AL706" s="1"/>
      <c r="AM706" s="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  <c r="AE707" s="91"/>
      <c r="AF707" s="91"/>
      <c r="AG707" s="91"/>
      <c r="AH707" s="91"/>
      <c r="AI707" s="91"/>
      <c r="AJ707" s="91"/>
      <c r="AK707" s="110"/>
      <c r="AL707" s="1"/>
      <c r="AM707" s="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  <c r="AE708" s="91"/>
      <c r="AF708" s="91"/>
      <c r="AG708" s="91"/>
      <c r="AH708" s="91"/>
      <c r="AI708" s="91"/>
      <c r="AJ708" s="91"/>
      <c r="AK708" s="110"/>
      <c r="AL708" s="1"/>
      <c r="AM708" s="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  <c r="AE709" s="91"/>
      <c r="AF709" s="91"/>
      <c r="AG709" s="91"/>
      <c r="AH709" s="91"/>
      <c r="AI709" s="91"/>
      <c r="AJ709" s="91"/>
      <c r="AK709" s="110"/>
      <c r="AL709" s="1"/>
      <c r="AM709" s="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  <c r="AE710" s="91"/>
      <c r="AF710" s="91"/>
      <c r="AG710" s="91"/>
      <c r="AH710" s="91"/>
      <c r="AI710" s="91"/>
      <c r="AJ710" s="91"/>
      <c r="AK710" s="110"/>
      <c r="AL710" s="1"/>
      <c r="AM710" s="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  <c r="AE711" s="91"/>
      <c r="AF711" s="91"/>
      <c r="AG711" s="91"/>
      <c r="AH711" s="91"/>
      <c r="AI711" s="91"/>
      <c r="AJ711" s="91"/>
      <c r="AK711" s="110"/>
      <c r="AL711" s="1"/>
      <c r="AM711" s="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  <c r="AE712" s="91"/>
      <c r="AF712" s="91"/>
      <c r="AG712" s="91"/>
      <c r="AH712" s="91"/>
      <c r="AI712" s="91"/>
      <c r="AJ712" s="91"/>
      <c r="AK712" s="110"/>
      <c r="AL712" s="1"/>
      <c r="AM712" s="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  <c r="AE713" s="91"/>
      <c r="AF713" s="91"/>
      <c r="AG713" s="91"/>
      <c r="AH713" s="91"/>
      <c r="AI713" s="91"/>
      <c r="AJ713" s="91"/>
      <c r="AK713" s="110"/>
      <c r="AL713" s="1"/>
      <c r="AM713" s="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  <c r="AE714" s="91"/>
      <c r="AF714" s="91"/>
      <c r="AG714" s="91"/>
      <c r="AH714" s="91"/>
      <c r="AI714" s="91"/>
      <c r="AJ714" s="91"/>
      <c r="AK714" s="110"/>
      <c r="AL714" s="1"/>
      <c r="AM714" s="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  <c r="AE715" s="91"/>
      <c r="AF715" s="91"/>
      <c r="AG715" s="91"/>
      <c r="AH715" s="91"/>
      <c r="AI715" s="91"/>
      <c r="AJ715" s="91"/>
      <c r="AK715" s="110"/>
      <c r="AL715" s="1"/>
      <c r="AM715" s="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  <c r="AE716" s="91"/>
      <c r="AF716" s="91"/>
      <c r="AG716" s="91"/>
      <c r="AH716" s="91"/>
      <c r="AI716" s="91"/>
      <c r="AJ716" s="91"/>
      <c r="AK716" s="110"/>
      <c r="AL716" s="1"/>
      <c r="AM716" s="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  <c r="AE717" s="91"/>
      <c r="AF717" s="91"/>
      <c r="AG717" s="91"/>
      <c r="AH717" s="91"/>
      <c r="AI717" s="91"/>
      <c r="AJ717" s="91"/>
      <c r="AK717" s="110"/>
      <c r="AL717" s="1"/>
      <c r="AM717" s="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  <c r="AE718" s="91"/>
      <c r="AF718" s="91"/>
      <c r="AG718" s="91"/>
      <c r="AH718" s="91"/>
      <c r="AI718" s="91"/>
      <c r="AJ718" s="91"/>
      <c r="AK718" s="110"/>
      <c r="AL718" s="1"/>
      <c r="AM718" s="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  <c r="AE719" s="91"/>
      <c r="AF719" s="91"/>
      <c r="AG719" s="91"/>
      <c r="AH719" s="91"/>
      <c r="AI719" s="91"/>
      <c r="AJ719" s="91"/>
      <c r="AK719" s="110"/>
      <c r="AL719" s="1"/>
      <c r="AM719" s="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  <c r="AE720" s="91"/>
      <c r="AF720" s="91"/>
      <c r="AG720" s="91"/>
      <c r="AH720" s="91"/>
      <c r="AI720" s="91"/>
      <c r="AJ720" s="91"/>
      <c r="AK720" s="110"/>
      <c r="AL720" s="1"/>
      <c r="AM720" s="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  <c r="AE721" s="91"/>
      <c r="AF721" s="91"/>
      <c r="AG721" s="91"/>
      <c r="AH721" s="91"/>
      <c r="AI721" s="91"/>
      <c r="AJ721" s="91"/>
      <c r="AK721" s="110"/>
      <c r="AL721" s="1"/>
      <c r="AM721" s="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  <c r="AE722" s="91"/>
      <c r="AF722" s="91"/>
      <c r="AG722" s="91"/>
      <c r="AH722" s="91"/>
      <c r="AI722" s="91"/>
      <c r="AJ722" s="91"/>
      <c r="AK722" s="110"/>
      <c r="AL722" s="1"/>
      <c r="AM722" s="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  <c r="AE723" s="91"/>
      <c r="AF723" s="91"/>
      <c r="AG723" s="91"/>
      <c r="AH723" s="91"/>
      <c r="AI723" s="91"/>
      <c r="AJ723" s="91"/>
      <c r="AK723" s="110"/>
      <c r="AL723" s="1"/>
      <c r="AM723" s="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  <c r="AE724" s="91"/>
      <c r="AF724" s="91"/>
      <c r="AG724" s="91"/>
      <c r="AH724" s="91"/>
      <c r="AI724" s="91"/>
      <c r="AJ724" s="91"/>
      <c r="AK724" s="110"/>
      <c r="AL724" s="1"/>
      <c r="AM724" s="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  <c r="AE725" s="91"/>
      <c r="AF725" s="91"/>
      <c r="AG725" s="91"/>
      <c r="AH725" s="91"/>
      <c r="AI725" s="91"/>
      <c r="AJ725" s="91"/>
      <c r="AK725" s="110"/>
      <c r="AL725" s="1"/>
      <c r="AM725" s="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  <c r="AE726" s="91"/>
      <c r="AF726" s="91"/>
      <c r="AG726" s="91"/>
      <c r="AH726" s="91"/>
      <c r="AI726" s="91"/>
      <c r="AJ726" s="91"/>
      <c r="AK726" s="110"/>
      <c r="AL726" s="1"/>
      <c r="AM726" s="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  <c r="AE727" s="91"/>
      <c r="AF727" s="91"/>
      <c r="AG727" s="91"/>
      <c r="AH727" s="91"/>
      <c r="AI727" s="91"/>
      <c r="AJ727" s="91"/>
      <c r="AK727" s="110"/>
      <c r="AL727" s="1"/>
      <c r="AM727" s="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  <c r="AE728" s="91"/>
      <c r="AF728" s="91"/>
      <c r="AG728" s="91"/>
      <c r="AH728" s="91"/>
      <c r="AI728" s="91"/>
      <c r="AJ728" s="91"/>
      <c r="AK728" s="110"/>
      <c r="AL728" s="1"/>
      <c r="AM728" s="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  <c r="AE729" s="91"/>
      <c r="AF729" s="91"/>
      <c r="AG729" s="91"/>
      <c r="AH729" s="91"/>
      <c r="AI729" s="91"/>
      <c r="AJ729" s="91"/>
      <c r="AK729" s="110"/>
      <c r="AL729" s="1"/>
      <c r="AM729" s="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  <c r="AE730" s="91"/>
      <c r="AF730" s="91"/>
      <c r="AG730" s="91"/>
      <c r="AH730" s="91"/>
      <c r="AI730" s="91"/>
      <c r="AJ730" s="91"/>
      <c r="AK730" s="110"/>
      <c r="AL730" s="1"/>
      <c r="AM730" s="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  <c r="AE731" s="91"/>
      <c r="AF731" s="91"/>
      <c r="AG731" s="91"/>
      <c r="AH731" s="91"/>
      <c r="AI731" s="91"/>
      <c r="AJ731" s="91"/>
      <c r="AK731" s="110"/>
      <c r="AL731" s="1"/>
      <c r="AM731" s="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  <c r="AE732" s="91"/>
      <c r="AF732" s="91"/>
      <c r="AG732" s="91"/>
      <c r="AH732" s="91"/>
      <c r="AI732" s="91"/>
      <c r="AJ732" s="91"/>
      <c r="AK732" s="110"/>
      <c r="AL732" s="1"/>
      <c r="AM732" s="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  <c r="AE733" s="91"/>
      <c r="AF733" s="91"/>
      <c r="AG733" s="91"/>
      <c r="AH733" s="91"/>
      <c r="AI733" s="91"/>
      <c r="AJ733" s="91"/>
      <c r="AK733" s="110"/>
      <c r="AL733" s="1"/>
      <c r="AM733" s="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  <c r="AE734" s="91"/>
      <c r="AF734" s="91"/>
      <c r="AG734" s="91"/>
      <c r="AH734" s="91"/>
      <c r="AI734" s="91"/>
      <c r="AJ734" s="91"/>
      <c r="AK734" s="110"/>
      <c r="AL734" s="1"/>
      <c r="AM734" s="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  <c r="AE735" s="91"/>
      <c r="AF735" s="91"/>
      <c r="AG735" s="91"/>
      <c r="AH735" s="91"/>
      <c r="AI735" s="91"/>
      <c r="AJ735" s="91"/>
      <c r="AK735" s="110"/>
      <c r="AL735" s="1"/>
      <c r="AM735" s="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  <c r="AE736" s="91"/>
      <c r="AF736" s="91"/>
      <c r="AG736" s="91"/>
      <c r="AH736" s="91"/>
      <c r="AI736" s="91"/>
      <c r="AJ736" s="91"/>
      <c r="AK736" s="110"/>
      <c r="AL736" s="1"/>
      <c r="AM736" s="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  <c r="AE737" s="91"/>
      <c r="AF737" s="91"/>
      <c r="AG737" s="91"/>
      <c r="AH737" s="91"/>
      <c r="AI737" s="91"/>
      <c r="AJ737" s="91"/>
      <c r="AK737" s="110"/>
      <c r="AL737" s="1"/>
      <c r="AM737" s="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  <c r="AE738" s="91"/>
      <c r="AF738" s="91"/>
      <c r="AG738" s="91"/>
      <c r="AH738" s="91"/>
      <c r="AI738" s="91"/>
      <c r="AJ738" s="91"/>
      <c r="AK738" s="110"/>
      <c r="AL738" s="1"/>
      <c r="AM738" s="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  <c r="AD739" s="91"/>
      <c r="AE739" s="91"/>
      <c r="AF739" s="91"/>
      <c r="AG739" s="91"/>
      <c r="AH739" s="91"/>
      <c r="AI739" s="91"/>
      <c r="AJ739" s="91"/>
      <c r="AK739" s="110"/>
      <c r="AL739" s="1"/>
      <c r="AM739" s="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  <c r="AE740" s="91"/>
      <c r="AF740" s="91"/>
      <c r="AG740" s="91"/>
      <c r="AH740" s="91"/>
      <c r="AI740" s="91"/>
      <c r="AJ740" s="91"/>
      <c r="AK740" s="110"/>
      <c r="AL740" s="1"/>
      <c r="AM740" s="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  <c r="AD741" s="91"/>
      <c r="AE741" s="91"/>
      <c r="AF741" s="91"/>
      <c r="AG741" s="91"/>
      <c r="AH741" s="91"/>
      <c r="AI741" s="91"/>
      <c r="AJ741" s="91"/>
      <c r="AK741" s="110"/>
      <c r="AL741" s="1"/>
      <c r="AM741" s="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  <c r="AD742" s="91"/>
      <c r="AE742" s="91"/>
      <c r="AF742" s="91"/>
      <c r="AG742" s="91"/>
      <c r="AH742" s="91"/>
      <c r="AI742" s="91"/>
      <c r="AJ742" s="91"/>
      <c r="AK742" s="110"/>
      <c r="AL742" s="1"/>
      <c r="AM742" s="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  <c r="AD743" s="91"/>
      <c r="AE743" s="91"/>
      <c r="AF743" s="91"/>
      <c r="AG743" s="91"/>
      <c r="AH743" s="91"/>
      <c r="AI743" s="91"/>
      <c r="AJ743" s="91"/>
      <c r="AK743" s="110"/>
      <c r="AL743" s="1"/>
      <c r="AM743" s="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  <c r="AD744" s="91"/>
      <c r="AE744" s="91"/>
      <c r="AF744" s="91"/>
      <c r="AG744" s="91"/>
      <c r="AH744" s="91"/>
      <c r="AI744" s="91"/>
      <c r="AJ744" s="91"/>
      <c r="AK744" s="110"/>
      <c r="AL744" s="1"/>
      <c r="AM744" s="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  <c r="AD745" s="91"/>
      <c r="AE745" s="91"/>
      <c r="AF745" s="91"/>
      <c r="AG745" s="91"/>
      <c r="AH745" s="91"/>
      <c r="AI745" s="91"/>
      <c r="AJ745" s="91"/>
      <c r="AK745" s="110"/>
      <c r="AL745" s="1"/>
      <c r="AM745" s="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  <c r="AD746" s="91"/>
      <c r="AE746" s="91"/>
      <c r="AF746" s="91"/>
      <c r="AG746" s="91"/>
      <c r="AH746" s="91"/>
      <c r="AI746" s="91"/>
      <c r="AJ746" s="91"/>
      <c r="AK746" s="110"/>
      <c r="AL746" s="1"/>
      <c r="AM746" s="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  <c r="AD747" s="91"/>
      <c r="AE747" s="91"/>
      <c r="AF747" s="91"/>
      <c r="AG747" s="91"/>
      <c r="AH747" s="91"/>
      <c r="AI747" s="91"/>
      <c r="AJ747" s="91"/>
      <c r="AK747" s="110"/>
      <c r="AL747" s="1"/>
      <c r="AM747" s="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  <c r="AD748" s="91"/>
      <c r="AE748" s="91"/>
      <c r="AF748" s="91"/>
      <c r="AG748" s="91"/>
      <c r="AH748" s="91"/>
      <c r="AI748" s="91"/>
      <c r="AJ748" s="91"/>
      <c r="AK748" s="110"/>
      <c r="AL748" s="1"/>
      <c r="AM748" s="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  <c r="AD749" s="91"/>
      <c r="AE749" s="91"/>
      <c r="AF749" s="91"/>
      <c r="AG749" s="91"/>
      <c r="AH749" s="91"/>
      <c r="AI749" s="91"/>
      <c r="AJ749" s="91"/>
      <c r="AK749" s="110"/>
      <c r="AL749" s="1"/>
      <c r="AM749" s="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  <c r="AD750" s="91"/>
      <c r="AE750" s="91"/>
      <c r="AF750" s="91"/>
      <c r="AG750" s="91"/>
      <c r="AH750" s="91"/>
      <c r="AI750" s="91"/>
      <c r="AJ750" s="91"/>
      <c r="AK750" s="110"/>
      <c r="AL750" s="1"/>
      <c r="AM750" s="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  <c r="AD751" s="91"/>
      <c r="AE751" s="91"/>
      <c r="AF751" s="91"/>
      <c r="AG751" s="91"/>
      <c r="AH751" s="91"/>
      <c r="AI751" s="91"/>
      <c r="AJ751" s="91"/>
      <c r="AK751" s="110"/>
      <c r="AL751" s="1"/>
      <c r="AM751" s="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  <c r="AD752" s="91"/>
      <c r="AE752" s="91"/>
      <c r="AF752" s="91"/>
      <c r="AG752" s="91"/>
      <c r="AH752" s="91"/>
      <c r="AI752" s="91"/>
      <c r="AJ752" s="91"/>
      <c r="AK752" s="110"/>
      <c r="AL752" s="1"/>
      <c r="AM752" s="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  <c r="AD753" s="91"/>
      <c r="AE753" s="91"/>
      <c r="AF753" s="91"/>
      <c r="AG753" s="91"/>
      <c r="AH753" s="91"/>
      <c r="AI753" s="91"/>
      <c r="AJ753" s="91"/>
      <c r="AK753" s="110"/>
      <c r="AL753" s="1"/>
      <c r="AM753" s="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  <c r="AD754" s="91"/>
      <c r="AE754" s="91"/>
      <c r="AF754" s="91"/>
      <c r="AG754" s="91"/>
      <c r="AH754" s="91"/>
      <c r="AI754" s="91"/>
      <c r="AJ754" s="91"/>
      <c r="AK754" s="110"/>
      <c r="AL754" s="1"/>
      <c r="AM754" s="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  <c r="AD755" s="91"/>
      <c r="AE755" s="91"/>
      <c r="AF755" s="91"/>
      <c r="AG755" s="91"/>
      <c r="AH755" s="91"/>
      <c r="AI755" s="91"/>
      <c r="AJ755" s="91"/>
      <c r="AK755" s="110"/>
      <c r="AL755" s="1"/>
      <c r="AM755" s="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  <c r="AD756" s="91"/>
      <c r="AE756" s="91"/>
      <c r="AF756" s="91"/>
      <c r="AG756" s="91"/>
      <c r="AH756" s="91"/>
      <c r="AI756" s="91"/>
      <c r="AJ756" s="91"/>
      <c r="AK756" s="110"/>
      <c r="AL756" s="1"/>
      <c r="AM756" s="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91"/>
      <c r="AD757" s="91"/>
      <c r="AE757" s="91"/>
      <c r="AF757" s="91"/>
      <c r="AG757" s="91"/>
      <c r="AH757" s="91"/>
      <c r="AI757" s="91"/>
      <c r="AJ757" s="91"/>
      <c r="AK757" s="110"/>
      <c r="AL757" s="1"/>
      <c r="AM757" s="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91"/>
      <c r="AD758" s="91"/>
      <c r="AE758" s="91"/>
      <c r="AF758" s="91"/>
      <c r="AG758" s="91"/>
      <c r="AH758" s="91"/>
      <c r="AI758" s="91"/>
      <c r="AJ758" s="91"/>
      <c r="AK758" s="110"/>
      <c r="AL758" s="1"/>
      <c r="AM758" s="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  <c r="AD759" s="91"/>
      <c r="AE759" s="91"/>
      <c r="AF759" s="91"/>
      <c r="AG759" s="91"/>
      <c r="AH759" s="91"/>
      <c r="AI759" s="91"/>
      <c r="AJ759" s="91"/>
      <c r="AK759" s="110"/>
      <c r="AL759" s="1"/>
      <c r="AM759" s="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  <c r="AD760" s="91"/>
      <c r="AE760" s="91"/>
      <c r="AF760" s="91"/>
      <c r="AG760" s="91"/>
      <c r="AH760" s="91"/>
      <c r="AI760" s="91"/>
      <c r="AJ760" s="91"/>
      <c r="AK760" s="110"/>
      <c r="AL760" s="1"/>
      <c r="AM760" s="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  <c r="AD761" s="91"/>
      <c r="AE761" s="91"/>
      <c r="AF761" s="91"/>
      <c r="AG761" s="91"/>
      <c r="AH761" s="91"/>
      <c r="AI761" s="91"/>
      <c r="AJ761" s="91"/>
      <c r="AK761" s="110"/>
      <c r="AL761" s="1"/>
      <c r="AM761" s="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  <c r="AD762" s="91"/>
      <c r="AE762" s="91"/>
      <c r="AF762" s="91"/>
      <c r="AG762" s="91"/>
      <c r="AH762" s="91"/>
      <c r="AI762" s="91"/>
      <c r="AJ762" s="91"/>
      <c r="AK762" s="110"/>
      <c r="AL762" s="1"/>
      <c r="AM762" s="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  <c r="AD763" s="91"/>
      <c r="AE763" s="91"/>
      <c r="AF763" s="91"/>
      <c r="AG763" s="91"/>
      <c r="AH763" s="91"/>
      <c r="AI763" s="91"/>
      <c r="AJ763" s="91"/>
      <c r="AK763" s="110"/>
      <c r="AL763" s="1"/>
      <c r="AM763" s="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91"/>
      <c r="AD764" s="91"/>
      <c r="AE764" s="91"/>
      <c r="AF764" s="91"/>
      <c r="AG764" s="91"/>
      <c r="AH764" s="91"/>
      <c r="AI764" s="91"/>
      <c r="AJ764" s="91"/>
      <c r="AK764" s="110"/>
      <c r="AL764" s="1"/>
      <c r="AM764" s="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91"/>
      <c r="AD765" s="91"/>
      <c r="AE765" s="91"/>
      <c r="AF765" s="91"/>
      <c r="AG765" s="91"/>
      <c r="AH765" s="91"/>
      <c r="AI765" s="91"/>
      <c r="AJ765" s="91"/>
      <c r="AK765" s="110"/>
      <c r="AL765" s="1"/>
      <c r="AM765" s="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91"/>
      <c r="AD766" s="91"/>
      <c r="AE766" s="91"/>
      <c r="AF766" s="91"/>
      <c r="AG766" s="91"/>
      <c r="AH766" s="91"/>
      <c r="AI766" s="91"/>
      <c r="AJ766" s="91"/>
      <c r="AK766" s="110"/>
      <c r="AL766" s="1"/>
      <c r="AM766" s="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91"/>
      <c r="AD767" s="91"/>
      <c r="AE767" s="91"/>
      <c r="AF767" s="91"/>
      <c r="AG767" s="91"/>
      <c r="AH767" s="91"/>
      <c r="AI767" s="91"/>
      <c r="AJ767" s="91"/>
      <c r="AK767" s="110"/>
      <c r="AL767" s="1"/>
      <c r="AM767" s="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91"/>
      <c r="AD768" s="91"/>
      <c r="AE768" s="91"/>
      <c r="AF768" s="91"/>
      <c r="AG768" s="91"/>
      <c r="AH768" s="91"/>
      <c r="AI768" s="91"/>
      <c r="AJ768" s="91"/>
      <c r="AK768" s="110"/>
      <c r="AL768" s="1"/>
      <c r="AM768" s="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91"/>
      <c r="AD769" s="91"/>
      <c r="AE769" s="91"/>
      <c r="AF769" s="91"/>
      <c r="AG769" s="91"/>
      <c r="AH769" s="91"/>
      <c r="AI769" s="91"/>
      <c r="AJ769" s="91"/>
      <c r="AK769" s="110"/>
      <c r="AL769" s="1"/>
      <c r="AM769" s="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91"/>
      <c r="AD770" s="91"/>
      <c r="AE770" s="91"/>
      <c r="AF770" s="91"/>
      <c r="AG770" s="91"/>
      <c r="AH770" s="91"/>
      <c r="AI770" s="91"/>
      <c r="AJ770" s="91"/>
      <c r="AK770" s="110"/>
      <c r="AL770" s="1"/>
      <c r="AM770" s="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91"/>
      <c r="AD771" s="91"/>
      <c r="AE771" s="91"/>
      <c r="AF771" s="91"/>
      <c r="AG771" s="91"/>
      <c r="AH771" s="91"/>
      <c r="AI771" s="91"/>
      <c r="AJ771" s="91"/>
      <c r="AK771" s="110"/>
      <c r="AL771" s="1"/>
      <c r="AM771" s="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91"/>
      <c r="AD772" s="91"/>
      <c r="AE772" s="91"/>
      <c r="AF772" s="91"/>
      <c r="AG772" s="91"/>
      <c r="AH772" s="91"/>
      <c r="AI772" s="91"/>
      <c r="AJ772" s="91"/>
      <c r="AK772" s="110"/>
      <c r="AL772" s="1"/>
      <c r="AM772" s="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91"/>
      <c r="AD773" s="91"/>
      <c r="AE773" s="91"/>
      <c r="AF773" s="91"/>
      <c r="AG773" s="91"/>
      <c r="AH773" s="91"/>
      <c r="AI773" s="91"/>
      <c r="AJ773" s="91"/>
      <c r="AK773" s="110"/>
      <c r="AL773" s="1"/>
      <c r="AM773" s="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91"/>
      <c r="AD774" s="91"/>
      <c r="AE774" s="91"/>
      <c r="AF774" s="91"/>
      <c r="AG774" s="91"/>
      <c r="AH774" s="91"/>
      <c r="AI774" s="91"/>
      <c r="AJ774" s="91"/>
      <c r="AK774" s="110"/>
      <c r="AL774" s="1"/>
      <c r="AM774" s="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91"/>
      <c r="AD775" s="91"/>
      <c r="AE775" s="91"/>
      <c r="AF775" s="91"/>
      <c r="AG775" s="91"/>
      <c r="AH775" s="91"/>
      <c r="AI775" s="91"/>
      <c r="AJ775" s="91"/>
      <c r="AK775" s="110"/>
      <c r="AL775" s="1"/>
      <c r="AM775" s="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91"/>
      <c r="AD776" s="91"/>
      <c r="AE776" s="91"/>
      <c r="AF776" s="91"/>
      <c r="AG776" s="91"/>
      <c r="AH776" s="91"/>
      <c r="AI776" s="91"/>
      <c r="AJ776" s="91"/>
      <c r="AK776" s="110"/>
      <c r="AL776" s="1"/>
      <c r="AM776" s="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91"/>
      <c r="AD777" s="91"/>
      <c r="AE777" s="91"/>
      <c r="AF777" s="91"/>
      <c r="AG777" s="91"/>
      <c r="AH777" s="91"/>
      <c r="AI777" s="91"/>
      <c r="AJ777" s="91"/>
      <c r="AK777" s="110"/>
      <c r="AL777" s="1"/>
      <c r="AM777" s="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91"/>
      <c r="AD778" s="91"/>
      <c r="AE778" s="91"/>
      <c r="AF778" s="91"/>
      <c r="AG778" s="91"/>
      <c r="AH778" s="91"/>
      <c r="AI778" s="91"/>
      <c r="AJ778" s="91"/>
      <c r="AK778" s="110"/>
      <c r="AL778" s="1"/>
      <c r="AM778" s="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91"/>
      <c r="AD779" s="91"/>
      <c r="AE779" s="91"/>
      <c r="AF779" s="91"/>
      <c r="AG779" s="91"/>
      <c r="AH779" s="91"/>
      <c r="AI779" s="91"/>
      <c r="AJ779" s="91"/>
      <c r="AK779" s="110"/>
      <c r="AL779" s="1"/>
      <c r="AM779" s="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  <c r="AD780" s="91"/>
      <c r="AE780" s="91"/>
      <c r="AF780" s="91"/>
      <c r="AG780" s="91"/>
      <c r="AH780" s="91"/>
      <c r="AI780" s="91"/>
      <c r="AJ780" s="91"/>
      <c r="AK780" s="110"/>
      <c r="AL780" s="1"/>
      <c r="AM780" s="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  <c r="AD781" s="91"/>
      <c r="AE781" s="91"/>
      <c r="AF781" s="91"/>
      <c r="AG781" s="91"/>
      <c r="AH781" s="91"/>
      <c r="AI781" s="91"/>
      <c r="AJ781" s="91"/>
      <c r="AK781" s="110"/>
      <c r="AL781" s="1"/>
      <c r="AM781" s="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91"/>
      <c r="AD782" s="91"/>
      <c r="AE782" s="91"/>
      <c r="AF782" s="91"/>
      <c r="AG782" s="91"/>
      <c r="AH782" s="91"/>
      <c r="AI782" s="91"/>
      <c r="AJ782" s="91"/>
      <c r="AK782" s="110"/>
      <c r="AL782" s="1"/>
      <c r="AM782" s="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91"/>
      <c r="AD783" s="91"/>
      <c r="AE783" s="91"/>
      <c r="AF783" s="91"/>
      <c r="AG783" s="91"/>
      <c r="AH783" s="91"/>
      <c r="AI783" s="91"/>
      <c r="AJ783" s="91"/>
      <c r="AK783" s="110"/>
      <c r="AL783" s="1"/>
      <c r="AM783" s="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91"/>
      <c r="AD784" s="91"/>
      <c r="AE784" s="91"/>
      <c r="AF784" s="91"/>
      <c r="AG784" s="91"/>
      <c r="AH784" s="91"/>
      <c r="AI784" s="91"/>
      <c r="AJ784" s="91"/>
      <c r="AK784" s="110"/>
      <c r="AL784" s="1"/>
      <c r="AM784" s="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91"/>
      <c r="AD785" s="91"/>
      <c r="AE785" s="91"/>
      <c r="AF785" s="91"/>
      <c r="AG785" s="91"/>
      <c r="AH785" s="91"/>
      <c r="AI785" s="91"/>
      <c r="AJ785" s="91"/>
      <c r="AK785" s="110"/>
      <c r="AL785" s="1"/>
      <c r="AM785" s="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91"/>
      <c r="AD786" s="91"/>
      <c r="AE786" s="91"/>
      <c r="AF786" s="91"/>
      <c r="AG786" s="91"/>
      <c r="AH786" s="91"/>
      <c r="AI786" s="91"/>
      <c r="AJ786" s="91"/>
      <c r="AK786" s="110"/>
      <c r="AL786" s="1"/>
      <c r="AM786" s="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91"/>
      <c r="AD787" s="91"/>
      <c r="AE787" s="91"/>
      <c r="AF787" s="91"/>
      <c r="AG787" s="91"/>
      <c r="AH787" s="91"/>
      <c r="AI787" s="91"/>
      <c r="AJ787" s="91"/>
      <c r="AK787" s="110"/>
      <c r="AL787" s="1"/>
      <c r="AM787" s="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91"/>
      <c r="AD788" s="91"/>
      <c r="AE788" s="91"/>
      <c r="AF788" s="91"/>
      <c r="AG788" s="91"/>
      <c r="AH788" s="91"/>
      <c r="AI788" s="91"/>
      <c r="AJ788" s="91"/>
      <c r="AK788" s="110"/>
      <c r="AL788" s="1"/>
      <c r="AM788" s="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  <c r="AD789" s="91"/>
      <c r="AE789" s="91"/>
      <c r="AF789" s="91"/>
      <c r="AG789" s="91"/>
      <c r="AH789" s="91"/>
      <c r="AI789" s="91"/>
      <c r="AJ789" s="91"/>
      <c r="AK789" s="110"/>
      <c r="AL789" s="1"/>
      <c r="AM789" s="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  <c r="AD790" s="91"/>
      <c r="AE790" s="91"/>
      <c r="AF790" s="91"/>
      <c r="AG790" s="91"/>
      <c r="AH790" s="91"/>
      <c r="AI790" s="91"/>
      <c r="AJ790" s="91"/>
      <c r="AK790" s="110"/>
      <c r="AL790" s="1"/>
      <c r="AM790" s="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  <c r="AD791" s="91"/>
      <c r="AE791" s="91"/>
      <c r="AF791" s="91"/>
      <c r="AG791" s="91"/>
      <c r="AH791" s="91"/>
      <c r="AI791" s="91"/>
      <c r="AJ791" s="91"/>
      <c r="AK791" s="110"/>
      <c r="AL791" s="1"/>
      <c r="AM791" s="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  <c r="AD792" s="91"/>
      <c r="AE792" s="91"/>
      <c r="AF792" s="91"/>
      <c r="AG792" s="91"/>
      <c r="AH792" s="91"/>
      <c r="AI792" s="91"/>
      <c r="AJ792" s="91"/>
      <c r="AK792" s="110"/>
      <c r="AL792" s="1"/>
      <c r="AM792" s="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91"/>
      <c r="AD793" s="91"/>
      <c r="AE793" s="91"/>
      <c r="AF793" s="91"/>
      <c r="AG793" s="91"/>
      <c r="AH793" s="91"/>
      <c r="AI793" s="91"/>
      <c r="AJ793" s="91"/>
      <c r="AK793" s="110"/>
      <c r="AL793" s="1"/>
      <c r="AM793" s="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  <c r="AD794" s="91"/>
      <c r="AE794" s="91"/>
      <c r="AF794" s="91"/>
      <c r="AG794" s="91"/>
      <c r="AH794" s="91"/>
      <c r="AI794" s="91"/>
      <c r="AJ794" s="91"/>
      <c r="AK794" s="110"/>
      <c r="AL794" s="1"/>
      <c r="AM794" s="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91"/>
      <c r="AD795" s="91"/>
      <c r="AE795" s="91"/>
      <c r="AF795" s="91"/>
      <c r="AG795" s="91"/>
      <c r="AH795" s="91"/>
      <c r="AI795" s="91"/>
      <c r="AJ795" s="91"/>
      <c r="AK795" s="110"/>
      <c r="AL795" s="1"/>
      <c r="AM795" s="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91"/>
      <c r="AD796" s="91"/>
      <c r="AE796" s="91"/>
      <c r="AF796" s="91"/>
      <c r="AG796" s="91"/>
      <c r="AH796" s="91"/>
      <c r="AI796" s="91"/>
      <c r="AJ796" s="91"/>
      <c r="AK796" s="110"/>
      <c r="AL796" s="1"/>
      <c r="AM796" s="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91"/>
      <c r="AD797" s="91"/>
      <c r="AE797" s="91"/>
      <c r="AF797" s="91"/>
      <c r="AG797" s="91"/>
      <c r="AH797" s="91"/>
      <c r="AI797" s="91"/>
      <c r="AJ797" s="91"/>
      <c r="AK797" s="110"/>
      <c r="AL797" s="1"/>
      <c r="AM797" s="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91"/>
      <c r="AD798" s="91"/>
      <c r="AE798" s="91"/>
      <c r="AF798" s="91"/>
      <c r="AG798" s="91"/>
      <c r="AH798" s="91"/>
      <c r="AI798" s="91"/>
      <c r="AJ798" s="91"/>
      <c r="AK798" s="110"/>
      <c r="AL798" s="1"/>
      <c r="AM798" s="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91"/>
      <c r="AD799" s="91"/>
      <c r="AE799" s="91"/>
      <c r="AF799" s="91"/>
      <c r="AG799" s="91"/>
      <c r="AH799" s="91"/>
      <c r="AI799" s="91"/>
      <c r="AJ799" s="91"/>
      <c r="AK799" s="110"/>
      <c r="AL799" s="1"/>
      <c r="AM799" s="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91"/>
      <c r="AD800" s="91"/>
      <c r="AE800" s="91"/>
      <c r="AF800" s="91"/>
      <c r="AG800" s="91"/>
      <c r="AH800" s="91"/>
      <c r="AI800" s="91"/>
      <c r="AJ800" s="91"/>
      <c r="AK800" s="110"/>
      <c r="AL800" s="1"/>
      <c r="AM800" s="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91"/>
      <c r="AD801" s="91"/>
      <c r="AE801" s="91"/>
      <c r="AF801" s="91"/>
      <c r="AG801" s="91"/>
      <c r="AH801" s="91"/>
      <c r="AI801" s="91"/>
      <c r="AJ801" s="91"/>
      <c r="AK801" s="110"/>
      <c r="AL801" s="1"/>
      <c r="AM801" s="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91"/>
      <c r="AD802" s="91"/>
      <c r="AE802" s="91"/>
      <c r="AF802" s="91"/>
      <c r="AG802" s="91"/>
      <c r="AH802" s="91"/>
      <c r="AI802" s="91"/>
      <c r="AJ802" s="91"/>
      <c r="AK802" s="110"/>
      <c r="AL802" s="1"/>
      <c r="AM802" s="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91"/>
      <c r="AD803" s="91"/>
      <c r="AE803" s="91"/>
      <c r="AF803" s="91"/>
      <c r="AG803" s="91"/>
      <c r="AH803" s="91"/>
      <c r="AI803" s="91"/>
      <c r="AJ803" s="91"/>
      <c r="AK803" s="110"/>
      <c r="AL803" s="1"/>
      <c r="AM803" s="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91"/>
      <c r="AD804" s="91"/>
      <c r="AE804" s="91"/>
      <c r="AF804" s="91"/>
      <c r="AG804" s="91"/>
      <c r="AH804" s="91"/>
      <c r="AI804" s="91"/>
      <c r="AJ804" s="91"/>
      <c r="AK804" s="110"/>
      <c r="AL804" s="1"/>
      <c r="AM804" s="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91"/>
      <c r="AD805" s="91"/>
      <c r="AE805" s="91"/>
      <c r="AF805" s="91"/>
      <c r="AG805" s="91"/>
      <c r="AH805" s="91"/>
      <c r="AI805" s="91"/>
      <c r="AJ805" s="91"/>
      <c r="AK805" s="110"/>
      <c r="AL805" s="1"/>
      <c r="AM805" s="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  <c r="AD806" s="91"/>
      <c r="AE806" s="91"/>
      <c r="AF806" s="91"/>
      <c r="AG806" s="91"/>
      <c r="AH806" s="91"/>
      <c r="AI806" s="91"/>
      <c r="AJ806" s="91"/>
      <c r="AK806" s="110"/>
      <c r="AL806" s="1"/>
      <c r="AM806" s="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91"/>
      <c r="AD807" s="91"/>
      <c r="AE807" s="91"/>
      <c r="AF807" s="91"/>
      <c r="AG807" s="91"/>
      <c r="AH807" s="91"/>
      <c r="AI807" s="91"/>
      <c r="AJ807" s="91"/>
      <c r="AK807" s="110"/>
      <c r="AL807" s="1"/>
      <c r="AM807" s="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91"/>
      <c r="AD808" s="91"/>
      <c r="AE808" s="91"/>
      <c r="AF808" s="91"/>
      <c r="AG808" s="91"/>
      <c r="AH808" s="91"/>
      <c r="AI808" s="91"/>
      <c r="AJ808" s="91"/>
      <c r="AK808" s="110"/>
      <c r="AL808" s="1"/>
      <c r="AM808" s="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91"/>
      <c r="AD809" s="91"/>
      <c r="AE809" s="91"/>
      <c r="AF809" s="91"/>
      <c r="AG809" s="91"/>
      <c r="AH809" s="91"/>
      <c r="AI809" s="91"/>
      <c r="AJ809" s="91"/>
      <c r="AK809" s="110"/>
      <c r="AL809" s="1"/>
      <c r="AM809" s="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  <c r="AD810" s="91"/>
      <c r="AE810" s="91"/>
      <c r="AF810" s="91"/>
      <c r="AG810" s="91"/>
      <c r="AH810" s="91"/>
      <c r="AI810" s="91"/>
      <c r="AJ810" s="91"/>
      <c r="AK810" s="110"/>
      <c r="AL810" s="1"/>
      <c r="AM810" s="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91"/>
      <c r="AD811" s="91"/>
      <c r="AE811" s="91"/>
      <c r="AF811" s="91"/>
      <c r="AG811" s="91"/>
      <c r="AH811" s="91"/>
      <c r="AI811" s="91"/>
      <c r="AJ811" s="91"/>
      <c r="AK811" s="110"/>
      <c r="AL811" s="1"/>
      <c r="AM811" s="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91"/>
      <c r="AD812" s="91"/>
      <c r="AE812" s="91"/>
      <c r="AF812" s="91"/>
      <c r="AG812" s="91"/>
      <c r="AH812" s="91"/>
      <c r="AI812" s="91"/>
      <c r="AJ812" s="91"/>
      <c r="AK812" s="110"/>
      <c r="AL812" s="1"/>
      <c r="AM812" s="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91"/>
      <c r="AD813" s="91"/>
      <c r="AE813" s="91"/>
      <c r="AF813" s="91"/>
      <c r="AG813" s="91"/>
      <c r="AH813" s="91"/>
      <c r="AI813" s="91"/>
      <c r="AJ813" s="91"/>
      <c r="AK813" s="110"/>
      <c r="AL813" s="1"/>
      <c r="AM813" s="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91"/>
      <c r="AD814" s="91"/>
      <c r="AE814" s="91"/>
      <c r="AF814" s="91"/>
      <c r="AG814" s="91"/>
      <c r="AH814" s="91"/>
      <c r="AI814" s="91"/>
      <c r="AJ814" s="91"/>
      <c r="AK814" s="110"/>
      <c r="AL814" s="1"/>
      <c r="AM814" s="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91"/>
      <c r="AD815" s="91"/>
      <c r="AE815" s="91"/>
      <c r="AF815" s="91"/>
      <c r="AG815" s="91"/>
      <c r="AH815" s="91"/>
      <c r="AI815" s="91"/>
      <c r="AJ815" s="91"/>
      <c r="AK815" s="110"/>
      <c r="AL815" s="1"/>
      <c r="AM815" s="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91"/>
      <c r="AD816" s="91"/>
      <c r="AE816" s="91"/>
      <c r="AF816" s="91"/>
      <c r="AG816" s="91"/>
      <c r="AH816" s="91"/>
      <c r="AI816" s="91"/>
      <c r="AJ816" s="91"/>
      <c r="AK816" s="110"/>
      <c r="AL816" s="1"/>
      <c r="AM816" s="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91"/>
      <c r="AD817" s="91"/>
      <c r="AE817" s="91"/>
      <c r="AF817" s="91"/>
      <c r="AG817" s="91"/>
      <c r="AH817" s="91"/>
      <c r="AI817" s="91"/>
      <c r="AJ817" s="91"/>
      <c r="AK817" s="110"/>
      <c r="AL817" s="1"/>
      <c r="AM817" s="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91"/>
      <c r="AD818" s="91"/>
      <c r="AE818" s="91"/>
      <c r="AF818" s="91"/>
      <c r="AG818" s="91"/>
      <c r="AH818" s="91"/>
      <c r="AI818" s="91"/>
      <c r="AJ818" s="91"/>
      <c r="AK818" s="110"/>
      <c r="AL818" s="1"/>
      <c r="AM818" s="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91"/>
      <c r="AD819" s="91"/>
      <c r="AE819" s="91"/>
      <c r="AF819" s="91"/>
      <c r="AG819" s="91"/>
      <c r="AH819" s="91"/>
      <c r="AI819" s="91"/>
      <c r="AJ819" s="91"/>
      <c r="AK819" s="110"/>
      <c r="AL819" s="1"/>
      <c r="AM819" s="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91"/>
      <c r="AD820" s="91"/>
      <c r="AE820" s="91"/>
      <c r="AF820" s="91"/>
      <c r="AG820" s="91"/>
      <c r="AH820" s="91"/>
      <c r="AI820" s="91"/>
      <c r="AJ820" s="91"/>
      <c r="AK820" s="110"/>
      <c r="AL820" s="1"/>
      <c r="AM820" s="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91"/>
      <c r="AD821" s="91"/>
      <c r="AE821" s="91"/>
      <c r="AF821" s="91"/>
      <c r="AG821" s="91"/>
      <c r="AH821" s="91"/>
      <c r="AI821" s="91"/>
      <c r="AJ821" s="91"/>
      <c r="AK821" s="110"/>
      <c r="AL821" s="1"/>
      <c r="AM821" s="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  <c r="AD822" s="91"/>
      <c r="AE822" s="91"/>
      <c r="AF822" s="91"/>
      <c r="AG822" s="91"/>
      <c r="AH822" s="91"/>
      <c r="AI822" s="91"/>
      <c r="AJ822" s="91"/>
      <c r="AK822" s="110"/>
      <c r="AL822" s="1"/>
      <c r="AM822" s="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91"/>
      <c r="AD823" s="91"/>
      <c r="AE823" s="91"/>
      <c r="AF823" s="91"/>
      <c r="AG823" s="91"/>
      <c r="AH823" s="91"/>
      <c r="AI823" s="91"/>
      <c r="AJ823" s="91"/>
      <c r="AK823" s="110"/>
      <c r="AL823" s="1"/>
      <c r="AM823" s="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  <c r="AD824" s="91"/>
      <c r="AE824" s="91"/>
      <c r="AF824" s="91"/>
      <c r="AG824" s="91"/>
      <c r="AH824" s="91"/>
      <c r="AI824" s="91"/>
      <c r="AJ824" s="91"/>
      <c r="AK824" s="110"/>
      <c r="AL824" s="1"/>
      <c r="AM824" s="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91"/>
      <c r="AD825" s="91"/>
      <c r="AE825" s="91"/>
      <c r="AF825" s="91"/>
      <c r="AG825" s="91"/>
      <c r="AH825" s="91"/>
      <c r="AI825" s="91"/>
      <c r="AJ825" s="91"/>
      <c r="AK825" s="110"/>
      <c r="AL825" s="1"/>
      <c r="AM825" s="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91"/>
      <c r="AD826" s="91"/>
      <c r="AE826" s="91"/>
      <c r="AF826" s="91"/>
      <c r="AG826" s="91"/>
      <c r="AH826" s="91"/>
      <c r="AI826" s="91"/>
      <c r="AJ826" s="91"/>
      <c r="AK826" s="110"/>
      <c r="AL826" s="1"/>
      <c r="AM826" s="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91"/>
      <c r="AD827" s="91"/>
      <c r="AE827" s="91"/>
      <c r="AF827" s="91"/>
      <c r="AG827" s="91"/>
      <c r="AH827" s="91"/>
      <c r="AI827" s="91"/>
      <c r="AJ827" s="91"/>
      <c r="AK827" s="110"/>
      <c r="AL827" s="1"/>
      <c r="AM827" s="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  <c r="AC828" s="91"/>
      <c r="AD828" s="91"/>
      <c r="AE828" s="91"/>
      <c r="AF828" s="91"/>
      <c r="AG828" s="91"/>
      <c r="AH828" s="91"/>
      <c r="AI828" s="91"/>
      <c r="AJ828" s="91"/>
      <c r="AK828" s="110"/>
      <c r="AL828" s="1"/>
      <c r="AM828" s="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  <c r="AC829" s="91"/>
      <c r="AD829" s="91"/>
      <c r="AE829" s="91"/>
      <c r="AF829" s="91"/>
      <c r="AG829" s="91"/>
      <c r="AH829" s="91"/>
      <c r="AI829" s="91"/>
      <c r="AJ829" s="91"/>
      <c r="AK829" s="110"/>
      <c r="AL829" s="1"/>
      <c r="AM829" s="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  <c r="AC830" s="91"/>
      <c r="AD830" s="91"/>
      <c r="AE830" s="91"/>
      <c r="AF830" s="91"/>
      <c r="AG830" s="91"/>
      <c r="AH830" s="91"/>
      <c r="AI830" s="91"/>
      <c r="AJ830" s="91"/>
      <c r="AK830" s="110"/>
      <c r="AL830" s="1"/>
      <c r="AM830" s="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  <c r="AC831" s="91"/>
      <c r="AD831" s="91"/>
      <c r="AE831" s="91"/>
      <c r="AF831" s="91"/>
      <c r="AG831" s="91"/>
      <c r="AH831" s="91"/>
      <c r="AI831" s="91"/>
      <c r="AJ831" s="91"/>
      <c r="AK831" s="110"/>
      <c r="AL831" s="1"/>
      <c r="AM831" s="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  <c r="AC832" s="91"/>
      <c r="AD832" s="91"/>
      <c r="AE832" s="91"/>
      <c r="AF832" s="91"/>
      <c r="AG832" s="91"/>
      <c r="AH832" s="91"/>
      <c r="AI832" s="91"/>
      <c r="AJ832" s="91"/>
      <c r="AK832" s="110"/>
      <c r="AL832" s="1"/>
      <c r="AM832" s="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  <c r="AC833" s="91"/>
      <c r="AD833" s="91"/>
      <c r="AE833" s="91"/>
      <c r="AF833" s="91"/>
      <c r="AG833" s="91"/>
      <c r="AH833" s="91"/>
      <c r="AI833" s="91"/>
      <c r="AJ833" s="91"/>
      <c r="AK833" s="110"/>
      <c r="AL833" s="1"/>
      <c r="AM833" s="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  <c r="AC834" s="91"/>
      <c r="AD834" s="91"/>
      <c r="AE834" s="91"/>
      <c r="AF834" s="91"/>
      <c r="AG834" s="91"/>
      <c r="AH834" s="91"/>
      <c r="AI834" s="91"/>
      <c r="AJ834" s="91"/>
      <c r="AK834" s="110"/>
      <c r="AL834" s="1"/>
      <c r="AM834" s="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  <c r="AC835" s="91"/>
      <c r="AD835" s="91"/>
      <c r="AE835" s="91"/>
      <c r="AF835" s="91"/>
      <c r="AG835" s="91"/>
      <c r="AH835" s="91"/>
      <c r="AI835" s="91"/>
      <c r="AJ835" s="91"/>
      <c r="AK835" s="110"/>
      <c r="AL835" s="1"/>
      <c r="AM835" s="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  <c r="AC836" s="91"/>
      <c r="AD836" s="91"/>
      <c r="AE836" s="91"/>
      <c r="AF836" s="91"/>
      <c r="AG836" s="91"/>
      <c r="AH836" s="91"/>
      <c r="AI836" s="91"/>
      <c r="AJ836" s="91"/>
      <c r="AK836" s="110"/>
      <c r="AL836" s="1"/>
      <c r="AM836" s="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  <c r="AC837" s="91"/>
      <c r="AD837" s="91"/>
      <c r="AE837" s="91"/>
      <c r="AF837" s="91"/>
      <c r="AG837" s="91"/>
      <c r="AH837" s="91"/>
      <c r="AI837" s="91"/>
      <c r="AJ837" s="91"/>
      <c r="AK837" s="110"/>
      <c r="AL837" s="1"/>
      <c r="AM837" s="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  <c r="AC838" s="91"/>
      <c r="AD838" s="91"/>
      <c r="AE838" s="91"/>
      <c r="AF838" s="91"/>
      <c r="AG838" s="91"/>
      <c r="AH838" s="91"/>
      <c r="AI838" s="91"/>
      <c r="AJ838" s="91"/>
      <c r="AK838" s="110"/>
      <c r="AL838" s="1"/>
      <c r="AM838" s="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  <c r="AC839" s="91"/>
      <c r="AD839" s="91"/>
      <c r="AE839" s="91"/>
      <c r="AF839" s="91"/>
      <c r="AG839" s="91"/>
      <c r="AH839" s="91"/>
      <c r="AI839" s="91"/>
      <c r="AJ839" s="91"/>
      <c r="AK839" s="110"/>
      <c r="AL839" s="1"/>
      <c r="AM839" s="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  <c r="AC840" s="91"/>
      <c r="AD840" s="91"/>
      <c r="AE840" s="91"/>
      <c r="AF840" s="91"/>
      <c r="AG840" s="91"/>
      <c r="AH840" s="91"/>
      <c r="AI840" s="91"/>
      <c r="AJ840" s="91"/>
      <c r="AK840" s="110"/>
      <c r="AL840" s="1"/>
      <c r="AM840" s="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  <c r="AC841" s="91"/>
      <c r="AD841" s="91"/>
      <c r="AE841" s="91"/>
      <c r="AF841" s="91"/>
      <c r="AG841" s="91"/>
      <c r="AH841" s="91"/>
      <c r="AI841" s="91"/>
      <c r="AJ841" s="91"/>
      <c r="AK841" s="110"/>
      <c r="AL841" s="1"/>
      <c r="AM841" s="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  <c r="AC842" s="91"/>
      <c r="AD842" s="91"/>
      <c r="AE842" s="91"/>
      <c r="AF842" s="91"/>
      <c r="AG842" s="91"/>
      <c r="AH842" s="91"/>
      <c r="AI842" s="91"/>
      <c r="AJ842" s="91"/>
      <c r="AK842" s="110"/>
      <c r="AL842" s="1"/>
      <c r="AM842" s="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  <c r="AC843" s="91"/>
      <c r="AD843" s="91"/>
      <c r="AE843" s="91"/>
      <c r="AF843" s="91"/>
      <c r="AG843" s="91"/>
      <c r="AH843" s="91"/>
      <c r="AI843" s="91"/>
      <c r="AJ843" s="91"/>
      <c r="AK843" s="110"/>
      <c r="AL843" s="1"/>
      <c r="AM843" s="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  <c r="AC844" s="91"/>
      <c r="AD844" s="91"/>
      <c r="AE844" s="91"/>
      <c r="AF844" s="91"/>
      <c r="AG844" s="91"/>
      <c r="AH844" s="91"/>
      <c r="AI844" s="91"/>
      <c r="AJ844" s="91"/>
      <c r="AK844" s="110"/>
      <c r="AL844" s="1"/>
      <c r="AM844" s="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  <c r="AC845" s="91"/>
      <c r="AD845" s="91"/>
      <c r="AE845" s="91"/>
      <c r="AF845" s="91"/>
      <c r="AG845" s="91"/>
      <c r="AH845" s="91"/>
      <c r="AI845" s="91"/>
      <c r="AJ845" s="91"/>
      <c r="AK845" s="110"/>
      <c r="AL845" s="1"/>
      <c r="AM845" s="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  <c r="AC846" s="91"/>
      <c r="AD846" s="91"/>
      <c r="AE846" s="91"/>
      <c r="AF846" s="91"/>
      <c r="AG846" s="91"/>
      <c r="AH846" s="91"/>
      <c r="AI846" s="91"/>
      <c r="AJ846" s="91"/>
      <c r="AK846" s="110"/>
      <c r="AL846" s="1"/>
      <c r="AM846" s="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  <c r="AC847" s="91"/>
      <c r="AD847" s="91"/>
      <c r="AE847" s="91"/>
      <c r="AF847" s="91"/>
      <c r="AG847" s="91"/>
      <c r="AH847" s="91"/>
      <c r="AI847" s="91"/>
      <c r="AJ847" s="91"/>
      <c r="AK847" s="110"/>
      <c r="AL847" s="1"/>
      <c r="AM847" s="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  <c r="AC848" s="91"/>
      <c r="AD848" s="91"/>
      <c r="AE848" s="91"/>
      <c r="AF848" s="91"/>
      <c r="AG848" s="91"/>
      <c r="AH848" s="91"/>
      <c r="AI848" s="91"/>
      <c r="AJ848" s="91"/>
      <c r="AK848" s="110"/>
      <c r="AL848" s="1"/>
      <c r="AM848" s="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  <c r="AC849" s="91"/>
      <c r="AD849" s="91"/>
      <c r="AE849" s="91"/>
      <c r="AF849" s="91"/>
      <c r="AG849" s="91"/>
      <c r="AH849" s="91"/>
      <c r="AI849" s="91"/>
      <c r="AJ849" s="91"/>
      <c r="AK849" s="110"/>
      <c r="AL849" s="1"/>
      <c r="AM849" s="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  <c r="AC850" s="91"/>
      <c r="AD850" s="91"/>
      <c r="AE850" s="91"/>
      <c r="AF850" s="91"/>
      <c r="AG850" s="91"/>
      <c r="AH850" s="91"/>
      <c r="AI850" s="91"/>
      <c r="AJ850" s="91"/>
      <c r="AK850" s="110"/>
      <c r="AL850" s="1"/>
      <c r="AM850" s="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  <c r="AC851" s="91"/>
      <c r="AD851" s="91"/>
      <c r="AE851" s="91"/>
      <c r="AF851" s="91"/>
      <c r="AG851" s="91"/>
      <c r="AH851" s="91"/>
      <c r="AI851" s="91"/>
      <c r="AJ851" s="91"/>
      <c r="AK851" s="110"/>
      <c r="AL851" s="1"/>
      <c r="AM851" s="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  <c r="AC852" s="91"/>
      <c r="AD852" s="91"/>
      <c r="AE852" s="91"/>
      <c r="AF852" s="91"/>
      <c r="AG852" s="91"/>
      <c r="AH852" s="91"/>
      <c r="AI852" s="91"/>
      <c r="AJ852" s="91"/>
      <c r="AK852" s="110"/>
      <c r="AL852" s="1"/>
      <c r="AM852" s="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  <c r="AC853" s="91"/>
      <c r="AD853" s="91"/>
      <c r="AE853" s="91"/>
      <c r="AF853" s="91"/>
      <c r="AG853" s="91"/>
      <c r="AH853" s="91"/>
      <c r="AI853" s="91"/>
      <c r="AJ853" s="91"/>
      <c r="AK853" s="110"/>
      <c r="AL853" s="1"/>
      <c r="AM853" s="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  <c r="AC854" s="91"/>
      <c r="AD854" s="91"/>
      <c r="AE854" s="91"/>
      <c r="AF854" s="91"/>
      <c r="AG854" s="91"/>
      <c r="AH854" s="91"/>
      <c r="AI854" s="91"/>
      <c r="AJ854" s="91"/>
      <c r="AK854" s="110"/>
      <c r="AL854" s="1"/>
      <c r="AM854" s="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  <c r="AC855" s="91"/>
      <c r="AD855" s="91"/>
      <c r="AE855" s="91"/>
      <c r="AF855" s="91"/>
      <c r="AG855" s="91"/>
      <c r="AH855" s="91"/>
      <c r="AI855" s="91"/>
      <c r="AJ855" s="91"/>
      <c r="AK855" s="110"/>
      <c r="AL855" s="1"/>
      <c r="AM855" s="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  <c r="AC856" s="91"/>
      <c r="AD856" s="91"/>
      <c r="AE856" s="91"/>
      <c r="AF856" s="91"/>
      <c r="AG856" s="91"/>
      <c r="AH856" s="91"/>
      <c r="AI856" s="91"/>
      <c r="AJ856" s="91"/>
      <c r="AK856" s="110"/>
      <c r="AL856" s="1"/>
      <c r="AM856" s="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  <c r="AC857" s="91"/>
      <c r="AD857" s="91"/>
      <c r="AE857" s="91"/>
      <c r="AF857" s="91"/>
      <c r="AG857" s="91"/>
      <c r="AH857" s="91"/>
      <c r="AI857" s="91"/>
      <c r="AJ857" s="91"/>
      <c r="AK857" s="110"/>
      <c r="AL857" s="1"/>
      <c r="AM857" s="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  <c r="AC858" s="91"/>
      <c r="AD858" s="91"/>
      <c r="AE858" s="91"/>
      <c r="AF858" s="91"/>
      <c r="AG858" s="91"/>
      <c r="AH858" s="91"/>
      <c r="AI858" s="91"/>
      <c r="AJ858" s="91"/>
      <c r="AK858" s="110"/>
      <c r="AL858" s="1"/>
      <c r="AM858" s="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  <c r="AC859" s="91"/>
      <c r="AD859" s="91"/>
      <c r="AE859" s="91"/>
      <c r="AF859" s="91"/>
      <c r="AG859" s="91"/>
      <c r="AH859" s="91"/>
      <c r="AI859" s="91"/>
      <c r="AJ859" s="91"/>
      <c r="AK859" s="110"/>
      <c r="AL859" s="1"/>
      <c r="AM859" s="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  <c r="AC860" s="91"/>
      <c r="AD860" s="91"/>
      <c r="AE860" s="91"/>
      <c r="AF860" s="91"/>
      <c r="AG860" s="91"/>
      <c r="AH860" s="91"/>
      <c r="AI860" s="91"/>
      <c r="AJ860" s="91"/>
      <c r="AK860" s="110"/>
      <c r="AL860" s="1"/>
      <c r="AM860" s="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  <c r="AC861" s="91"/>
      <c r="AD861" s="91"/>
      <c r="AE861" s="91"/>
      <c r="AF861" s="91"/>
      <c r="AG861" s="91"/>
      <c r="AH861" s="91"/>
      <c r="AI861" s="91"/>
      <c r="AJ861" s="91"/>
      <c r="AK861" s="110"/>
      <c r="AL861" s="1"/>
      <c r="AM861" s="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  <c r="AC862" s="91"/>
      <c r="AD862" s="91"/>
      <c r="AE862" s="91"/>
      <c r="AF862" s="91"/>
      <c r="AG862" s="91"/>
      <c r="AH862" s="91"/>
      <c r="AI862" s="91"/>
      <c r="AJ862" s="91"/>
      <c r="AK862" s="110"/>
      <c r="AL862" s="1"/>
      <c r="AM862" s="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  <c r="AC863" s="91"/>
      <c r="AD863" s="91"/>
      <c r="AE863" s="91"/>
      <c r="AF863" s="91"/>
      <c r="AG863" s="91"/>
      <c r="AH863" s="91"/>
      <c r="AI863" s="91"/>
      <c r="AJ863" s="91"/>
      <c r="AK863" s="110"/>
      <c r="AL863" s="1"/>
      <c r="AM863" s="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  <c r="AC864" s="91"/>
      <c r="AD864" s="91"/>
      <c r="AE864" s="91"/>
      <c r="AF864" s="91"/>
      <c r="AG864" s="91"/>
      <c r="AH864" s="91"/>
      <c r="AI864" s="91"/>
      <c r="AJ864" s="91"/>
      <c r="AK864" s="110"/>
      <c r="AL864" s="1"/>
      <c r="AM864" s="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  <c r="AC865" s="91"/>
      <c r="AD865" s="91"/>
      <c r="AE865" s="91"/>
      <c r="AF865" s="91"/>
      <c r="AG865" s="91"/>
      <c r="AH865" s="91"/>
      <c r="AI865" s="91"/>
      <c r="AJ865" s="91"/>
      <c r="AK865" s="110"/>
      <c r="AL865" s="1"/>
      <c r="AM865" s="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  <c r="AC866" s="91"/>
      <c r="AD866" s="91"/>
      <c r="AE866" s="91"/>
      <c r="AF866" s="91"/>
      <c r="AG866" s="91"/>
      <c r="AH866" s="91"/>
      <c r="AI866" s="91"/>
      <c r="AJ866" s="91"/>
      <c r="AK866" s="110"/>
      <c r="AL866" s="1"/>
      <c r="AM866" s="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  <c r="AC867" s="91"/>
      <c r="AD867" s="91"/>
      <c r="AE867" s="91"/>
      <c r="AF867" s="91"/>
      <c r="AG867" s="91"/>
      <c r="AH867" s="91"/>
      <c r="AI867" s="91"/>
      <c r="AJ867" s="91"/>
      <c r="AK867" s="110"/>
      <c r="AL867" s="1"/>
      <c r="AM867" s="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  <c r="AC868" s="91"/>
      <c r="AD868" s="91"/>
      <c r="AE868" s="91"/>
      <c r="AF868" s="91"/>
      <c r="AG868" s="91"/>
      <c r="AH868" s="91"/>
      <c r="AI868" s="91"/>
      <c r="AJ868" s="91"/>
      <c r="AK868" s="110"/>
      <c r="AL868" s="1"/>
      <c r="AM868" s="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  <c r="AC869" s="91"/>
      <c r="AD869" s="91"/>
      <c r="AE869" s="91"/>
      <c r="AF869" s="91"/>
      <c r="AG869" s="91"/>
      <c r="AH869" s="91"/>
      <c r="AI869" s="91"/>
      <c r="AJ869" s="91"/>
      <c r="AK869" s="110"/>
      <c r="AL869" s="1"/>
      <c r="AM869" s="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  <c r="AC870" s="91"/>
      <c r="AD870" s="91"/>
      <c r="AE870" s="91"/>
      <c r="AF870" s="91"/>
      <c r="AG870" s="91"/>
      <c r="AH870" s="91"/>
      <c r="AI870" s="91"/>
      <c r="AJ870" s="91"/>
      <c r="AK870" s="110"/>
      <c r="AL870" s="1"/>
      <c r="AM870" s="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  <c r="AC871" s="91"/>
      <c r="AD871" s="91"/>
      <c r="AE871" s="91"/>
      <c r="AF871" s="91"/>
      <c r="AG871" s="91"/>
      <c r="AH871" s="91"/>
      <c r="AI871" s="91"/>
      <c r="AJ871" s="91"/>
      <c r="AK871" s="110"/>
      <c r="AL871" s="1"/>
      <c r="AM871" s="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  <c r="AC872" s="91"/>
      <c r="AD872" s="91"/>
      <c r="AE872" s="91"/>
      <c r="AF872" s="91"/>
      <c r="AG872" s="91"/>
      <c r="AH872" s="91"/>
      <c r="AI872" s="91"/>
      <c r="AJ872" s="91"/>
      <c r="AK872" s="110"/>
      <c r="AL872" s="1"/>
      <c r="AM872" s="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  <c r="AC873" s="91"/>
      <c r="AD873" s="91"/>
      <c r="AE873" s="91"/>
      <c r="AF873" s="91"/>
      <c r="AG873" s="91"/>
      <c r="AH873" s="91"/>
      <c r="AI873" s="91"/>
      <c r="AJ873" s="91"/>
      <c r="AK873" s="110"/>
      <c r="AL873" s="1"/>
      <c r="AM873" s="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  <c r="AC874" s="91"/>
      <c r="AD874" s="91"/>
      <c r="AE874" s="91"/>
      <c r="AF874" s="91"/>
      <c r="AG874" s="91"/>
      <c r="AH874" s="91"/>
      <c r="AI874" s="91"/>
      <c r="AJ874" s="91"/>
      <c r="AK874" s="110"/>
      <c r="AL874" s="1"/>
      <c r="AM874" s="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  <c r="AC875" s="91"/>
      <c r="AD875" s="91"/>
      <c r="AE875" s="91"/>
      <c r="AF875" s="91"/>
      <c r="AG875" s="91"/>
      <c r="AH875" s="91"/>
      <c r="AI875" s="91"/>
      <c r="AJ875" s="91"/>
      <c r="AK875" s="110"/>
      <c r="AL875" s="1"/>
      <c r="AM875" s="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  <c r="AC876" s="91"/>
      <c r="AD876" s="91"/>
      <c r="AE876" s="91"/>
      <c r="AF876" s="91"/>
      <c r="AG876" s="91"/>
      <c r="AH876" s="91"/>
      <c r="AI876" s="91"/>
      <c r="AJ876" s="91"/>
      <c r="AK876" s="110"/>
      <c r="AL876" s="1"/>
      <c r="AM876" s="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  <c r="AC877" s="91"/>
      <c r="AD877" s="91"/>
      <c r="AE877" s="91"/>
      <c r="AF877" s="91"/>
      <c r="AG877" s="91"/>
      <c r="AH877" s="91"/>
      <c r="AI877" s="91"/>
      <c r="AJ877" s="91"/>
      <c r="AK877" s="110"/>
      <c r="AL877" s="1"/>
      <c r="AM877" s="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  <c r="AC878" s="91"/>
      <c r="AD878" s="91"/>
      <c r="AE878" s="91"/>
      <c r="AF878" s="91"/>
      <c r="AG878" s="91"/>
      <c r="AH878" s="91"/>
      <c r="AI878" s="91"/>
      <c r="AJ878" s="91"/>
      <c r="AK878" s="110"/>
      <c r="AL878" s="1"/>
      <c r="AM878" s="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  <c r="AC879" s="91"/>
      <c r="AD879" s="91"/>
      <c r="AE879" s="91"/>
      <c r="AF879" s="91"/>
      <c r="AG879" s="91"/>
      <c r="AH879" s="91"/>
      <c r="AI879" s="91"/>
      <c r="AJ879" s="91"/>
      <c r="AK879" s="110"/>
      <c r="AL879" s="1"/>
      <c r="AM879" s="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  <c r="AC880" s="91"/>
      <c r="AD880" s="91"/>
      <c r="AE880" s="91"/>
      <c r="AF880" s="91"/>
      <c r="AG880" s="91"/>
      <c r="AH880" s="91"/>
      <c r="AI880" s="91"/>
      <c r="AJ880" s="91"/>
      <c r="AK880" s="110"/>
      <c r="AL880" s="1"/>
      <c r="AM880" s="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  <c r="AC881" s="91"/>
      <c r="AD881" s="91"/>
      <c r="AE881" s="91"/>
      <c r="AF881" s="91"/>
      <c r="AG881" s="91"/>
      <c r="AH881" s="91"/>
      <c r="AI881" s="91"/>
      <c r="AJ881" s="91"/>
      <c r="AK881" s="110"/>
      <c r="AL881" s="1"/>
      <c r="AM881" s="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  <c r="AC882" s="91"/>
      <c r="AD882" s="91"/>
      <c r="AE882" s="91"/>
      <c r="AF882" s="91"/>
      <c r="AG882" s="91"/>
      <c r="AH882" s="91"/>
      <c r="AI882" s="91"/>
      <c r="AJ882" s="91"/>
      <c r="AK882" s="110"/>
      <c r="AL882" s="1"/>
      <c r="AM882" s="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  <c r="AC883" s="91"/>
      <c r="AD883" s="91"/>
      <c r="AE883" s="91"/>
      <c r="AF883" s="91"/>
      <c r="AG883" s="91"/>
      <c r="AH883" s="91"/>
      <c r="AI883" s="91"/>
      <c r="AJ883" s="91"/>
      <c r="AK883" s="110"/>
      <c r="AL883" s="1"/>
      <c r="AM883" s="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  <c r="AC884" s="91"/>
      <c r="AD884" s="91"/>
      <c r="AE884" s="91"/>
      <c r="AF884" s="91"/>
      <c r="AG884" s="91"/>
      <c r="AH884" s="91"/>
      <c r="AI884" s="91"/>
      <c r="AJ884" s="91"/>
      <c r="AK884" s="110"/>
      <c r="AL884" s="1"/>
      <c r="AM884" s="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  <c r="AC885" s="91"/>
      <c r="AD885" s="91"/>
      <c r="AE885" s="91"/>
      <c r="AF885" s="91"/>
      <c r="AG885" s="91"/>
      <c r="AH885" s="91"/>
      <c r="AI885" s="91"/>
      <c r="AJ885" s="91"/>
      <c r="AK885" s="110"/>
      <c r="AL885" s="1"/>
      <c r="AM885" s="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  <c r="AC886" s="91"/>
      <c r="AD886" s="91"/>
      <c r="AE886" s="91"/>
      <c r="AF886" s="91"/>
      <c r="AG886" s="91"/>
      <c r="AH886" s="91"/>
      <c r="AI886" s="91"/>
      <c r="AJ886" s="91"/>
      <c r="AK886" s="110"/>
      <c r="AL886" s="1"/>
      <c r="AM886" s="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  <c r="AC887" s="91"/>
      <c r="AD887" s="91"/>
      <c r="AE887" s="91"/>
      <c r="AF887" s="91"/>
      <c r="AG887" s="91"/>
      <c r="AH887" s="91"/>
      <c r="AI887" s="91"/>
      <c r="AJ887" s="91"/>
      <c r="AK887" s="110"/>
      <c r="AL887" s="1"/>
      <c r="AM887" s="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  <c r="AC888" s="91"/>
      <c r="AD888" s="91"/>
      <c r="AE888" s="91"/>
      <c r="AF888" s="91"/>
      <c r="AG888" s="91"/>
      <c r="AH888" s="91"/>
      <c r="AI888" s="91"/>
      <c r="AJ888" s="91"/>
      <c r="AK888" s="110"/>
      <c r="AL888" s="1"/>
      <c r="AM888" s="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  <c r="AC889" s="91"/>
      <c r="AD889" s="91"/>
      <c r="AE889" s="91"/>
      <c r="AF889" s="91"/>
      <c r="AG889" s="91"/>
      <c r="AH889" s="91"/>
      <c r="AI889" s="91"/>
      <c r="AJ889" s="91"/>
      <c r="AK889" s="110"/>
      <c r="AL889" s="1"/>
      <c r="AM889" s="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  <c r="AC890" s="91"/>
      <c r="AD890" s="91"/>
      <c r="AE890" s="91"/>
      <c r="AF890" s="91"/>
      <c r="AG890" s="91"/>
      <c r="AH890" s="91"/>
      <c r="AI890" s="91"/>
      <c r="AJ890" s="91"/>
      <c r="AK890" s="110"/>
      <c r="AL890" s="1"/>
      <c r="AM890" s="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  <c r="AC891" s="91"/>
      <c r="AD891" s="91"/>
      <c r="AE891" s="91"/>
      <c r="AF891" s="91"/>
      <c r="AG891" s="91"/>
      <c r="AH891" s="91"/>
      <c r="AI891" s="91"/>
      <c r="AJ891" s="91"/>
      <c r="AK891" s="110"/>
      <c r="AL891" s="1"/>
      <c r="AM891" s="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  <c r="AC892" s="91"/>
      <c r="AD892" s="91"/>
      <c r="AE892" s="91"/>
      <c r="AF892" s="91"/>
      <c r="AG892" s="91"/>
      <c r="AH892" s="91"/>
      <c r="AI892" s="91"/>
      <c r="AJ892" s="91"/>
      <c r="AK892" s="110"/>
      <c r="AL892" s="1"/>
      <c r="AM892" s="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  <c r="AC893" s="91"/>
      <c r="AD893" s="91"/>
      <c r="AE893" s="91"/>
      <c r="AF893" s="91"/>
      <c r="AG893" s="91"/>
      <c r="AH893" s="91"/>
      <c r="AI893" s="91"/>
      <c r="AJ893" s="91"/>
      <c r="AK893" s="110"/>
      <c r="AL893" s="1"/>
      <c r="AM893" s="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  <c r="AC894" s="91"/>
      <c r="AD894" s="91"/>
      <c r="AE894" s="91"/>
      <c r="AF894" s="91"/>
      <c r="AG894" s="91"/>
      <c r="AH894" s="91"/>
      <c r="AI894" s="91"/>
      <c r="AJ894" s="91"/>
      <c r="AK894" s="110"/>
      <c r="AL894" s="1"/>
      <c r="AM894" s="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  <c r="AC895" s="91"/>
      <c r="AD895" s="91"/>
      <c r="AE895" s="91"/>
      <c r="AF895" s="91"/>
      <c r="AG895" s="91"/>
      <c r="AH895" s="91"/>
      <c r="AI895" s="91"/>
      <c r="AJ895" s="91"/>
      <c r="AK895" s="110"/>
      <c r="AL895" s="1"/>
      <c r="AM895" s="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  <c r="AC896" s="91"/>
      <c r="AD896" s="91"/>
      <c r="AE896" s="91"/>
      <c r="AF896" s="91"/>
      <c r="AG896" s="91"/>
      <c r="AH896" s="91"/>
      <c r="AI896" s="91"/>
      <c r="AJ896" s="91"/>
      <c r="AK896" s="110"/>
      <c r="AL896" s="1"/>
      <c r="AM896" s="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  <c r="AC897" s="91"/>
      <c r="AD897" s="91"/>
      <c r="AE897" s="91"/>
      <c r="AF897" s="91"/>
      <c r="AG897" s="91"/>
      <c r="AH897" s="91"/>
      <c r="AI897" s="91"/>
      <c r="AJ897" s="91"/>
      <c r="AK897" s="110"/>
      <c r="AL897" s="1"/>
      <c r="AM897" s="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  <c r="AC898" s="91"/>
      <c r="AD898" s="91"/>
      <c r="AE898" s="91"/>
      <c r="AF898" s="91"/>
      <c r="AG898" s="91"/>
      <c r="AH898" s="91"/>
      <c r="AI898" s="91"/>
      <c r="AJ898" s="91"/>
      <c r="AK898" s="110"/>
      <c r="AL898" s="1"/>
      <c r="AM898" s="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  <c r="AC899" s="91"/>
      <c r="AD899" s="91"/>
      <c r="AE899" s="91"/>
      <c r="AF899" s="91"/>
      <c r="AG899" s="91"/>
      <c r="AH899" s="91"/>
      <c r="AI899" s="91"/>
      <c r="AJ899" s="91"/>
      <c r="AK899" s="110"/>
      <c r="AL899" s="1"/>
      <c r="AM899" s="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  <c r="AC900" s="91"/>
      <c r="AD900" s="91"/>
      <c r="AE900" s="91"/>
      <c r="AF900" s="91"/>
      <c r="AG900" s="91"/>
      <c r="AH900" s="91"/>
      <c r="AI900" s="91"/>
      <c r="AJ900" s="91"/>
      <c r="AK900" s="110"/>
      <c r="AL900" s="1"/>
      <c r="AM900" s="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  <c r="AC901" s="91"/>
      <c r="AD901" s="91"/>
      <c r="AE901" s="91"/>
      <c r="AF901" s="91"/>
      <c r="AG901" s="91"/>
      <c r="AH901" s="91"/>
      <c r="AI901" s="91"/>
      <c r="AJ901" s="91"/>
      <c r="AK901" s="110"/>
      <c r="AL901" s="1"/>
      <c r="AM901" s="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  <c r="AC902" s="91"/>
      <c r="AD902" s="91"/>
      <c r="AE902" s="91"/>
      <c r="AF902" s="91"/>
      <c r="AG902" s="91"/>
      <c r="AH902" s="91"/>
      <c r="AI902" s="91"/>
      <c r="AJ902" s="91"/>
      <c r="AK902" s="110"/>
      <c r="AL902" s="1"/>
      <c r="AM902" s="1"/>
    </row>
  </sheetData>
  <autoFilter ref="$B$2:$AK$223"/>
  <dataValidations>
    <dataValidation type="list" allowBlank="1" showErrorMessage="1" sqref="O3:O194">
      <formula1>"Supported by TEKsystems,Supported by RRD,Being transitioned to TEKsystems,De-scoped from TEKsystems,De-scoped from RRD,App on Hold,Need to Check,Proposed for Future Phase,Tookover Then De-scoped"</formula1>
    </dataValidation>
    <dataValidation type="list" allowBlank="1" showErrorMessage="1" sqref="AC3:AC113 AF3:AG113 AC115:AC194 AF115:AG194">
      <formula1>"Yes,No"</formula1>
    </dataValidation>
    <dataValidation type="list" allowBlank="1" showErrorMessage="1" sqref="AH3:AH194">
      <formula1>"File-based,Time-based,Ad-hoc"</formula1>
    </dataValidation>
  </dataValidations>
  <hyperlinks>
    <hyperlink r:id="rId1" ref="Y3"/>
    <hyperlink r:id="rId2" ref="Z3"/>
    <hyperlink r:id="rId3" ref="Y4"/>
    <hyperlink r:id="rId4" ref="Z4"/>
    <hyperlink r:id="rId5" ref="Y5"/>
    <hyperlink r:id="rId6" ref="Z5"/>
    <hyperlink r:id="rId7" ref="Y6"/>
    <hyperlink r:id="rId8" ref="Z6"/>
    <hyperlink r:id="rId9" ref="Y7"/>
    <hyperlink r:id="rId10" ref="Z7"/>
    <hyperlink r:id="rId11" ref="Y8"/>
    <hyperlink r:id="rId12" ref="Z8"/>
    <hyperlink r:id="rId13" ref="Y9"/>
    <hyperlink r:id="rId14" ref="Z9"/>
    <hyperlink r:id="rId15" ref="Y10"/>
    <hyperlink r:id="rId16" ref="Z10"/>
    <hyperlink r:id="rId17" ref="Y11"/>
    <hyperlink r:id="rId18" ref="Z11"/>
    <hyperlink r:id="rId19" ref="Y12"/>
    <hyperlink r:id="rId20" ref="Z12"/>
    <hyperlink r:id="rId21" ref="Y13"/>
    <hyperlink r:id="rId22" ref="Z13"/>
    <hyperlink r:id="rId23" ref="Y14"/>
    <hyperlink r:id="rId24" ref="Z14"/>
    <hyperlink r:id="rId25" ref="Y15"/>
    <hyperlink r:id="rId26" ref="Z15"/>
    <hyperlink r:id="rId27" ref="Y16"/>
    <hyperlink r:id="rId28" ref="Z16"/>
    <hyperlink r:id="rId29" ref="Y17"/>
    <hyperlink r:id="rId30" ref="Z17"/>
    <hyperlink r:id="rId31" ref="Z18"/>
    <hyperlink r:id="rId32" ref="Z19"/>
    <hyperlink r:id="rId33" ref="Y20"/>
    <hyperlink r:id="rId34" ref="Z20"/>
    <hyperlink r:id="rId35" ref="Z21"/>
    <hyperlink r:id="rId36" ref="Z22"/>
    <hyperlink r:id="rId37" ref="Z23"/>
    <hyperlink r:id="rId38" ref="Z24"/>
    <hyperlink r:id="rId39" ref="Y25"/>
    <hyperlink r:id="rId40" ref="Y26"/>
    <hyperlink r:id="rId41" ref="Y27"/>
    <hyperlink r:id="rId42" ref="Y28"/>
    <hyperlink r:id="rId43" ref="Y29"/>
    <hyperlink r:id="rId44" ref="Y30"/>
    <hyperlink r:id="rId45" ref="Y31"/>
    <hyperlink r:id="rId46" ref="Y32"/>
    <hyperlink r:id="rId47" ref="Y33"/>
    <hyperlink r:id="rId48" ref="Y34"/>
    <hyperlink r:id="rId49" ref="Y35"/>
    <hyperlink r:id="rId50" ref="Y36"/>
    <hyperlink r:id="rId51" ref="Y37"/>
    <hyperlink r:id="rId52" ref="Y38"/>
    <hyperlink r:id="rId53" ref="Y39"/>
    <hyperlink r:id="rId54" ref="Y40"/>
    <hyperlink r:id="rId55" ref="Y41"/>
    <hyperlink r:id="rId56" ref="Y42"/>
    <hyperlink r:id="rId57" ref="Y43"/>
    <hyperlink r:id="rId58" ref="Y44"/>
    <hyperlink r:id="rId59" ref="Y45"/>
    <hyperlink r:id="rId60" ref="Y46"/>
    <hyperlink r:id="rId61" ref="Y47"/>
    <hyperlink r:id="rId62" ref="Y48"/>
    <hyperlink r:id="rId63" ref="Y49"/>
    <hyperlink r:id="rId64" ref="Y50"/>
    <hyperlink r:id="rId65" ref="Y51"/>
    <hyperlink r:id="rId66" ref="Y53"/>
    <hyperlink r:id="rId67" ref="Y54"/>
    <hyperlink r:id="rId68" ref="Y55"/>
    <hyperlink r:id="rId69" ref="Y57"/>
    <hyperlink r:id="rId70" ref="Y58"/>
    <hyperlink r:id="rId71" ref="Y59"/>
    <hyperlink r:id="rId72" ref="Y62"/>
    <hyperlink r:id="rId73" ref="Y63"/>
    <hyperlink r:id="rId74" ref="Y64"/>
    <hyperlink r:id="rId75" ref="Y68"/>
    <hyperlink r:id="rId76" ref="Y69"/>
    <hyperlink r:id="rId77" ref="Y72"/>
    <hyperlink r:id="rId78" ref="Y73"/>
    <hyperlink r:id="rId79" ref="Y74"/>
    <hyperlink r:id="rId80" ref="Y77"/>
    <hyperlink r:id="rId81" ref="Y84"/>
    <hyperlink r:id="rId82" ref="Y85"/>
    <hyperlink r:id="rId83" ref="Y86"/>
    <hyperlink r:id="rId84" ref="Y87"/>
    <hyperlink r:id="rId85" ref="Y88"/>
    <hyperlink r:id="rId86" ref="Y89"/>
    <hyperlink r:id="rId87" ref="Y90"/>
    <hyperlink r:id="rId88" ref="Y93"/>
    <hyperlink r:id="rId89" ref="Y98"/>
    <hyperlink r:id="rId90" ref="Y102"/>
    <hyperlink r:id="rId91" ref="Y103"/>
    <hyperlink r:id="rId92" ref="Y104"/>
    <hyperlink r:id="rId93" ref="Y105"/>
    <hyperlink r:id="rId94" ref="Y106"/>
    <hyperlink r:id="rId95" ref="Y108"/>
    <hyperlink r:id="rId96" ref="Y109"/>
    <hyperlink r:id="rId97" ref="Y110"/>
    <hyperlink r:id="rId98" ref="Y111"/>
    <hyperlink r:id="rId99" ref="Y115"/>
    <hyperlink r:id="rId100" ref="Y116"/>
    <hyperlink r:id="rId101" ref="Y118"/>
    <hyperlink r:id="rId102" ref="Y119"/>
    <hyperlink r:id="rId103" ref="Y120"/>
    <hyperlink r:id="rId104" ref="Y121"/>
    <hyperlink r:id="rId105" ref="Y122"/>
    <hyperlink r:id="rId106" ref="Y123"/>
    <hyperlink r:id="rId107" ref="Y127"/>
    <hyperlink r:id="rId108" ref="Y128"/>
    <hyperlink r:id="rId109" ref="Y129"/>
    <hyperlink r:id="rId110" ref="Y130"/>
    <hyperlink r:id="rId111" ref="Y132"/>
    <hyperlink r:id="rId112" ref="Y133"/>
    <hyperlink r:id="rId113" ref="Y134"/>
    <hyperlink r:id="rId114" ref="Y135"/>
    <hyperlink r:id="rId115" ref="Y136"/>
    <hyperlink r:id="rId116" ref="Y137"/>
    <hyperlink r:id="rId117" ref="Y138"/>
    <hyperlink r:id="rId118" ref="Y139"/>
    <hyperlink r:id="rId119" ref="Y140"/>
    <hyperlink r:id="rId120" ref="Y141"/>
    <hyperlink r:id="rId121" ref="Y142"/>
    <hyperlink r:id="rId122" ref="Y143"/>
    <hyperlink r:id="rId123" ref="Y145"/>
    <hyperlink r:id="rId124" ref="Y166"/>
    <hyperlink r:id="rId125" ref="Y167"/>
    <hyperlink r:id="rId126" ref="Y168"/>
    <hyperlink r:id="rId127" ref="Y174"/>
    <hyperlink r:id="rId128" ref="Y176"/>
    <hyperlink r:id="rId129" ref="Y188"/>
    <hyperlink r:id="rId130" ref="Y189"/>
    <hyperlink r:id="rId131" ref="Y193"/>
    <hyperlink r:id="rId132" ref="Y195"/>
    <hyperlink r:id="rId133" ref="Y196"/>
    <hyperlink r:id="rId134" ref="Y204"/>
    <hyperlink r:id="rId135" ref="Y208"/>
    <hyperlink r:id="rId136" ref="Y209"/>
    <hyperlink r:id="rId137" ref="Y210"/>
    <hyperlink r:id="rId138" ref="Y211"/>
    <hyperlink r:id="rId139" ref="Y212"/>
    <hyperlink r:id="rId140" ref="Y213"/>
    <hyperlink r:id="rId141" ref="Y220"/>
    <hyperlink r:id="rId142" ref="Y221"/>
    <hyperlink r:id="rId143" ref="Y222"/>
  </hyperlinks>
  <drawing r:id="rId14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3.57"/>
    <col customWidth="1" min="2" max="2" width="9.0"/>
    <col customWidth="1" min="3" max="8" width="9.43"/>
    <col customWidth="1" min="9" max="9" width="10.0"/>
    <col customWidth="1" min="10" max="10" width="9.43"/>
    <col customWidth="1" min="11" max="14" width="9.14"/>
    <col customWidth="1" min="15" max="16" width="9.43"/>
    <col customWidth="1" min="17" max="22" width="8.57"/>
    <col customWidth="1" min="23" max="23" width="6.57"/>
    <col customWidth="1" min="24" max="24" width="8.43"/>
    <col customWidth="1" min="25" max="25" width="8.29"/>
    <col customWidth="1" min="26" max="26" width="9.71"/>
    <col customWidth="1" min="27" max="27" width="5.29"/>
    <col customWidth="1" min="28" max="35" width="9.29"/>
    <col customWidth="1" min="36" max="36" width="29.86"/>
    <col customWidth="1" min="37" max="39" width="8.43"/>
  </cols>
  <sheetData>
    <row r="2" ht="27.0" customHeight="1">
      <c r="B2" s="2" t="s">
        <v>0</v>
      </c>
      <c r="C2" s="3" t="s">
        <v>1</v>
      </c>
      <c r="D2" s="4"/>
      <c r="E2" s="3" t="s">
        <v>2</v>
      </c>
      <c r="F2" s="4"/>
      <c r="G2" s="3" t="s">
        <v>3</v>
      </c>
      <c r="H2" s="5"/>
      <c r="I2" s="3" t="s">
        <v>4</v>
      </c>
      <c r="J2" s="5"/>
      <c r="K2" s="3" t="s">
        <v>5</v>
      </c>
      <c r="L2" s="5"/>
      <c r="M2" s="3" t="s">
        <v>6</v>
      </c>
      <c r="N2" s="5"/>
      <c r="O2" s="3" t="s">
        <v>7</v>
      </c>
      <c r="P2" s="5"/>
      <c r="Q2" s="3" t="s">
        <v>8</v>
      </c>
      <c r="R2" s="5"/>
      <c r="S2" s="3" t="s">
        <v>9</v>
      </c>
      <c r="T2" s="5"/>
      <c r="U2" s="3" t="s">
        <v>10</v>
      </c>
      <c r="V2" s="5"/>
      <c r="W2" s="6" t="s">
        <v>11</v>
      </c>
      <c r="X2" s="4"/>
      <c r="Y2" s="5"/>
      <c r="AA2" s="7" t="s">
        <v>12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7" t="s">
        <v>19</v>
      </c>
      <c r="AI2" s="7" t="s">
        <v>20</v>
      </c>
      <c r="AJ2" s="7" t="s">
        <v>21</v>
      </c>
    </row>
    <row r="3">
      <c r="B3" s="8"/>
      <c r="C3" s="7" t="s">
        <v>23</v>
      </c>
      <c r="D3" s="7" t="s">
        <v>24</v>
      </c>
      <c r="E3" s="7" t="s">
        <v>23</v>
      </c>
      <c r="F3" s="7" t="s">
        <v>24</v>
      </c>
      <c r="G3" s="7" t="s">
        <v>23</v>
      </c>
      <c r="H3" s="7" t="s">
        <v>24</v>
      </c>
      <c r="I3" s="7" t="s">
        <v>23</v>
      </c>
      <c r="J3" s="7" t="s">
        <v>24</v>
      </c>
      <c r="K3" s="7" t="s">
        <v>23</v>
      </c>
      <c r="L3" s="7" t="s">
        <v>24</v>
      </c>
      <c r="M3" s="7" t="s">
        <v>23</v>
      </c>
      <c r="N3" s="7" t="s">
        <v>24</v>
      </c>
      <c r="O3" s="7" t="s">
        <v>23</v>
      </c>
      <c r="P3" s="7" t="s">
        <v>24</v>
      </c>
      <c r="Q3" s="7" t="s">
        <v>23</v>
      </c>
      <c r="R3" s="7" t="s">
        <v>24</v>
      </c>
      <c r="S3" s="7" t="s">
        <v>23</v>
      </c>
      <c r="T3" s="7" t="s">
        <v>24</v>
      </c>
      <c r="U3" s="7" t="s">
        <v>23</v>
      </c>
      <c r="V3" s="7" t="s">
        <v>24</v>
      </c>
      <c r="W3" s="9" t="s">
        <v>23</v>
      </c>
      <c r="X3" s="9" t="s">
        <v>24</v>
      </c>
      <c r="Y3" s="9" t="s">
        <v>25</v>
      </c>
      <c r="AA3" s="56">
        <v>1.0</v>
      </c>
      <c r="AB3" s="10">
        <f>COUNTIFS('Comprehensive apps info'!$B$3:$B$10001,$AA3)</f>
        <v>22</v>
      </c>
      <c r="AC3" s="56">
        <f>COUNTIFS('Comprehensive apps info'!$B$3:$B$10001,$AA3, 'Comprehensive apps info'!$O$3:$O$10001, "Supported by TEKsystems")</f>
        <v>19</v>
      </c>
      <c r="AD3" s="56">
        <f>COUNTIFS('Comprehensive apps info'!$B$3:$B$10001,$AA3, 'Comprehensive apps info'!$O$3:$O$10001, "Tookover Then De-scoped")</f>
        <v>3</v>
      </c>
      <c r="AE3" s="56">
        <f>COUNTIFS('Comprehensive apps info'!$B$3:$B$10001,$AA3, 'Comprehensive apps info'!$O$3:$O$10001,"Being transitioned to TEKsystems")</f>
        <v>0</v>
      </c>
      <c r="AF3" s="56">
        <f>COUNTIFS('Comprehensive apps info'!$B$3:$B$10001,$AA3, 'Comprehensive apps info'!$O$3:$O$10001, "De-scoped from TEKsystems")</f>
        <v>0</v>
      </c>
      <c r="AG3" s="15">
        <f>COUNTIFS('Comprehensive apps info'!$B$3:$B$10001, $AA3, 'Comprehensive apps info'!$O$3:$O$10001, "App on Hold")</f>
        <v>0</v>
      </c>
      <c r="AH3" s="15">
        <f>COUNTIFS('Comprehensive apps info'!$B$3:$B$10001, $AA3, 'Comprehensive apps info'!$O$3:$O$10001, "Supported by RRD")</f>
        <v>0</v>
      </c>
      <c r="AI3" s="15">
        <f>COUNTIFS('Comprehensive apps info'!$B$3:$B$10001, $AA3, 'Comprehensive apps info'!$O$3:$O$10001, "Proposed for Future Phase")</f>
        <v>0</v>
      </c>
      <c r="AJ3" s="16"/>
    </row>
    <row r="4">
      <c r="B4" s="18" t="s">
        <v>27</v>
      </c>
      <c r="C4" s="19">
        <f>COUNTIFS('Comprehensive apps info'!$B$3:$B$10001,"1", 'Comprehensive apps info'!$J$3:$J$10001, B4)</f>
        <v>9</v>
      </c>
      <c r="D4" s="15">
        <f>COUNTIFS('Comprehensive apps info'!$B$3:$B$10001,"1", 'Comprehensive apps info'!$K$3:$K$10001, B4)</f>
        <v>0</v>
      </c>
      <c r="E4" s="19">
        <f>COUNTIFS('Comprehensive apps info'!$B$3:$B$10001,"2", 'Comprehensive apps info'!$J$3:$J$10001, $B4)</f>
        <v>2</v>
      </c>
      <c r="F4" s="15">
        <f>COUNTIFS('Comprehensive apps info'!$B$3:$B$10001,"2", 'Comprehensive apps info'!$K$3:$K$10001, $B4)</f>
        <v>5</v>
      </c>
      <c r="G4" s="19">
        <f>COUNTIFS('Comprehensive apps info'!$B$3:$B$10001,"3", 'Comprehensive apps info'!$J$3:$J$10001, $B4)</f>
        <v>0</v>
      </c>
      <c r="H4" s="15">
        <f>COUNTIFS('Comprehensive apps info'!$B$3:$B$10001,"3", 'Comprehensive apps info'!$K$3:$K$10001, $B4)</f>
        <v>0</v>
      </c>
      <c r="I4" s="19">
        <f>COUNTIFS('Comprehensive apps info'!$B$3:$B$10001,"4", 'Comprehensive apps info'!$J$3:$J$10001, $B4)</f>
        <v>3</v>
      </c>
      <c r="J4" s="15">
        <f>COUNTIFS('Comprehensive apps info'!$B$3:$B$10001,"4", 'Comprehensive apps info'!$K$3:$K$10001, $B4)</f>
        <v>3</v>
      </c>
      <c r="K4" s="19">
        <f>COUNTIFS('Comprehensive apps info'!$B$3:$B$10001,"5", 'Comprehensive apps info'!$J$3:$J$10001, $B4)</f>
        <v>0</v>
      </c>
      <c r="L4" s="15">
        <f>COUNTIFS('Comprehensive apps info'!$B$3:$B$10001,"5", 'Comprehensive apps info'!$K$3:$K$10001, $B4)</f>
        <v>0</v>
      </c>
      <c r="M4" s="19">
        <f>COUNTIFS('Comprehensive apps info'!$B$3:$B$10001,"6", 'Comprehensive apps info'!$J$3:$J$10001, $B4)</f>
        <v>0</v>
      </c>
      <c r="N4" s="15">
        <f>COUNTIFS('Comprehensive apps info'!$B$3:$B$10001,"6", 'Comprehensive apps info'!$K$3:$K$10001, $B4)</f>
        <v>8</v>
      </c>
      <c r="O4" s="19">
        <f>COUNTIFS('Comprehensive apps info'!$B$3:$B$10001,"7", 'Comprehensive apps info'!$J$3:$J$10001, $B4)</f>
        <v>0</v>
      </c>
      <c r="P4" s="15">
        <f>COUNTIFS('Comprehensive apps info'!$B$3:$B$10001,"7", 'Comprehensive apps info'!$K$3:$K$10001, $B4)</f>
        <v>0</v>
      </c>
      <c r="Q4" s="19">
        <f>COUNTIFS('Comprehensive apps info'!$B$3:$B$10001,"T1", 'Comprehensive apps info'!$J$3:$J$10001, $B4)</f>
        <v>0</v>
      </c>
      <c r="R4" s="15">
        <f>COUNTIFS('Comprehensive apps info'!$B$3:$B$10001,"T1", 'Comprehensive apps info'!$K$3:$K$10001, $B4)</f>
        <v>3</v>
      </c>
      <c r="S4" s="19">
        <f>COUNTIFS('Comprehensive apps info'!$B$3:$B$10001,"8", 'Comprehensive apps info'!$J$3:$J$10001, $B4)</f>
        <v>6</v>
      </c>
      <c r="T4" s="15">
        <f>COUNTIFS('Comprehensive apps info'!$B$3:$B$10001,"8", 'Comprehensive apps info'!$K$3:$K$10001, $B4)</f>
        <v>0</v>
      </c>
      <c r="U4" s="19">
        <f>COUNTIFS('Comprehensive apps info'!$B$3:$B$10001,"9", 'Comprehensive apps info'!$J$3:$J$10001, $B4)</f>
        <v>1</v>
      </c>
      <c r="V4" s="15">
        <f>COUNTIFS('Comprehensive apps info'!$B$3:$B$10001,"9", 'Comprehensive apps info'!$K$3:$K$10001, $B4)</f>
        <v>0</v>
      </c>
      <c r="W4" s="27">
        <f>COUNTIFS('Comprehensive apps info'!$J$3:$J$10001, $B4)</f>
        <v>21</v>
      </c>
      <c r="X4" s="27">
        <f>COUNTIFS('Comprehensive apps info'!$K$3:$K$10001, $B4)</f>
        <v>19</v>
      </c>
      <c r="Y4" s="27">
        <f t="shared" ref="Y4:Y18" si="1">SUM(W4+X4)</f>
        <v>40</v>
      </c>
      <c r="AA4" s="56">
        <v>2.0</v>
      </c>
      <c r="AB4" s="10">
        <f>COUNTIFS('Comprehensive apps info'!$B$3:$B$10001,$AA4)</f>
        <v>19</v>
      </c>
      <c r="AC4" s="56">
        <f>COUNTIFS('Comprehensive apps info'!$B$3:$B$10001,$AA4, 'Comprehensive apps info'!$O$3:$O$10001, "Supported by TEKsystems")</f>
        <v>18</v>
      </c>
      <c r="AD4" s="56">
        <f>COUNTIFS('Comprehensive apps info'!$B$3:$B$10001,$AA4, 'Comprehensive apps info'!$O$3:$O$10001, "Tookover Then De-scoped")</f>
        <v>1</v>
      </c>
      <c r="AE4" s="56">
        <f>COUNTIFS('Comprehensive apps info'!$B$3:$B$10001,$AA4, 'Comprehensive apps info'!$O$3:$O$10001,"Being transitioned to TEKsystems")</f>
        <v>0</v>
      </c>
      <c r="AF4" s="56">
        <f>COUNTIFS('Comprehensive apps info'!$B$3:$B$10001,$AA4, 'Comprehensive apps info'!$O$3:$O$10001, "De-scoped from TEKsystems")</f>
        <v>0</v>
      </c>
      <c r="AG4" s="15">
        <f>COUNTIFS('Comprehensive apps info'!$B$3:$B$10001, $AA4, 'Comprehensive apps info'!$O$3:$O$10001, "App on Hold")</f>
        <v>0</v>
      </c>
      <c r="AH4" s="15">
        <f>COUNTIFS('Comprehensive apps info'!$B$3:$B$10001, $AA4, 'Comprehensive apps info'!$O$3:$O$10001, "Supported by RRD")</f>
        <v>0</v>
      </c>
      <c r="AI4" s="15">
        <f>COUNTIFS('Comprehensive apps info'!$B$3:$B$10001, $AA4, 'Comprehensive apps info'!$O$3:$O$10001, "Proposed for Future Phase")</f>
        <v>0</v>
      </c>
      <c r="AJ4" s="16"/>
    </row>
    <row r="5">
      <c r="B5" s="62" t="s">
        <v>86</v>
      </c>
      <c r="C5" s="64">
        <f>COUNTIFS('Comprehensive apps info'!$B$3:$B$10001,"1", 'Comprehensive apps info'!$J$3:$J$10001, B5)</f>
        <v>0</v>
      </c>
      <c r="D5" s="64">
        <f>COUNTIFS('Comprehensive apps info'!$B$3:$B$10001,"1", 'Comprehensive apps info'!$K$3:$K$10001, B5)</f>
        <v>0</v>
      </c>
      <c r="E5" s="64">
        <f>COUNTIFS('Comprehensive apps info'!$B$3:$B$10001,"2", 'Comprehensive apps info'!$J$3:$J$10001, $B5)</f>
        <v>0</v>
      </c>
      <c r="F5" s="64">
        <f>COUNTIFS('Comprehensive apps info'!$B$3:$B$10001,"2", 'Comprehensive apps info'!$K$3:$K$10001, $B5)</f>
        <v>0</v>
      </c>
      <c r="G5" s="64">
        <f>COUNTIFS('Comprehensive apps info'!$B$3:$B$10001,"3", 'Comprehensive apps info'!$J$3:$J$10001, $B5)</f>
        <v>0</v>
      </c>
      <c r="H5" s="64">
        <f>COUNTIFS('Comprehensive apps info'!$B$3:$B$10001,"3", 'Comprehensive apps info'!$K$3:$K$10001, $B5)</f>
        <v>0</v>
      </c>
      <c r="I5" s="64">
        <f>COUNTIFS('Comprehensive apps info'!$B$3:$B$10001,"4", 'Comprehensive apps info'!$J$3:$J$10001, $B5)</f>
        <v>0</v>
      </c>
      <c r="J5" s="64">
        <f>COUNTIFS('Comprehensive apps info'!$B$3:$B$10001,"4", 'Comprehensive apps info'!$K$3:$K$10001, $B5)</f>
        <v>0</v>
      </c>
      <c r="K5" s="64">
        <f>COUNTIFS('Comprehensive apps info'!$B$3:$B$10001,"5", 'Comprehensive apps info'!$J$3:$J$10001, $B5)</f>
        <v>0</v>
      </c>
      <c r="L5" s="64">
        <f>COUNTIFS('Comprehensive apps info'!$B$3:$B$10001,"5", 'Comprehensive apps info'!$K$3:$K$10001, $B5)</f>
        <v>0</v>
      </c>
      <c r="M5" s="64">
        <f>COUNTIFS('Comprehensive apps info'!$B$3:$B$10001,"6", 'Comprehensive apps info'!$J$3:$J$10001, $B5)</f>
        <v>0</v>
      </c>
      <c r="N5" s="64">
        <f>COUNTIFS('Comprehensive apps info'!$B$3:$B$10001,"6", 'Comprehensive apps info'!$K$3:$K$10001, $B5)</f>
        <v>0</v>
      </c>
      <c r="O5" s="64">
        <f>COUNTIFS('Comprehensive apps info'!$B$3:$B$10001,"7", 'Comprehensive apps info'!$J$3:$J$10001, $B5)</f>
        <v>0</v>
      </c>
      <c r="P5" s="64">
        <f>COUNTIFS('Comprehensive apps info'!$B$3:$B$10001,"7", 'Comprehensive apps info'!$K$3:$K$10001, $B5)</f>
        <v>0</v>
      </c>
      <c r="Q5" s="64">
        <f>COUNTIFS('Comprehensive apps info'!$B$3:$B$10001,"T1", 'Comprehensive apps info'!$J$3:$J$10001, $B5)</f>
        <v>0</v>
      </c>
      <c r="R5" s="64">
        <f>COUNTIFS('Comprehensive apps info'!$B$3:$B$10001,"T1", 'Comprehensive apps info'!$K$3:$K$10001, $B5)</f>
        <v>0</v>
      </c>
      <c r="S5" s="64">
        <f>COUNTIFS('Comprehensive apps info'!$B$3:$B$10001,"8", 'Comprehensive apps info'!$J$3:$J$10001, $B5)</f>
        <v>0</v>
      </c>
      <c r="T5" s="64">
        <f>COUNTIFS('Comprehensive apps info'!$B$3:$B$10001,"8", 'Comprehensive apps info'!$K$3:$K$10001, $B5)</f>
        <v>0</v>
      </c>
      <c r="U5" s="64">
        <f>COUNTIFS('Comprehensive apps info'!$B$3:$B$10001,"9", 'Comprehensive apps info'!$J$3:$J$10001, $B5)</f>
        <v>0</v>
      </c>
      <c r="V5" s="64">
        <f>COUNTIFS('Comprehensive apps info'!$B$3:$B$10001,"9", 'Comprehensive apps info'!$K$3:$K$10001, $B5)</f>
        <v>0</v>
      </c>
      <c r="W5" s="70">
        <f>COUNTIFS('Comprehensive apps info'!$J$3:$J$10001, $B5)</f>
        <v>0</v>
      </c>
      <c r="X5" s="70">
        <f>COUNTIFS('Comprehensive apps info'!$K$3:$K$10001, $B5)</f>
        <v>0</v>
      </c>
      <c r="Y5" s="70">
        <f t="shared" si="1"/>
        <v>0</v>
      </c>
      <c r="AA5" s="56">
        <v>3.0</v>
      </c>
      <c r="AB5" s="10">
        <f>COUNTIFS('Comprehensive apps info'!$B$3:$B$10001,$AA5)</f>
        <v>18</v>
      </c>
      <c r="AC5" s="56">
        <f>COUNTIFS('Comprehensive apps info'!$B$3:$B$10001,$AA5, 'Comprehensive apps info'!$O$3:$O$10001, "Supported by TEKsystems")</f>
        <v>10</v>
      </c>
      <c r="AD5" s="56">
        <f>COUNTIFS('Comprehensive apps info'!$B$3:$B$10001,$AA5, 'Comprehensive apps info'!$O$3:$O$10001, "Tookover Then De-scoped")</f>
        <v>3</v>
      </c>
      <c r="AE5" s="56">
        <f>COUNTIFS('Comprehensive apps info'!$B$3:$B$10001,$AA5, 'Comprehensive apps info'!$O$3:$O$10001,"Being transitioned to TEKsystems")</f>
        <v>0</v>
      </c>
      <c r="AF5" s="56">
        <f>COUNTIFS('Comprehensive apps info'!$B$3:$B$10001,$AA5, 'Comprehensive apps info'!$O$3:$O$10001, "De-scoped from TEKsystems")</f>
        <v>5</v>
      </c>
      <c r="AG5" s="15">
        <f>COUNTIFS('Comprehensive apps info'!$B$3:$B$10001, $AA5, 'Comprehensive apps info'!$O$3:$O$10001, "App on Hold")</f>
        <v>0</v>
      </c>
      <c r="AH5" s="15">
        <f>COUNTIFS('Comprehensive apps info'!$B$3:$B$10001, $AA5, 'Comprehensive apps info'!$O$3:$O$10001, "Supported by RRD")</f>
        <v>0</v>
      </c>
      <c r="AI5" s="15">
        <f>COUNTIFS('Comprehensive apps info'!$B$3:$B$10001, $AA5, 'Comprehensive apps info'!$O$3:$O$10001, "Proposed for Future Phase")</f>
        <v>0</v>
      </c>
      <c r="AJ5" s="16"/>
    </row>
    <row r="6">
      <c r="B6" s="18" t="s">
        <v>92</v>
      </c>
      <c r="C6" s="19">
        <f>COUNTIFS('Comprehensive apps info'!$B$3:$B$10001,"1", 'Comprehensive apps info'!$J$3:$J$10001, B6)</f>
        <v>0</v>
      </c>
      <c r="D6" s="15">
        <f>COUNTIFS('Comprehensive apps info'!$B$3:$B$10001,"1", 'Comprehensive apps info'!$K$3:$K$10001, B6)</f>
        <v>3</v>
      </c>
      <c r="E6" s="19">
        <f>COUNTIFS('Comprehensive apps info'!$B$3:$B$10001,"2", 'Comprehensive apps info'!$J$3:$J$10001, $B6)</f>
        <v>5</v>
      </c>
      <c r="F6" s="15">
        <f>COUNTIFS('Comprehensive apps info'!$B$3:$B$10001,"2", 'Comprehensive apps info'!$K$3:$K$10001, $B6)</f>
        <v>1</v>
      </c>
      <c r="G6" s="19">
        <f>COUNTIFS('Comprehensive apps info'!$B$3:$B$10001,"3", 'Comprehensive apps info'!$J$3:$J$10001, $B6)</f>
        <v>0</v>
      </c>
      <c r="H6" s="15">
        <f>COUNTIFS('Comprehensive apps info'!$B$3:$B$10001,"3", 'Comprehensive apps info'!$K$3:$K$10001, $B6)</f>
        <v>4</v>
      </c>
      <c r="I6" s="19">
        <f>COUNTIFS('Comprehensive apps info'!$B$3:$B$10001,"4", 'Comprehensive apps info'!$J$3:$J$10001, $B6)</f>
        <v>2</v>
      </c>
      <c r="J6" s="15">
        <f>COUNTIFS('Comprehensive apps info'!$B$3:$B$10001,"4", 'Comprehensive apps info'!$K$3:$K$10001, $B6)</f>
        <v>2</v>
      </c>
      <c r="K6" s="19">
        <f>COUNTIFS('Comprehensive apps info'!$B$3:$B$10001,"5", 'Comprehensive apps info'!$J$3:$J$10001, $B6)</f>
        <v>1</v>
      </c>
      <c r="L6" s="15">
        <f>COUNTIFS('Comprehensive apps info'!$B$3:$B$10001,"5", 'Comprehensive apps info'!$K$3:$K$10001, $B6)</f>
        <v>4</v>
      </c>
      <c r="M6" s="19">
        <f>COUNTIFS('Comprehensive apps info'!$B$3:$B$10001,"6", 'Comprehensive apps info'!$J$3:$J$10001, $B6)</f>
        <v>0</v>
      </c>
      <c r="N6" s="15">
        <f>COUNTIFS('Comprehensive apps info'!$B$3:$B$10001,"6", 'Comprehensive apps info'!$K$3:$K$10001, $B6)</f>
        <v>2</v>
      </c>
      <c r="O6" s="19">
        <f>COUNTIFS('Comprehensive apps info'!$B$3:$B$10001,"7", 'Comprehensive apps info'!$J$3:$J$10001, $B6)</f>
        <v>0</v>
      </c>
      <c r="P6" s="15">
        <f>COUNTIFS('Comprehensive apps info'!$B$3:$B$10001,"7", 'Comprehensive apps info'!$K$3:$K$10001, $B6)</f>
        <v>0</v>
      </c>
      <c r="Q6" s="19">
        <f>COUNTIFS('Comprehensive apps info'!$B$3:$B$10001,"T1", 'Comprehensive apps info'!$J$3:$J$10001, $B6)</f>
        <v>0</v>
      </c>
      <c r="R6" s="15">
        <f>COUNTIFS('Comprehensive apps info'!$B$3:$B$10001,"T1", 'Comprehensive apps info'!$K$3:$K$10001, $B6)</f>
        <v>0</v>
      </c>
      <c r="S6" s="19">
        <f>COUNTIFS('Comprehensive apps info'!$B$3:$B$10001,"8", 'Comprehensive apps info'!$J$3:$J$10001, $B6)</f>
        <v>0</v>
      </c>
      <c r="T6" s="15">
        <f>COUNTIFS('Comprehensive apps info'!$B$3:$B$10001,"8", 'Comprehensive apps info'!$K$3:$K$10001, $B6)</f>
        <v>0</v>
      </c>
      <c r="U6" s="19">
        <f>COUNTIFS('Comprehensive apps info'!$B$3:$B$10001,"9", 'Comprehensive apps info'!$J$3:$J$10001, $B6)</f>
        <v>2</v>
      </c>
      <c r="V6" s="15">
        <f>COUNTIFS('Comprehensive apps info'!$B$3:$B$10001,"9", 'Comprehensive apps info'!$K$3:$K$10001, $B6)</f>
        <v>0</v>
      </c>
      <c r="W6" s="27">
        <f>COUNTIFS('Comprehensive apps info'!$J$3:$J$10001, $B6)</f>
        <v>10</v>
      </c>
      <c r="X6" s="27">
        <f>COUNTIFS('Comprehensive apps info'!$K$3:$K$10001, $B6)</f>
        <v>16</v>
      </c>
      <c r="Y6" s="27">
        <f t="shared" si="1"/>
        <v>26</v>
      </c>
      <c r="AA6" s="56">
        <v>4.0</v>
      </c>
      <c r="AB6" s="10">
        <f>COUNTIFS('Comprehensive apps info'!$B$3:$B$10001,$AA6)</f>
        <v>24</v>
      </c>
      <c r="AC6" s="56">
        <f>COUNTIFS('Comprehensive apps info'!$B$3:$B$10001,$AA6, 'Comprehensive apps info'!$O$3:$O$10001, "Supported by TEKsystems")</f>
        <v>16</v>
      </c>
      <c r="AD6" s="56">
        <f>COUNTIFS('Comprehensive apps info'!$B$3:$B$10001,$AA6, 'Comprehensive apps info'!$O$3:$O$10001, "Tookover Then De-scoped")</f>
        <v>1</v>
      </c>
      <c r="AE6" s="56">
        <f>COUNTIFS('Comprehensive apps info'!$B$3:$B$10001,$AA6, 'Comprehensive apps info'!$O$3:$O$10001,"Being transitioned to TEKsystems")</f>
        <v>0</v>
      </c>
      <c r="AF6" s="56">
        <f>COUNTIFS('Comprehensive apps info'!$B$3:$B$10001,$AA6, 'Comprehensive apps info'!$O$3:$O$10001, "De-scoped from TEKsystems")</f>
        <v>7</v>
      </c>
      <c r="AG6" s="15">
        <f>COUNTIFS('Comprehensive apps info'!$B$3:$B$10001, $AA6, 'Comprehensive apps info'!$O$3:$O$10001, "App on Hold")</f>
        <v>0</v>
      </c>
      <c r="AH6" s="15">
        <f>COUNTIFS('Comprehensive apps info'!$B$3:$B$10001, $AA6, 'Comprehensive apps info'!$O$3:$O$10001, "Supported by RRD")</f>
        <v>0</v>
      </c>
      <c r="AI6" s="15">
        <f>COUNTIFS('Comprehensive apps info'!$B$3:$B$10001, $AA6, 'Comprehensive apps info'!$O$3:$O$10001, "Proposed for Future Phase")</f>
        <v>0</v>
      </c>
      <c r="AJ6" s="16"/>
    </row>
    <row r="7">
      <c r="B7" s="18" t="s">
        <v>109</v>
      </c>
      <c r="C7" s="19">
        <f>COUNTIFS('Comprehensive apps info'!$B$3:$B$10001,"1", 'Comprehensive apps info'!$J$3:$J$10001, B7)</f>
        <v>0</v>
      </c>
      <c r="D7" s="15">
        <f>COUNTIFS('Comprehensive apps info'!$B$3:$B$10001,"1", 'Comprehensive apps info'!$K$3:$K$10001, B7)</f>
        <v>2</v>
      </c>
      <c r="E7" s="19">
        <f>COUNTIFS('Comprehensive apps info'!$B$3:$B$10001,"2", 'Comprehensive apps info'!$J$3:$J$10001, $B7)</f>
        <v>5</v>
      </c>
      <c r="F7" s="15">
        <f>COUNTIFS('Comprehensive apps info'!$B$3:$B$10001,"2", 'Comprehensive apps info'!$K$3:$K$10001, $B7)</f>
        <v>1</v>
      </c>
      <c r="G7" s="19">
        <f>COUNTIFS('Comprehensive apps info'!$B$3:$B$10001,"3", 'Comprehensive apps info'!$J$3:$J$10001, $B7)</f>
        <v>2</v>
      </c>
      <c r="H7" s="15">
        <f>COUNTIFS('Comprehensive apps info'!$B$3:$B$10001,"3", 'Comprehensive apps info'!$K$3:$K$10001, $B7)</f>
        <v>3</v>
      </c>
      <c r="I7" s="19">
        <f>COUNTIFS('Comprehensive apps info'!$B$3:$B$10001,"4", 'Comprehensive apps info'!$J$3:$J$10001, $B7)</f>
        <v>3</v>
      </c>
      <c r="J7" s="15">
        <f>COUNTIFS('Comprehensive apps info'!$B$3:$B$10001,"4", 'Comprehensive apps info'!$K$3:$K$10001, $B7)</f>
        <v>2</v>
      </c>
      <c r="K7" s="19">
        <f>COUNTIFS('Comprehensive apps info'!$B$3:$B$10001,"5", 'Comprehensive apps info'!$J$3:$J$10001, $B7)</f>
        <v>2</v>
      </c>
      <c r="L7" s="15">
        <f>COUNTIFS('Comprehensive apps info'!$B$3:$B$10001,"5", 'Comprehensive apps info'!$K$3:$K$10001, $B7)</f>
        <v>2</v>
      </c>
      <c r="M7" s="19">
        <f>COUNTIFS('Comprehensive apps info'!$B$3:$B$10001,"6", 'Comprehensive apps info'!$J$3:$J$10001, $B7)</f>
        <v>0</v>
      </c>
      <c r="N7" s="15">
        <f>COUNTIFS('Comprehensive apps info'!$B$3:$B$10001,"6", 'Comprehensive apps info'!$K$3:$K$10001, $B7)</f>
        <v>2</v>
      </c>
      <c r="O7" s="19">
        <f>COUNTIFS('Comprehensive apps info'!$B$3:$B$10001,"7", 'Comprehensive apps info'!$J$3:$J$10001, $B7)</f>
        <v>0</v>
      </c>
      <c r="P7" s="15">
        <f>COUNTIFS('Comprehensive apps info'!$B$3:$B$10001,"7", 'Comprehensive apps info'!$K$3:$K$10001, $B7)</f>
        <v>0</v>
      </c>
      <c r="Q7" s="19">
        <f>COUNTIFS('Comprehensive apps info'!$B$3:$B$10001,"T1", 'Comprehensive apps info'!$J$3:$J$10001, $B7)</f>
        <v>0</v>
      </c>
      <c r="R7" s="15">
        <f>COUNTIFS('Comprehensive apps info'!$B$3:$B$10001,"T1", 'Comprehensive apps info'!$K$3:$K$10001, $B7)</f>
        <v>0</v>
      </c>
      <c r="S7" s="19">
        <f>COUNTIFS('Comprehensive apps info'!$B$3:$B$10001,"8", 'Comprehensive apps info'!$J$3:$J$10001, $B7)</f>
        <v>0</v>
      </c>
      <c r="T7" s="15">
        <f>COUNTIFS('Comprehensive apps info'!$B$3:$B$10001,"8", 'Comprehensive apps info'!$K$3:$K$10001, $B7)</f>
        <v>0</v>
      </c>
      <c r="U7" s="19">
        <f>COUNTIFS('Comprehensive apps info'!$B$3:$B$10001,"9", 'Comprehensive apps info'!$J$3:$J$10001, $B7)</f>
        <v>3</v>
      </c>
      <c r="V7" s="15">
        <f>COUNTIFS('Comprehensive apps info'!$B$3:$B$10001,"9", 'Comprehensive apps info'!$K$3:$K$10001, $B7)</f>
        <v>0</v>
      </c>
      <c r="W7" s="27">
        <f>COUNTIFS('Comprehensive apps info'!$J$3:$J$10001, $B7)</f>
        <v>15</v>
      </c>
      <c r="X7" s="27">
        <f>COUNTIFS('Comprehensive apps info'!$K$3:$K$10001, $B7)</f>
        <v>12</v>
      </c>
      <c r="Y7" s="27">
        <f t="shared" si="1"/>
        <v>27</v>
      </c>
      <c r="AA7" s="86">
        <v>5.0</v>
      </c>
      <c r="AB7" s="10">
        <f>COUNTIFS('Comprehensive apps info'!$B$3:$B$10001,$AA7)</f>
        <v>11</v>
      </c>
      <c r="AC7" s="56">
        <f>COUNTIFS('Comprehensive apps info'!$B$3:$B$10001,$AA7, 'Comprehensive apps info'!$O$3:$O$10001, "Supported by TEKsystems")</f>
        <v>8</v>
      </c>
      <c r="AD7" s="56">
        <f>COUNTIFS('Comprehensive apps info'!$B$3:$B$10001,$AA7, 'Comprehensive apps info'!$O$3:$O$10001, "Tookover Then De-scoped")</f>
        <v>0</v>
      </c>
      <c r="AE7" s="56">
        <f>COUNTIFS('Comprehensive apps info'!$B$3:$B$10001,$AA7, 'Comprehensive apps info'!$O$3:$O$10001,"Being transitioned to TEKsystems")</f>
        <v>0</v>
      </c>
      <c r="AF7" s="56">
        <f>COUNTIFS('Comprehensive apps info'!$B$3:$B$10001,$AA7, 'Comprehensive apps info'!$O$3:$O$10001, "De-scoped from TEKsystems")</f>
        <v>3</v>
      </c>
      <c r="AG7" s="15">
        <f>COUNTIFS('Comprehensive apps info'!$B$3:$B$10001, $AA7, 'Comprehensive apps info'!$O$3:$O$10001, "App on Hold")</f>
        <v>0</v>
      </c>
      <c r="AH7" s="15">
        <f>COUNTIFS('Comprehensive apps info'!$B$3:$B$10001, $AA7, 'Comprehensive apps info'!$O$3:$O$10001, "Supported by RRD")</f>
        <v>0</v>
      </c>
      <c r="AI7" s="15">
        <f>COUNTIFS('Comprehensive apps info'!$B$3:$B$10001, $AA7, 'Comprehensive apps info'!$O$3:$O$10001, "Proposed for Future Phase")</f>
        <v>0</v>
      </c>
      <c r="AJ7" s="16"/>
    </row>
    <row r="8">
      <c r="B8" s="88" t="s">
        <v>213</v>
      </c>
      <c r="C8" s="81">
        <f>COUNTIFS('Comprehensive apps info'!$B$3:$B$10001,"1", 'Comprehensive apps info'!$J$3:$J$10001, B8)</f>
        <v>0</v>
      </c>
      <c r="D8" s="81">
        <f>COUNTIFS('Comprehensive apps info'!$B$3:$B$10001,"1", 'Comprehensive apps info'!$K$3:$K$10001, B8)</f>
        <v>0</v>
      </c>
      <c r="E8" s="81">
        <f>COUNTIFS('Comprehensive apps info'!$B$3:$B$10001,"2", 'Comprehensive apps info'!$J$3:$J$10001, $B8)</f>
        <v>0</v>
      </c>
      <c r="F8" s="81">
        <f>COUNTIFS('Comprehensive apps info'!$B$3:$B$10001,"2", 'Comprehensive apps info'!$K$3:$K$10001, $B8)</f>
        <v>0</v>
      </c>
      <c r="G8" s="81">
        <f>COUNTIFS('Comprehensive apps info'!$B$3:$B$10001,"3", 'Comprehensive apps info'!$J$3:$J$10001, $B8)</f>
        <v>0</v>
      </c>
      <c r="H8" s="81">
        <f>COUNTIFS('Comprehensive apps info'!$B$3:$B$10001,"3", 'Comprehensive apps info'!$K$3:$K$10001, $B8)</f>
        <v>0</v>
      </c>
      <c r="I8" s="81">
        <f>COUNTIFS('Comprehensive apps info'!$B$3:$B$10001,"4", 'Comprehensive apps info'!$J$3:$J$10001, $B8)</f>
        <v>0</v>
      </c>
      <c r="J8" s="81">
        <f>COUNTIFS('Comprehensive apps info'!$B$3:$B$10001,"4", 'Comprehensive apps info'!$K$3:$K$10001, $B8)</f>
        <v>0</v>
      </c>
      <c r="K8" s="81">
        <f>COUNTIFS('Comprehensive apps info'!$B$3:$B$10001,"5", 'Comprehensive apps info'!$J$3:$J$10001, $B8)</f>
        <v>0</v>
      </c>
      <c r="L8" s="81">
        <f>COUNTIFS('Comprehensive apps info'!$B$3:$B$10001,"5", 'Comprehensive apps info'!$K$3:$K$10001, $B8)</f>
        <v>0</v>
      </c>
      <c r="M8" s="81">
        <f>COUNTIFS('Comprehensive apps info'!$B$3:$B$10001,"6", 'Comprehensive apps info'!$J$3:$J$10001, $B8)</f>
        <v>0</v>
      </c>
      <c r="N8" s="81">
        <f>COUNTIFS('Comprehensive apps info'!$B$3:$B$10001,"6", 'Comprehensive apps info'!$K$3:$K$10001, $B8)</f>
        <v>0</v>
      </c>
      <c r="O8" s="81">
        <f>COUNTIFS('Comprehensive apps info'!$B$3:$B$10001,"7", 'Comprehensive apps info'!$J$3:$J$10001, $B8)</f>
        <v>0</v>
      </c>
      <c r="P8" s="81">
        <f>COUNTIFS('Comprehensive apps info'!$B$3:$B$10001,"7", 'Comprehensive apps info'!$K$3:$K$10001, $B8)</f>
        <v>0</v>
      </c>
      <c r="Q8" s="81">
        <f>COUNTIFS('Comprehensive apps info'!$B$3:$B$10001,"T1", 'Comprehensive apps info'!$J$3:$J$10001, $B8)</f>
        <v>0</v>
      </c>
      <c r="R8" s="81">
        <f>COUNTIFS('Comprehensive apps info'!$B$3:$B$10001,"T1", 'Comprehensive apps info'!$K$3:$K$10001, $B8)</f>
        <v>0</v>
      </c>
      <c r="S8" s="81">
        <f>COUNTIFS('Comprehensive apps info'!$B$3:$B$10001,"8", 'Comprehensive apps info'!$J$3:$J$10001, $B8)</f>
        <v>0</v>
      </c>
      <c r="T8" s="81">
        <f>COUNTIFS('Comprehensive apps info'!$B$3:$B$10001,"8", 'Comprehensive apps info'!$K$3:$K$10001, $B8)</f>
        <v>0</v>
      </c>
      <c r="U8" s="81">
        <f>COUNTIFS('Comprehensive apps info'!$B$3:$B$10001,"9", 'Comprehensive apps info'!$J$3:$J$10001, $B8)</f>
        <v>0</v>
      </c>
      <c r="V8" s="81">
        <f>COUNTIFS('Comprehensive apps info'!$B$3:$B$10001,"9", 'Comprehensive apps info'!$K$3:$K$10001, $B8)</f>
        <v>0</v>
      </c>
      <c r="W8" s="90">
        <f>COUNTIFS('Comprehensive apps info'!$J$3:$J$10001, $B8)</f>
        <v>0</v>
      </c>
      <c r="X8" s="90">
        <f>COUNTIFS('Comprehensive apps info'!$K$3:$K$10001, $B8)</f>
        <v>0</v>
      </c>
      <c r="Y8" s="90">
        <f t="shared" si="1"/>
        <v>0</v>
      </c>
      <c r="AA8" s="86">
        <v>6.0</v>
      </c>
      <c r="AB8" s="10">
        <f>COUNTIFS('Comprehensive apps info'!$B$3:$B$10001,$AA8)</f>
        <v>27</v>
      </c>
      <c r="AC8" s="56">
        <f>COUNTIFS('Comprehensive apps info'!$B$3:$B$10001,$AA8, 'Comprehensive apps info'!$O$3:$O$10001, "Supported by TEKsystems")</f>
        <v>23</v>
      </c>
      <c r="AD8" s="56">
        <f>COUNTIFS('Comprehensive apps info'!$B$3:$B$10001,$AA8, 'Comprehensive apps info'!$O$3:$O$10001, "Tookover Then De-scoped")</f>
        <v>0</v>
      </c>
      <c r="AE8" s="56">
        <f>COUNTIFS('Comprehensive apps info'!$B$3:$B$10001,$AA8, 'Comprehensive apps info'!$O$3:$O$10001,"Being transitioned to TEKsystems")</f>
        <v>0</v>
      </c>
      <c r="AF8" s="56">
        <f>COUNTIFS('Comprehensive apps info'!$B$3:$B$10001,$AA8, 'Comprehensive apps info'!$O$3:$O$10001, "De-scoped from TEKsystems")</f>
        <v>4</v>
      </c>
      <c r="AG8" s="15">
        <f>COUNTIFS('Comprehensive apps info'!$B$3:$B$10001, $AA8, 'Comprehensive apps info'!$O$3:$O$10001, "App on Hold")</f>
        <v>0</v>
      </c>
      <c r="AH8" s="15">
        <f>COUNTIFS('Comprehensive apps info'!$B$3:$B$10001, $AA8, 'Comprehensive apps info'!$O$3:$O$10001, "Supported by RRD")</f>
        <v>0</v>
      </c>
      <c r="AI8" s="15">
        <f>COUNTIFS('Comprehensive apps info'!$B$3:$B$10001, $AA8, 'Comprehensive apps info'!$O$3:$O$10001, "Proposed for Future Phase")</f>
        <v>0</v>
      </c>
      <c r="AJ8" s="16"/>
    </row>
    <row r="9">
      <c r="B9" s="18" t="s">
        <v>69</v>
      </c>
      <c r="C9" s="19">
        <f>COUNTIFS('Comprehensive apps info'!$B$3:$B$10001,"1", 'Comprehensive apps info'!$J$3:$J$10001, B9)</f>
        <v>1</v>
      </c>
      <c r="D9" s="15">
        <f>COUNTIFS('Comprehensive apps info'!$B$3:$B$10001,"1", 'Comprehensive apps info'!$K$3:$K$10001, B9)</f>
        <v>4</v>
      </c>
      <c r="E9" s="19">
        <f>COUNTIFS('Comprehensive apps info'!$B$3:$B$10001,"2", 'Comprehensive apps info'!$J$3:$J$10001, $B9)</f>
        <v>0</v>
      </c>
      <c r="F9" s="15">
        <f>COUNTIFS('Comprehensive apps info'!$B$3:$B$10001,"2", 'Comprehensive apps info'!$K$3:$K$10001, $B9)</f>
        <v>0</v>
      </c>
      <c r="G9" s="19">
        <f>COUNTIFS('Comprehensive apps info'!$B$3:$B$10001,"3", 'Comprehensive apps info'!$J$3:$J$10001, $B9)</f>
        <v>3</v>
      </c>
      <c r="H9" s="15">
        <f>COUNTIFS('Comprehensive apps info'!$B$3:$B$10001,"3", 'Comprehensive apps info'!$K$3:$K$10001, $B9)</f>
        <v>0</v>
      </c>
      <c r="I9" s="19">
        <f>COUNTIFS('Comprehensive apps info'!$B$3:$B$10001,"4", 'Comprehensive apps info'!$J$3:$J$10001, $B9)</f>
        <v>4</v>
      </c>
      <c r="J9" s="15">
        <f>COUNTIFS('Comprehensive apps info'!$B$3:$B$10001,"4", 'Comprehensive apps info'!$K$3:$K$10001, $B9)</f>
        <v>2</v>
      </c>
      <c r="K9" s="19">
        <f>COUNTIFS('Comprehensive apps info'!$B$3:$B$10001,"5", 'Comprehensive apps info'!$J$3:$J$10001, $B9)</f>
        <v>2</v>
      </c>
      <c r="L9" s="15">
        <f>COUNTIFS('Comprehensive apps info'!$B$3:$B$10001,"5", 'Comprehensive apps info'!$K$3:$K$10001, $B9)</f>
        <v>0</v>
      </c>
      <c r="M9" s="19">
        <f>COUNTIFS('Comprehensive apps info'!$B$3:$B$10001,"6", 'Comprehensive apps info'!$J$3:$J$10001, $B9)</f>
        <v>3</v>
      </c>
      <c r="N9" s="15">
        <f>COUNTIFS('Comprehensive apps info'!$B$3:$B$10001,"6", 'Comprehensive apps info'!$K$3:$K$10001, $B9)</f>
        <v>0</v>
      </c>
      <c r="O9" s="19">
        <f>COUNTIFS('Comprehensive apps info'!$B$3:$B$10001,"7", 'Comprehensive apps info'!$J$3:$J$10001, $B9)</f>
        <v>0</v>
      </c>
      <c r="P9" s="15">
        <f>COUNTIFS('Comprehensive apps info'!$B$3:$B$10001,"7", 'Comprehensive apps info'!$K$3:$K$10001, $B9)</f>
        <v>0</v>
      </c>
      <c r="Q9" s="19">
        <f>COUNTIFS('Comprehensive apps info'!$B$3:$B$10001,"T1", 'Comprehensive apps info'!$J$3:$J$10001, $B9)</f>
        <v>6</v>
      </c>
      <c r="R9" s="15">
        <f>COUNTIFS('Comprehensive apps info'!$B$3:$B$10001,"T1", 'Comprehensive apps info'!$K$3:$K$10001, $B9)</f>
        <v>0</v>
      </c>
      <c r="S9" s="19">
        <f>COUNTIFS('Comprehensive apps info'!$B$3:$B$10001,"8", 'Comprehensive apps info'!$J$3:$J$10001, $B9)</f>
        <v>2</v>
      </c>
      <c r="T9" s="15">
        <f>COUNTIFS('Comprehensive apps info'!$B$3:$B$10001,"8", 'Comprehensive apps info'!$K$3:$K$10001, $B9)</f>
        <v>4</v>
      </c>
      <c r="U9" s="19">
        <f>COUNTIFS('Comprehensive apps info'!$B$3:$B$10001,"9", 'Comprehensive apps info'!$J$3:$J$10001, $B9)</f>
        <v>3</v>
      </c>
      <c r="V9" s="15">
        <f>COUNTIFS('Comprehensive apps info'!$B$3:$B$10001,"9", 'Comprehensive apps info'!$K$3:$K$10001, $B9)</f>
        <v>0</v>
      </c>
      <c r="W9" s="27">
        <f>COUNTIFS('Comprehensive apps info'!$J$3:$J$10001, $B9)</f>
        <v>24</v>
      </c>
      <c r="X9" s="27">
        <f>COUNTIFS('Comprehensive apps info'!$K$3:$K$10001, $B9)</f>
        <v>10</v>
      </c>
      <c r="Y9" s="27">
        <f t="shared" si="1"/>
        <v>34</v>
      </c>
      <c r="AA9" s="86">
        <v>7.0</v>
      </c>
      <c r="AB9" s="10">
        <f>COUNTIFS('Comprehensive apps info'!$B$3:$B$10001,$AA9)</f>
        <v>22</v>
      </c>
      <c r="AC9" s="56">
        <f>COUNTIFS('Comprehensive apps info'!$B$3:$B$10001,$AA9, 'Comprehensive apps info'!$O$3:$O$10001, "Supported by TEKsystems")</f>
        <v>21</v>
      </c>
      <c r="AD9" s="56">
        <f>COUNTIFS('Comprehensive apps info'!$B$3:$B$10001,$AA9, 'Comprehensive apps info'!$O$3:$O$10001, "Tookover Then De-scoped")</f>
        <v>0</v>
      </c>
      <c r="AE9" s="56">
        <f>COUNTIFS('Comprehensive apps info'!$B$3:$B$10001,$AA9, 'Comprehensive apps info'!$O$3:$O$10001,"Being transitioned to TEKsystems")</f>
        <v>0</v>
      </c>
      <c r="AF9" s="56">
        <f>COUNTIFS('Comprehensive apps info'!$B$3:$B$10001,$AA9, 'Comprehensive apps info'!$O$3:$O$10001, "De-scoped from TEKsystems")</f>
        <v>1</v>
      </c>
      <c r="AG9" s="15">
        <f>COUNTIFS('Comprehensive apps info'!$B$3:$B$10001, $AA9, 'Comprehensive apps info'!$O$3:$O$10001, "App on Hold")</f>
        <v>0</v>
      </c>
      <c r="AH9" s="15">
        <f>COUNTIFS('Comprehensive apps info'!$B$3:$B$10001, $AA9, 'Comprehensive apps info'!$O$3:$O$10001, "Supported by RRD")</f>
        <v>0</v>
      </c>
      <c r="AI9" s="15">
        <f>COUNTIFS('Comprehensive apps info'!$B$3:$B$10001, $AA9, 'Comprehensive apps info'!$O$3:$O$10001, "Proposed for Future Phase")</f>
        <v>0</v>
      </c>
      <c r="AJ9" s="16"/>
    </row>
    <row r="10">
      <c r="B10" s="18" t="s">
        <v>157</v>
      </c>
      <c r="C10" s="19">
        <f>COUNTIFS('Comprehensive apps info'!$B$3:$B$10001,"1", 'Comprehensive apps info'!$J$3:$J$10001, B10)</f>
        <v>1</v>
      </c>
      <c r="D10" s="15">
        <f>COUNTIFS('Comprehensive apps info'!$B$3:$B$10001,"1", 'Comprehensive apps info'!$K$3:$K$10001, B10)</f>
        <v>1</v>
      </c>
      <c r="E10" s="19">
        <f>COUNTIFS('Comprehensive apps info'!$B$3:$B$10001,"2", 'Comprehensive apps info'!$J$3:$J$10001, $B10)</f>
        <v>6</v>
      </c>
      <c r="F10" s="15">
        <f>COUNTIFS('Comprehensive apps info'!$B$3:$B$10001,"2", 'Comprehensive apps info'!$K$3:$K$10001, $B10)</f>
        <v>0</v>
      </c>
      <c r="G10" s="19">
        <f>COUNTIFS('Comprehensive apps info'!$B$3:$B$10001,"3", 'Comprehensive apps info'!$J$3:$J$10001, $B10)</f>
        <v>0</v>
      </c>
      <c r="H10" s="15">
        <f>COUNTIFS('Comprehensive apps info'!$B$3:$B$10001,"3", 'Comprehensive apps info'!$K$3:$K$10001, $B10)</f>
        <v>3</v>
      </c>
      <c r="I10" s="19">
        <f>COUNTIFS('Comprehensive apps info'!$B$3:$B$10001,"4", 'Comprehensive apps info'!$J$3:$J$10001, $B10)</f>
        <v>0</v>
      </c>
      <c r="J10" s="15">
        <f>COUNTIFS('Comprehensive apps info'!$B$3:$B$10001,"4", 'Comprehensive apps info'!$K$3:$K$10001, $B10)</f>
        <v>6</v>
      </c>
      <c r="K10" s="19">
        <f>COUNTIFS('Comprehensive apps info'!$B$3:$B$10001,"5", 'Comprehensive apps info'!$J$3:$J$10001, $B10)</f>
        <v>1</v>
      </c>
      <c r="L10" s="15">
        <f>COUNTIFS('Comprehensive apps info'!$B$3:$B$10001,"5", 'Comprehensive apps info'!$K$3:$K$10001, $B10)</f>
        <v>1</v>
      </c>
      <c r="M10" s="19">
        <f>COUNTIFS('Comprehensive apps info'!$B$3:$B$10001,"6", 'Comprehensive apps info'!$J$3:$J$10001, $B10)</f>
        <v>2</v>
      </c>
      <c r="N10" s="15">
        <f>COUNTIFS('Comprehensive apps info'!$B$3:$B$10001,"6", 'Comprehensive apps info'!$K$3:$K$10001, $B10)</f>
        <v>4</v>
      </c>
      <c r="O10" s="19">
        <f>COUNTIFS('Comprehensive apps info'!$B$3:$B$10001,"7", 'Comprehensive apps info'!$J$3:$J$10001, $B10)</f>
        <v>0</v>
      </c>
      <c r="P10" s="15">
        <f>COUNTIFS('Comprehensive apps info'!$B$3:$B$10001,"7", 'Comprehensive apps info'!$K$3:$K$10001, $B10)</f>
        <v>0</v>
      </c>
      <c r="Q10" s="19">
        <f>COUNTIFS('Comprehensive apps info'!$B$3:$B$10001,"T1", 'Comprehensive apps info'!$J$3:$J$10001, $B10)</f>
        <v>5</v>
      </c>
      <c r="R10" s="15">
        <f>COUNTIFS('Comprehensive apps info'!$B$3:$B$10001,"T1", 'Comprehensive apps info'!$K$3:$K$10001, $B10)</f>
        <v>0</v>
      </c>
      <c r="S10" s="19">
        <f>COUNTIFS('Comprehensive apps info'!$B$3:$B$10001,"8", 'Comprehensive apps info'!$J$3:$J$10001, $B10)</f>
        <v>4</v>
      </c>
      <c r="T10" s="15">
        <f>COUNTIFS('Comprehensive apps info'!$B$3:$B$10001,"8", 'Comprehensive apps info'!$K$3:$K$10001, $B10)</f>
        <v>0</v>
      </c>
      <c r="U10" s="19">
        <f>COUNTIFS('Comprehensive apps info'!$B$3:$B$10001,"9", 'Comprehensive apps info'!$J$3:$J$10001, $B10)</f>
        <v>0</v>
      </c>
      <c r="V10" s="15">
        <f>COUNTIFS('Comprehensive apps info'!$B$3:$B$10001,"9", 'Comprehensive apps info'!$K$3:$K$10001, $B10)</f>
        <v>2</v>
      </c>
      <c r="W10" s="27">
        <f>COUNTIFS('Comprehensive apps info'!$J$3:$J$10001, $B10)</f>
        <v>19</v>
      </c>
      <c r="X10" s="27">
        <f>COUNTIFS('Comprehensive apps info'!$K$3:$K$10001, $B10)</f>
        <v>17</v>
      </c>
      <c r="Y10" s="27">
        <f t="shared" si="1"/>
        <v>36</v>
      </c>
      <c r="AA10" s="86" t="s">
        <v>673</v>
      </c>
      <c r="AB10" s="10">
        <f>COUNTIFS('Comprehensive apps info'!$B$3:$B$10001,$AA10)</f>
        <v>23</v>
      </c>
      <c r="AC10" s="56">
        <f>COUNTIFS('Comprehensive apps info'!$B$3:$B$10001,$AA10, 'Comprehensive apps info'!$O$3:$O$10001, "Supported by TEKsystems")</f>
        <v>0</v>
      </c>
      <c r="AD10" s="56">
        <f>COUNTIFS('Comprehensive apps info'!$B$3:$B$10001,$AA10, 'Comprehensive apps info'!$O$3:$O$10001, "Tookover Then De-scoped")</f>
        <v>0</v>
      </c>
      <c r="AE10" s="56">
        <f>COUNTIFS('Comprehensive apps info'!$B$3:$B$10001,$AA10, 'Comprehensive apps info'!$O$3:$O$10001,"Being transitioned to TEKsystems")</f>
        <v>20</v>
      </c>
      <c r="AF10" s="56">
        <f>COUNTIFS('Comprehensive apps info'!$B$3:$B$10001,$AA10, 'Comprehensive apps info'!$O$3:$O$10001, "De-scoped from TEKsystems")</f>
        <v>2</v>
      </c>
      <c r="AG10" s="15">
        <f>COUNTIFS('Comprehensive apps info'!$B$3:$B$10001, $AA10, 'Comprehensive apps info'!$O$3:$O$10001, "App on Hold")</f>
        <v>1</v>
      </c>
      <c r="AH10" s="15">
        <f>COUNTIFS('Comprehensive apps info'!$B$3:$B$10001, $AA10, 'Comprehensive apps info'!$O$3:$O$10001, "Supported by RRD")</f>
        <v>0</v>
      </c>
      <c r="AI10" s="15">
        <f>COUNTIFS('Comprehensive apps info'!$B$3:$B$10001, $AA10, 'Comprehensive apps info'!$O$3:$O$10001, "Proposed for Future Phase")</f>
        <v>0</v>
      </c>
      <c r="AJ10" s="16" t="s">
        <v>686</v>
      </c>
    </row>
    <row r="11">
      <c r="B11" s="88" t="s">
        <v>331</v>
      </c>
      <c r="C11" s="81">
        <f>COUNTIFS('Comprehensive apps info'!$B$3:$B$10001,"1", 'Comprehensive apps info'!$J$3:$J$10001, B11)</f>
        <v>0</v>
      </c>
      <c r="D11" s="81">
        <f>COUNTIFS('Comprehensive apps info'!$B$3:$B$10001,"1", 'Comprehensive apps info'!$K$3:$K$10001, B11)</f>
        <v>0</v>
      </c>
      <c r="E11" s="81">
        <f>COUNTIFS('Comprehensive apps info'!$B$3:$B$10001,"2", 'Comprehensive apps info'!$J$3:$J$10001, $B11)</f>
        <v>0</v>
      </c>
      <c r="F11" s="81">
        <f>COUNTIFS('Comprehensive apps info'!$B$3:$B$10001,"2", 'Comprehensive apps info'!$K$3:$K$10001, $B11)</f>
        <v>0</v>
      </c>
      <c r="G11" s="81">
        <f>COUNTIFS('Comprehensive apps info'!$B$3:$B$10001,"3", 'Comprehensive apps info'!$J$3:$J$10001, $B11)</f>
        <v>0</v>
      </c>
      <c r="H11" s="81">
        <f>COUNTIFS('Comprehensive apps info'!$B$3:$B$10001,"3", 'Comprehensive apps info'!$K$3:$K$10001, $B11)</f>
        <v>0</v>
      </c>
      <c r="I11" s="81">
        <f>COUNTIFS('Comprehensive apps info'!$B$3:$B$10001,"4", 'Comprehensive apps info'!$J$3:$J$10001, $B11)</f>
        <v>0</v>
      </c>
      <c r="J11" s="81">
        <f>COUNTIFS('Comprehensive apps info'!$B$3:$B$10001,"4", 'Comprehensive apps info'!$K$3:$K$10001, $B11)</f>
        <v>0</v>
      </c>
      <c r="K11" s="81">
        <f>COUNTIFS('Comprehensive apps info'!$B$3:$B$10001,"5", 'Comprehensive apps info'!$J$3:$J$10001, $B11)</f>
        <v>0</v>
      </c>
      <c r="L11" s="81">
        <f>COUNTIFS('Comprehensive apps info'!$B$3:$B$10001,"5", 'Comprehensive apps info'!$K$3:$K$10001, $B11)</f>
        <v>0</v>
      </c>
      <c r="M11" s="81">
        <f>COUNTIFS('Comprehensive apps info'!$B$3:$B$10001,"6", 'Comprehensive apps info'!$J$3:$J$10001, $B11)</f>
        <v>0</v>
      </c>
      <c r="N11" s="81">
        <f>COUNTIFS('Comprehensive apps info'!$B$3:$B$10001,"6", 'Comprehensive apps info'!$K$3:$K$10001, $B11)</f>
        <v>0</v>
      </c>
      <c r="O11" s="81">
        <f>COUNTIFS('Comprehensive apps info'!$B$3:$B$10001,"7", 'Comprehensive apps info'!$J$3:$J$10001, $B11)</f>
        <v>0</v>
      </c>
      <c r="P11" s="81">
        <f>COUNTIFS('Comprehensive apps info'!$B$3:$B$10001,"7", 'Comprehensive apps info'!$K$3:$K$10001, $B11)</f>
        <v>0</v>
      </c>
      <c r="Q11" s="81">
        <f>COUNTIFS('Comprehensive apps info'!$B$3:$B$10001,"T1", 'Comprehensive apps info'!$J$3:$J$10001, $B11)</f>
        <v>0</v>
      </c>
      <c r="R11" s="81">
        <f>COUNTIFS('Comprehensive apps info'!$B$3:$B$10001,"T1", 'Comprehensive apps info'!$K$3:$K$10001, $B11)</f>
        <v>0</v>
      </c>
      <c r="S11" s="81">
        <f>COUNTIFS('Comprehensive apps info'!$B$3:$B$10001,"8", 'Comprehensive apps info'!$J$3:$J$10001, $B11)</f>
        <v>0</v>
      </c>
      <c r="T11" s="81">
        <f>COUNTIFS('Comprehensive apps info'!$B$3:$B$10001,"8", 'Comprehensive apps info'!$K$3:$K$10001, $B11)</f>
        <v>0</v>
      </c>
      <c r="U11" s="81">
        <f>COUNTIFS('Comprehensive apps info'!$B$3:$B$10001,"9", 'Comprehensive apps info'!$J$3:$J$10001, $B11)</f>
        <v>0</v>
      </c>
      <c r="V11" s="81">
        <f>COUNTIFS('Comprehensive apps info'!$B$3:$B$10001,"9", 'Comprehensive apps info'!$K$3:$K$10001, $B11)</f>
        <v>0</v>
      </c>
      <c r="W11" s="90">
        <f>COUNTIFS('Comprehensive apps info'!$J$3:$J$10001, $B11)</f>
        <v>0</v>
      </c>
      <c r="X11" s="90">
        <f>COUNTIFS('Comprehensive apps info'!$K$3:$K$10001, $B11)</f>
        <v>0</v>
      </c>
      <c r="Y11" s="90">
        <f t="shared" si="1"/>
        <v>0</v>
      </c>
      <c r="AA11" s="86">
        <v>8.0</v>
      </c>
      <c r="AB11" s="10">
        <f>COUNTIFS('Comprehensive apps info'!$B$3:$B$10001,$AA11)</f>
        <v>26</v>
      </c>
      <c r="AC11" s="56">
        <f>COUNTIFS('Comprehensive apps info'!$B$3:$B$10001,$AA11, 'Comprehensive apps info'!$O$3:$O$10001, "Supported by TEKsystems")</f>
        <v>19</v>
      </c>
      <c r="AD11" s="56">
        <f>COUNTIFS('Comprehensive apps info'!$B$3:$B$10001,$AA11, 'Comprehensive apps info'!$O$3:$O$10001, "Tookover Then De-scoped")</f>
        <v>0</v>
      </c>
      <c r="AE11" s="56">
        <f>COUNTIFS('Comprehensive apps info'!$B$3:$B$10001,$AA11, 'Comprehensive apps info'!$O$3:$O$10001,"Being transitioned to TEKsystems")</f>
        <v>0</v>
      </c>
      <c r="AF11" s="56">
        <f>COUNTIFS('Comprehensive apps info'!$B$3:$B$10001,$AA11, 'Comprehensive apps info'!$O$3:$O$10001, "De-scoped from TEKsystems")</f>
        <v>7</v>
      </c>
      <c r="AG11" s="15">
        <f>COUNTIFS('Comprehensive apps info'!$B$3:$B$10001, $AA11, 'Comprehensive apps info'!$O$3:$O$10001, "App on Hold")</f>
        <v>0</v>
      </c>
      <c r="AH11" s="15">
        <f>COUNTIFS('Comprehensive apps info'!$B$3:$B$10001, $AA11, 'Comprehensive apps info'!$O$3:$O$10001, "Supported by RRD")</f>
        <v>0</v>
      </c>
      <c r="AI11" s="15">
        <f>COUNTIFS('Comprehensive apps info'!$B$3:$B$10001, $AA11, 'Comprehensive apps info'!$O$3:$O$10001, "Proposed for Future Phase")</f>
        <v>0</v>
      </c>
      <c r="AJ11" s="16"/>
    </row>
    <row r="12">
      <c r="B12" s="18" t="s">
        <v>294</v>
      </c>
      <c r="C12" s="19">
        <f>COUNTIFS('Comprehensive apps info'!$B$3:$B$10001,"1", 'Comprehensive apps info'!$J$3:$J$10001, B12)</f>
        <v>0</v>
      </c>
      <c r="D12" s="15">
        <f>COUNTIFS('Comprehensive apps info'!$B$3:$B$10001,"1", 'Comprehensive apps info'!$K$3:$K$10001, B12)</f>
        <v>0</v>
      </c>
      <c r="E12" s="19">
        <f>COUNTIFS('Comprehensive apps info'!$B$3:$B$10001,"2", 'Comprehensive apps info'!$J$3:$J$10001, $B12)</f>
        <v>0</v>
      </c>
      <c r="F12" s="15">
        <f>COUNTIFS('Comprehensive apps info'!$B$3:$B$10001,"2", 'Comprehensive apps info'!$K$3:$K$10001, $B12)</f>
        <v>5</v>
      </c>
      <c r="G12" s="19">
        <f>COUNTIFS('Comprehensive apps info'!$B$3:$B$10001,"3", 'Comprehensive apps info'!$J$3:$J$10001, $B12)</f>
        <v>2</v>
      </c>
      <c r="H12" s="15">
        <f>COUNTIFS('Comprehensive apps info'!$B$3:$B$10001,"3", 'Comprehensive apps info'!$K$3:$K$10001, $B12)</f>
        <v>0</v>
      </c>
      <c r="I12" s="19">
        <f>COUNTIFS('Comprehensive apps info'!$B$3:$B$10001,"4", 'Comprehensive apps info'!$J$3:$J$10001, $B12)</f>
        <v>4</v>
      </c>
      <c r="J12" s="15">
        <f>COUNTIFS('Comprehensive apps info'!$B$3:$B$10001,"4", 'Comprehensive apps info'!$K$3:$K$10001, $B12)</f>
        <v>0</v>
      </c>
      <c r="K12" s="19">
        <f>COUNTIFS('Comprehensive apps info'!$B$3:$B$10001,"5", 'Comprehensive apps info'!$J$3:$J$10001, $B12)</f>
        <v>1</v>
      </c>
      <c r="L12" s="15">
        <f>COUNTIFS('Comprehensive apps info'!$B$3:$B$10001,"5", 'Comprehensive apps info'!$K$3:$K$10001, $B12)</f>
        <v>1</v>
      </c>
      <c r="M12" s="19">
        <f>COUNTIFS('Comprehensive apps info'!$B$3:$B$10001,"6", 'Comprehensive apps info'!$J$3:$J$10001, $B12)</f>
        <v>0</v>
      </c>
      <c r="N12" s="15">
        <f>COUNTIFS('Comprehensive apps info'!$B$3:$B$10001,"6", 'Comprehensive apps info'!$K$3:$K$10001, $B12)</f>
        <v>7</v>
      </c>
      <c r="O12" s="19">
        <f>COUNTIFS('Comprehensive apps info'!$B$3:$B$10001,"7", 'Comprehensive apps info'!$J$3:$J$10001, $B12)</f>
        <v>0</v>
      </c>
      <c r="P12" s="15">
        <f>COUNTIFS('Comprehensive apps info'!$B$3:$B$10001,"7", 'Comprehensive apps info'!$K$3:$K$10001, $B12)</f>
        <v>0</v>
      </c>
      <c r="Q12" s="19">
        <f>COUNTIFS('Comprehensive apps info'!$B$3:$B$10001,"T1", 'Comprehensive apps info'!$J$3:$J$10001, $B12)</f>
        <v>7</v>
      </c>
      <c r="R12" s="15">
        <f>COUNTIFS('Comprehensive apps info'!$B$3:$B$10001,"T1", 'Comprehensive apps info'!$K$3:$K$10001, $B12)</f>
        <v>0</v>
      </c>
      <c r="S12" s="19">
        <f>COUNTIFS('Comprehensive apps info'!$B$3:$B$10001,"8", 'Comprehensive apps info'!$J$3:$J$10001, $B12)</f>
        <v>2</v>
      </c>
      <c r="T12" s="15">
        <f>COUNTIFS('Comprehensive apps info'!$B$3:$B$10001,"8", 'Comprehensive apps info'!$K$3:$K$10001, $B12)</f>
        <v>2</v>
      </c>
      <c r="U12" s="19">
        <f>COUNTIFS('Comprehensive apps info'!$B$3:$B$10001,"9", 'Comprehensive apps info'!$J$3:$J$10001, $B12)</f>
        <v>4</v>
      </c>
      <c r="V12" s="15">
        <f>COUNTIFS('Comprehensive apps info'!$B$3:$B$10001,"9", 'Comprehensive apps info'!$K$3:$K$10001, $B12)</f>
        <v>4</v>
      </c>
      <c r="W12" s="27">
        <f>COUNTIFS('Comprehensive apps info'!$J$3:$J$10001, $B12)</f>
        <v>20</v>
      </c>
      <c r="X12" s="27">
        <f>COUNTIFS('Comprehensive apps info'!$K$3:$K$10001, $B12)</f>
        <v>19</v>
      </c>
      <c r="Y12" s="27">
        <f t="shared" si="1"/>
        <v>39</v>
      </c>
      <c r="AA12" s="86">
        <v>9.0</v>
      </c>
      <c r="AB12" s="10">
        <f>COUNTIFS('Comprehensive apps info'!$B$3:$B$10001,$AA12)</f>
        <v>29</v>
      </c>
      <c r="AC12" s="56">
        <f>COUNTIFS('Comprehensive apps info'!$B$3:$B$10001,$AA12, 'Comprehensive apps info'!$O$3:$O$10001, "Supported by TEKsystems")</f>
        <v>14</v>
      </c>
      <c r="AD12" s="56">
        <f>COUNTIFS('Comprehensive apps info'!$B$3:$B$10001,$AA12, 'Comprehensive apps info'!$O$3:$O$10001, "Tookover Then De-scoped")</f>
        <v>0</v>
      </c>
      <c r="AE12" s="56">
        <f>COUNTIFS('Comprehensive apps info'!$B$3:$B$10001,$AA12, 'Comprehensive apps info'!$O$3:$O$10001,"Being transitioned to TEKsystems")</f>
        <v>1</v>
      </c>
      <c r="AF12" s="56">
        <f>COUNTIFS('Comprehensive apps info'!$B$3:$B$10001,$AA12, 'Comprehensive apps info'!$O$3:$O$10001, "De-scoped from TEKsystems")</f>
        <v>0</v>
      </c>
      <c r="AG12" s="15">
        <f>COUNTIFS('Comprehensive apps info'!$B$3:$B$10001, $AA12, 'Comprehensive apps info'!$O$3:$O$10001, "App on Hold")</f>
        <v>14</v>
      </c>
      <c r="AH12" s="15">
        <f>COUNTIFS('Comprehensive apps info'!$B$3:$B$10001, $AA12, 'Comprehensive apps info'!$O$3:$O$10001, "Supported by RRD")</f>
        <v>0</v>
      </c>
      <c r="AI12" s="15">
        <f>COUNTIFS('Comprehensive apps info'!$B$3:$B$10001, $AA12, 'Comprehensive apps info'!$O$3:$O$10001, "Proposed for Future Phase")</f>
        <v>0</v>
      </c>
      <c r="AJ12" s="16" t="s">
        <v>801</v>
      </c>
    </row>
    <row r="13">
      <c r="B13" s="16" t="s">
        <v>383</v>
      </c>
      <c r="C13" s="19">
        <f>COUNTIFS('Comprehensive apps info'!$B$3:$B$10001,"1", 'Comprehensive apps info'!$J$3:$J$10001, B13)</f>
        <v>0</v>
      </c>
      <c r="D13" s="15">
        <f>COUNTIFS('Comprehensive apps info'!$B$3:$B$10001,"1", 'Comprehensive apps info'!$K$3:$K$10001, B13)</f>
        <v>0</v>
      </c>
      <c r="E13" s="19">
        <f>COUNTIFS('Comprehensive apps info'!$B$3:$B$10001,"2", 'Comprehensive apps info'!$J$3:$J$10001, $B13)</f>
        <v>0</v>
      </c>
      <c r="F13" s="15">
        <f>COUNTIFS('Comprehensive apps info'!$B$3:$B$10001,"2", 'Comprehensive apps info'!$K$3:$K$10001, $B13)</f>
        <v>0</v>
      </c>
      <c r="G13" s="19">
        <f>COUNTIFS('Comprehensive apps info'!$B$3:$B$10001,"3", 'Comprehensive apps info'!$J$3:$J$10001, $B13)</f>
        <v>0</v>
      </c>
      <c r="H13" s="15">
        <f>COUNTIFS('Comprehensive apps info'!$B$3:$B$10001,"3", 'Comprehensive apps info'!$K$3:$K$10001, $B13)</f>
        <v>0</v>
      </c>
      <c r="I13" s="19">
        <f>COUNTIFS('Comprehensive apps info'!$B$3:$B$10001,"4", 'Comprehensive apps info'!$J$3:$J$10001, $B13)</f>
        <v>0</v>
      </c>
      <c r="J13" s="15">
        <f>COUNTIFS('Comprehensive apps info'!$B$3:$B$10001,"4", 'Comprehensive apps info'!$K$3:$K$10001, $B13)</f>
        <v>0</v>
      </c>
      <c r="K13" s="19">
        <f>COUNTIFS('Comprehensive apps info'!$B$3:$B$10001,"5", 'Comprehensive apps info'!$J$3:$J$10001, $B13)</f>
        <v>0</v>
      </c>
      <c r="L13" s="15">
        <f>COUNTIFS('Comprehensive apps info'!$B$3:$B$10001,"5", 'Comprehensive apps info'!$K$3:$K$10001, $B13)</f>
        <v>0</v>
      </c>
      <c r="M13" s="19">
        <f>COUNTIFS('Comprehensive apps info'!$B$3:$B$10001,"6", 'Comprehensive apps info'!$J$3:$J$10001, $B13)</f>
        <v>8</v>
      </c>
      <c r="N13" s="15">
        <f>COUNTIFS('Comprehensive apps info'!$B$3:$B$10001,"6", 'Comprehensive apps info'!$K$3:$K$10001, $B13)</f>
        <v>0</v>
      </c>
      <c r="O13" s="19">
        <f>COUNTIFS('Comprehensive apps info'!$B$3:$B$10001,"7", 'Comprehensive apps info'!$J$3:$J$10001, $B13)</f>
        <v>7</v>
      </c>
      <c r="P13" s="15">
        <f>COUNTIFS('Comprehensive apps info'!$B$3:$B$10001,"7", 'Comprehensive apps info'!$K$3:$K$10001, $B13)</f>
        <v>5</v>
      </c>
      <c r="Q13" s="19">
        <f>COUNTIFS('Comprehensive apps info'!$B$3:$B$10001,"T1", 'Comprehensive apps info'!$J$3:$J$10001, $B13)</f>
        <v>0</v>
      </c>
      <c r="R13" s="15">
        <f>COUNTIFS('Comprehensive apps info'!$B$3:$B$10001,"T1", 'Comprehensive apps info'!$K$3:$K$10001, $B13)</f>
        <v>6</v>
      </c>
      <c r="S13" s="19">
        <f>COUNTIFS('Comprehensive apps info'!$B$3:$B$10001,"8", 'Comprehensive apps info'!$J$3:$J$10001, $B13)</f>
        <v>1</v>
      </c>
      <c r="T13" s="15">
        <f>COUNTIFS('Comprehensive apps info'!$B$3:$B$10001,"8", 'Comprehensive apps info'!$K$3:$K$10001, $B13)</f>
        <v>2</v>
      </c>
      <c r="U13" s="19">
        <f>COUNTIFS('Comprehensive apps info'!$B$3:$B$10001,"9", 'Comprehensive apps info'!$J$3:$J$10001, $B13)</f>
        <v>0</v>
      </c>
      <c r="V13" s="15">
        <f>COUNTIFS('Comprehensive apps info'!$B$3:$B$10001,"9", 'Comprehensive apps info'!$K$3:$K$10001, $B13)</f>
        <v>4</v>
      </c>
      <c r="W13" s="27">
        <f>COUNTIFS('Comprehensive apps info'!$J$3:$J$10001, $B13)</f>
        <v>16</v>
      </c>
      <c r="X13" s="27">
        <f>COUNTIFS('Comprehensive apps info'!$K$3:$K$10001, $B13)</f>
        <v>17</v>
      </c>
      <c r="Y13" s="27">
        <f t="shared" si="1"/>
        <v>33</v>
      </c>
      <c r="AA13" s="53" t="s">
        <v>11</v>
      </c>
      <c r="AB13" s="57">
        <f t="shared" ref="AB13:AI13" si="2">SUM(AB3:AB12)</f>
        <v>221</v>
      </c>
      <c r="AC13" s="57">
        <f t="shared" si="2"/>
        <v>148</v>
      </c>
      <c r="AD13" s="57">
        <f t="shared" si="2"/>
        <v>8</v>
      </c>
      <c r="AE13" s="57">
        <f t="shared" si="2"/>
        <v>21</v>
      </c>
      <c r="AF13" s="57">
        <f t="shared" si="2"/>
        <v>29</v>
      </c>
      <c r="AG13" s="57">
        <f t="shared" si="2"/>
        <v>15</v>
      </c>
      <c r="AH13" s="57">
        <f t="shared" si="2"/>
        <v>0</v>
      </c>
      <c r="AI13" s="57">
        <f t="shared" si="2"/>
        <v>0</v>
      </c>
      <c r="AJ13" s="58"/>
    </row>
    <row r="14">
      <c r="B14" s="16" t="s">
        <v>123</v>
      </c>
      <c r="C14" s="19">
        <f>COUNTIFS('Comprehensive apps info'!$B$3:$B$10001,"1", 'Comprehensive apps info'!$J$3:$J$10001, B14)</f>
        <v>0</v>
      </c>
      <c r="D14" s="15">
        <f>COUNTIFS('Comprehensive apps info'!$B$3:$B$10001,"1", 'Comprehensive apps info'!$K$3:$K$10001, B14)</f>
        <v>4</v>
      </c>
      <c r="E14" s="19">
        <f>COUNTIFS('Comprehensive apps info'!$B$3:$B$10001,"2", 'Comprehensive apps info'!$J$3:$J$10001, $B14)</f>
        <v>0</v>
      </c>
      <c r="F14" s="15">
        <f>COUNTIFS('Comprehensive apps info'!$B$3:$B$10001,"2", 'Comprehensive apps info'!$K$3:$K$10001, $B14)</f>
        <v>0</v>
      </c>
      <c r="G14" s="19">
        <f>COUNTIFS('Comprehensive apps info'!$B$3:$B$10001,"3", 'Comprehensive apps info'!$J$3:$J$10001, $B14)</f>
        <v>3</v>
      </c>
      <c r="H14" s="15">
        <f>COUNTIFS('Comprehensive apps info'!$B$3:$B$10001,"3", 'Comprehensive apps info'!$K$3:$K$10001, $B14)</f>
        <v>0</v>
      </c>
      <c r="I14" s="19">
        <f>COUNTIFS('Comprehensive apps info'!$B$3:$B$10001,"4", 'Comprehensive apps info'!$J$3:$J$10001, $B14)</f>
        <v>0</v>
      </c>
      <c r="J14" s="15">
        <f>COUNTIFS('Comprehensive apps info'!$B$3:$B$10001,"4", 'Comprehensive apps info'!$K$3:$K$10001, $B14)</f>
        <v>1</v>
      </c>
      <c r="K14" s="19">
        <f>COUNTIFS('Comprehensive apps info'!$B$3:$B$10001,"5", 'Comprehensive apps info'!$J$3:$J$10001, $B14)</f>
        <v>0</v>
      </c>
      <c r="L14" s="15">
        <f>COUNTIFS('Comprehensive apps info'!$B$3:$B$10001,"5", 'Comprehensive apps info'!$K$3:$K$10001, $B14)</f>
        <v>0</v>
      </c>
      <c r="M14" s="19">
        <f>COUNTIFS('Comprehensive apps info'!$B$3:$B$10001,"6", 'Comprehensive apps info'!$J$3:$J$10001, $B14)</f>
        <v>4</v>
      </c>
      <c r="N14" s="15">
        <f>COUNTIFS('Comprehensive apps info'!$B$3:$B$10001,"6", 'Comprehensive apps info'!$K$3:$K$10001, $B14)</f>
        <v>0</v>
      </c>
      <c r="O14" s="19">
        <f>COUNTIFS('Comprehensive apps info'!$B$3:$B$10001,"7", 'Comprehensive apps info'!$J$3:$J$10001, $B14)</f>
        <v>4</v>
      </c>
      <c r="P14" s="15">
        <f>COUNTIFS('Comprehensive apps info'!$B$3:$B$10001,"7", 'Comprehensive apps info'!$K$3:$K$10001, $B14)</f>
        <v>0</v>
      </c>
      <c r="Q14" s="19">
        <f>COUNTIFS('Comprehensive apps info'!$B$3:$B$10001,"T1", 'Comprehensive apps info'!$J$3:$J$10001, $B14)</f>
        <v>0</v>
      </c>
      <c r="R14" s="15">
        <f>COUNTIFS('Comprehensive apps info'!$B$3:$B$10001,"T1", 'Comprehensive apps info'!$K$3:$K$10001, $B14)</f>
        <v>4</v>
      </c>
      <c r="S14" s="19">
        <f>COUNTIFS('Comprehensive apps info'!$B$3:$B$10001,"8", 'Comprehensive apps info'!$J$3:$J$10001, $B14)</f>
        <v>0</v>
      </c>
      <c r="T14" s="15">
        <f>COUNTIFS('Comprehensive apps info'!$B$3:$B$10001,"8", 'Comprehensive apps info'!$K$3:$K$10001, $B14)</f>
        <v>2</v>
      </c>
      <c r="U14" s="19">
        <f>COUNTIFS('Comprehensive apps info'!$B$3:$B$10001,"9", 'Comprehensive apps info'!$J$3:$J$10001, $B14)</f>
        <v>4</v>
      </c>
      <c r="V14" s="15">
        <f>COUNTIFS('Comprehensive apps info'!$B$3:$B$10001,"9", 'Comprehensive apps info'!$K$3:$K$10001, $B14)</f>
        <v>3</v>
      </c>
      <c r="W14" s="27">
        <f>COUNTIFS('Comprehensive apps info'!$J$3:$J$10001, $B14)</f>
        <v>15</v>
      </c>
      <c r="X14" s="27">
        <f>COUNTIFS('Comprehensive apps info'!$K$3:$K$10001, $B14)</f>
        <v>14</v>
      </c>
      <c r="Y14" s="27">
        <f t="shared" si="1"/>
        <v>29</v>
      </c>
    </row>
    <row r="15">
      <c r="B15" s="16" t="s">
        <v>416</v>
      </c>
      <c r="C15" s="19">
        <f>COUNTIFS('Comprehensive apps info'!$B$3:$B$10001,"1", 'Comprehensive apps info'!$J$3:$J$10001, B15)</f>
        <v>0</v>
      </c>
      <c r="D15" s="15">
        <f>COUNTIFS('Comprehensive apps info'!$B$3:$B$10001,"1", 'Comprehensive apps info'!$K$3:$K$10001, B15)</f>
        <v>0</v>
      </c>
      <c r="E15" s="19">
        <f>COUNTIFS('Comprehensive apps info'!$B$3:$B$10001,"2", 'Comprehensive apps info'!$J$3:$J$10001, $B15)</f>
        <v>0</v>
      </c>
      <c r="F15" s="15">
        <f>COUNTIFS('Comprehensive apps info'!$B$3:$B$10001,"2", 'Comprehensive apps info'!$K$3:$K$10001, $B15)</f>
        <v>0</v>
      </c>
      <c r="G15" s="19">
        <f>COUNTIFS('Comprehensive apps info'!$B$3:$B$10001,"3", 'Comprehensive apps info'!$J$3:$J$10001, $B15)</f>
        <v>0</v>
      </c>
      <c r="H15" s="15">
        <f>COUNTIFS('Comprehensive apps info'!$B$3:$B$10001,"3", 'Comprehensive apps info'!$K$3:$K$10001, $B15)</f>
        <v>0</v>
      </c>
      <c r="I15" s="19">
        <f>COUNTIFS('Comprehensive apps info'!$B$3:$B$10001,"4", 'Comprehensive apps info'!$J$3:$J$10001, $B15)</f>
        <v>0</v>
      </c>
      <c r="J15" s="15">
        <f>COUNTIFS('Comprehensive apps info'!$B$3:$B$10001,"4", 'Comprehensive apps info'!$K$3:$K$10001, $B15)</f>
        <v>0</v>
      </c>
      <c r="K15" s="19">
        <f>COUNTIFS('Comprehensive apps info'!$B$3:$B$10001,"5", 'Comprehensive apps info'!$J$3:$J$10001, $B15)</f>
        <v>1</v>
      </c>
      <c r="L15" s="15">
        <f>COUNTIFS('Comprehensive apps info'!$B$3:$B$10001,"5", 'Comprehensive apps info'!$K$3:$K$10001, $B15)</f>
        <v>0</v>
      </c>
      <c r="M15" s="19">
        <f>COUNTIFS('Comprehensive apps info'!$B$3:$B$10001,"6", 'Comprehensive apps info'!$J$3:$J$10001, $B15)</f>
        <v>6</v>
      </c>
      <c r="N15" s="15">
        <f>COUNTIFS('Comprehensive apps info'!$B$3:$B$10001,"6", 'Comprehensive apps info'!$K$3:$K$10001, $B15)</f>
        <v>0</v>
      </c>
      <c r="O15" s="19">
        <f>COUNTIFS('Comprehensive apps info'!$B$3:$B$10001,"7", 'Comprehensive apps info'!$J$3:$J$10001, $B15)</f>
        <v>0</v>
      </c>
      <c r="P15" s="15">
        <f>COUNTIFS('Comprehensive apps info'!$B$3:$B$10001,"7", 'Comprehensive apps info'!$K$3:$K$10001, $B15)</f>
        <v>5</v>
      </c>
      <c r="Q15" s="19">
        <f>COUNTIFS('Comprehensive apps info'!$B$3:$B$10001,"T1", 'Comprehensive apps info'!$J$3:$J$10001, $B15)</f>
        <v>0</v>
      </c>
      <c r="R15" s="15">
        <f>COUNTIFS('Comprehensive apps info'!$B$3:$B$10001,"T1", 'Comprehensive apps info'!$K$3:$K$10001, $B15)</f>
        <v>6</v>
      </c>
      <c r="S15" s="19">
        <f>COUNTIFS('Comprehensive apps info'!$B$3:$B$10001,"8", 'Comprehensive apps info'!$J$3:$J$10001, $B15)</f>
        <v>3</v>
      </c>
      <c r="T15" s="15">
        <f>COUNTIFS('Comprehensive apps info'!$B$3:$B$10001,"8", 'Comprehensive apps info'!$K$3:$K$10001, $B15)</f>
        <v>3</v>
      </c>
      <c r="U15" s="19">
        <f>COUNTIFS('Comprehensive apps info'!$B$3:$B$10001,"9", 'Comprehensive apps info'!$J$3:$J$10001, $B15)</f>
        <v>0</v>
      </c>
      <c r="V15" s="15">
        <f>COUNTIFS('Comprehensive apps info'!$B$3:$B$10001,"9", 'Comprehensive apps info'!$K$3:$K$10001, $B15)</f>
        <v>4</v>
      </c>
      <c r="W15" s="27">
        <f>COUNTIFS('Comprehensive apps info'!$J$3:$J$10001, $B15)</f>
        <v>10</v>
      </c>
      <c r="X15" s="27">
        <f>COUNTIFS('Comprehensive apps info'!$K$3:$K$10001, $B15)</f>
        <v>18</v>
      </c>
      <c r="Y15" s="27">
        <f t="shared" si="1"/>
        <v>28</v>
      </c>
      <c r="AB15" s="7" t="s">
        <v>22</v>
      </c>
    </row>
    <row r="16">
      <c r="B16" s="16" t="s">
        <v>131</v>
      </c>
      <c r="C16" s="19">
        <f>COUNTIFS('Comprehensive apps info'!$B$3:$B$10001,"1", 'Comprehensive apps info'!$J$3:$J$10001, B16)</f>
        <v>0</v>
      </c>
      <c r="D16" s="15">
        <f>COUNTIFS('Comprehensive apps info'!$B$3:$B$10001,"1", 'Comprehensive apps info'!$K$3:$K$10001, B16)</f>
        <v>1</v>
      </c>
      <c r="E16" s="19">
        <f>COUNTIFS('Comprehensive apps info'!$B$3:$B$10001,"2", 'Comprehensive apps info'!$J$3:$J$10001, $B16)</f>
        <v>0</v>
      </c>
      <c r="F16" s="15">
        <f>COUNTIFS('Comprehensive apps info'!$B$3:$B$10001,"2", 'Comprehensive apps info'!$K$3:$K$10001, $B16)</f>
        <v>6</v>
      </c>
      <c r="G16" s="19">
        <f>COUNTIFS('Comprehensive apps info'!$B$3:$B$10001,"3", 'Comprehensive apps info'!$J$3:$J$10001, $B16)</f>
        <v>0</v>
      </c>
      <c r="H16" s="15">
        <f>COUNTIFS('Comprehensive apps info'!$B$3:$B$10001,"3", 'Comprehensive apps info'!$K$3:$K$10001, $B16)</f>
        <v>0</v>
      </c>
      <c r="I16" s="19">
        <f>COUNTIFS('Comprehensive apps info'!$B$3:$B$10001,"4", 'Comprehensive apps info'!$J$3:$J$10001, $B16)</f>
        <v>0</v>
      </c>
      <c r="J16" s="15">
        <f>COUNTIFS('Comprehensive apps info'!$B$3:$B$10001,"4", 'Comprehensive apps info'!$K$3:$K$10001, $B16)</f>
        <v>0</v>
      </c>
      <c r="K16" s="19">
        <f>COUNTIFS('Comprehensive apps info'!$B$3:$B$10001,"5", 'Comprehensive apps info'!$J$3:$J$10001, $B16)</f>
        <v>0</v>
      </c>
      <c r="L16" s="15">
        <f>COUNTIFS('Comprehensive apps info'!$B$3:$B$10001,"5", 'Comprehensive apps info'!$K$3:$K$10001, $B16)</f>
        <v>0</v>
      </c>
      <c r="M16" s="19">
        <f>COUNTIFS('Comprehensive apps info'!$B$3:$B$10001,"6", 'Comprehensive apps info'!$J$3:$J$10001, $B16)</f>
        <v>0</v>
      </c>
      <c r="N16" s="15">
        <f>COUNTIFS('Comprehensive apps info'!$B$3:$B$10001,"6", 'Comprehensive apps info'!$K$3:$K$10001, $B16)</f>
        <v>0</v>
      </c>
      <c r="O16" s="19">
        <f>COUNTIFS('Comprehensive apps info'!$B$3:$B$10001,"7", 'Comprehensive apps info'!$J$3:$J$10001, $B16)</f>
        <v>5</v>
      </c>
      <c r="P16" s="15">
        <f>COUNTIFS('Comprehensive apps info'!$B$3:$B$10001,"7", 'Comprehensive apps info'!$K$3:$K$10001, $B16)</f>
        <v>7</v>
      </c>
      <c r="Q16" s="19">
        <f>COUNTIFS('Comprehensive apps info'!$B$3:$B$10001,"T1", 'Comprehensive apps info'!$J$3:$J$10001, $B16)</f>
        <v>3</v>
      </c>
      <c r="R16" s="15">
        <f>COUNTIFS('Comprehensive apps info'!$B$3:$B$10001,"T1", 'Comprehensive apps info'!$K$3:$K$10001, $B16)</f>
        <v>0</v>
      </c>
      <c r="S16" s="19">
        <f>COUNTIFS('Comprehensive apps info'!$B$3:$B$10001,"8", 'Comprehensive apps info'!$J$3:$J$10001, $B16)</f>
        <v>1</v>
      </c>
      <c r="T16" s="15">
        <f>COUNTIFS('Comprehensive apps info'!$B$3:$B$10001,"8", 'Comprehensive apps info'!$K$3:$K$10001, $B16)</f>
        <v>3</v>
      </c>
      <c r="U16" s="19">
        <f>COUNTIFS('Comprehensive apps info'!$B$3:$B$10001,"9", 'Comprehensive apps info'!$J$3:$J$10001, $B16)</f>
        <v>3</v>
      </c>
      <c r="V16" s="15">
        <f>COUNTIFS('Comprehensive apps info'!$B$3:$B$10001,"9", 'Comprehensive apps info'!$K$3:$K$10001, $B16)</f>
        <v>0</v>
      </c>
      <c r="W16" s="27">
        <f>COUNTIFS('Comprehensive apps info'!$J$3:$J$10001, $B16)</f>
        <v>12</v>
      </c>
      <c r="X16" s="27">
        <f>COUNTIFS('Comprehensive apps info'!$K$3:$K$10001, $B16)</f>
        <v>17</v>
      </c>
      <c r="Y16" s="27">
        <f t="shared" si="1"/>
        <v>29</v>
      </c>
      <c r="AB16" s="17" t="str">
        <f>IF(AB13=sum(AC13:AI13),"Matches", "Has Issues")</f>
        <v>Matches</v>
      </c>
    </row>
    <row r="17">
      <c r="B17" s="16" t="s">
        <v>165</v>
      </c>
      <c r="C17" s="19">
        <f>COUNTIFS('Comprehensive apps info'!$B$3:$B$10001,"1", 'Comprehensive apps info'!$J$3:$J$10001, B17)</f>
        <v>4</v>
      </c>
      <c r="D17" s="15">
        <f>COUNTIFS('Comprehensive apps info'!$B$3:$B$10001,"1", 'Comprehensive apps info'!$K$3:$K$10001, B17)</f>
        <v>0</v>
      </c>
      <c r="E17" s="19">
        <f>COUNTIFS('Comprehensive apps info'!$B$3:$B$10001,"2", 'Comprehensive apps info'!$J$3:$J$10001, $B17)</f>
        <v>0</v>
      </c>
      <c r="F17" s="15">
        <f>COUNTIFS('Comprehensive apps info'!$B$3:$B$10001,"2", 'Comprehensive apps info'!$K$3:$K$10001, $B17)</f>
        <v>0</v>
      </c>
      <c r="G17" s="19">
        <f>COUNTIFS('Comprehensive apps info'!$B$3:$B$10001,"3", 'Comprehensive apps info'!$J$3:$J$10001, $B17)</f>
        <v>0</v>
      </c>
      <c r="H17" s="15">
        <f>COUNTIFS('Comprehensive apps info'!$B$3:$B$10001,"3", 'Comprehensive apps info'!$K$3:$K$10001, $B17)</f>
        <v>0</v>
      </c>
      <c r="I17" s="19">
        <f>COUNTIFS('Comprehensive apps info'!$B$3:$B$10001,"4", 'Comprehensive apps info'!$J$3:$J$10001, $B17)</f>
        <v>0</v>
      </c>
      <c r="J17" s="15">
        <f>COUNTIFS('Comprehensive apps info'!$B$3:$B$10001,"4", 'Comprehensive apps info'!$K$3:$K$10001, $B17)</f>
        <v>0</v>
      </c>
      <c r="K17" s="19">
        <f>COUNTIFS('Comprehensive apps info'!$B$3:$B$10001,"5", 'Comprehensive apps info'!$J$3:$J$10001, $B17)</f>
        <v>0</v>
      </c>
      <c r="L17" s="15">
        <f>COUNTIFS('Comprehensive apps info'!$B$3:$B$10001,"5", 'Comprehensive apps info'!$K$3:$K$10001, $B17)</f>
        <v>0</v>
      </c>
      <c r="M17" s="19">
        <f>COUNTIFS('Comprehensive apps info'!$B$3:$B$10001,"6", 'Comprehensive apps info'!$J$3:$J$10001, $B17)</f>
        <v>0</v>
      </c>
      <c r="N17" s="15">
        <f>COUNTIFS('Comprehensive apps info'!$B$3:$B$10001,"6", 'Comprehensive apps info'!$K$3:$K$10001, $B17)</f>
        <v>0</v>
      </c>
      <c r="O17" s="19">
        <f>COUNTIFS('Comprehensive apps info'!$B$3:$B$10001,"7", 'Comprehensive apps info'!$J$3:$J$10001, $B17)</f>
        <v>5</v>
      </c>
      <c r="P17" s="15">
        <f>COUNTIFS('Comprehensive apps info'!$B$3:$B$10001,"7", 'Comprehensive apps info'!$K$3:$K$10001, $B17)</f>
        <v>4</v>
      </c>
      <c r="Q17" s="19">
        <f>COUNTIFS('Comprehensive apps info'!$B$3:$B$10001,"T1", 'Comprehensive apps info'!$J$3:$J$10001, $B17)</f>
        <v>0</v>
      </c>
      <c r="R17" s="15">
        <f>COUNTIFS('Comprehensive apps info'!$B$3:$B$10001,"T1", 'Comprehensive apps info'!$K$3:$K$10001, $B17)</f>
        <v>2</v>
      </c>
      <c r="S17" s="19">
        <f>COUNTIFS('Comprehensive apps info'!$B$3:$B$10001,"8", 'Comprehensive apps info'!$J$3:$J$10001, $B17)</f>
        <v>0</v>
      </c>
      <c r="T17" s="15">
        <f>COUNTIFS('Comprehensive apps info'!$B$3:$B$10001,"8", 'Comprehensive apps info'!$K$3:$K$10001, $B17)</f>
        <v>3</v>
      </c>
      <c r="U17" s="19">
        <f>COUNTIFS('Comprehensive apps info'!$B$3:$B$10001,"9", 'Comprehensive apps info'!$J$3:$J$10001, $B17)</f>
        <v>3</v>
      </c>
      <c r="V17" s="15">
        <f>COUNTIFS('Comprehensive apps info'!$B$3:$B$10001,"9", 'Comprehensive apps info'!$K$3:$K$10001, $B17)</f>
        <v>6</v>
      </c>
      <c r="W17" s="27">
        <f>COUNTIFS('Comprehensive apps info'!$J$3:$J$10001, $B17)</f>
        <v>12</v>
      </c>
      <c r="X17" s="27">
        <f>COUNTIFS('Comprehensive apps info'!$K$3:$K$10001, $B17)</f>
        <v>15</v>
      </c>
      <c r="Y17" s="27">
        <f t="shared" si="1"/>
        <v>27</v>
      </c>
    </row>
    <row r="18">
      <c r="B18" s="80" t="s">
        <v>208</v>
      </c>
      <c r="C18" s="82">
        <f>COUNTIFS('Comprehensive apps info'!$B$3:$B$10001,"1", 'Comprehensive apps info'!$J$3:$J$10001, B18)</f>
        <v>7</v>
      </c>
      <c r="D18" s="82">
        <f>COUNTIFS('Comprehensive apps info'!$B$3:$B$10001,"1", 'Comprehensive apps info'!$K$3:$K$10001, B18)</f>
        <v>7</v>
      </c>
      <c r="E18" s="82">
        <f>COUNTIFS('Comprehensive apps info'!$B$3:$B$10001,"2", 'Comprehensive apps info'!$J$3:$J$10001, $B18)</f>
        <v>1</v>
      </c>
      <c r="F18" s="82">
        <f>COUNTIFS('Comprehensive apps info'!$B$3:$B$10001,"2", 'Comprehensive apps info'!$K$3:$K$10001, $B18)</f>
        <v>1</v>
      </c>
      <c r="G18" s="82">
        <f>COUNTIFS('Comprehensive apps info'!$B$3:$B$10001,"3", 'Comprehensive apps info'!$J$3:$J$10001, $B18)</f>
        <v>8</v>
      </c>
      <c r="H18" s="82">
        <f>COUNTIFS('Comprehensive apps info'!$B$3:$B$10001,"3", 'Comprehensive apps info'!$K$3:$K$10001, $B18)</f>
        <v>8</v>
      </c>
      <c r="I18" s="82">
        <f>COUNTIFS('Comprehensive apps info'!$B$3:$B$10001,"4", 'Comprehensive apps info'!$J$3:$J$10001, $B18)</f>
        <v>8</v>
      </c>
      <c r="J18" s="82">
        <f>COUNTIFS('Comprehensive apps info'!$B$3:$B$10001,"4", 'Comprehensive apps info'!$K$3:$K$10001, $B18)</f>
        <v>8</v>
      </c>
      <c r="K18" s="82">
        <f>COUNTIFS('Comprehensive apps info'!$B$3:$B$10001,"5", 'Comprehensive apps info'!$J$3:$J$10001, $B18)</f>
        <v>3</v>
      </c>
      <c r="L18" s="82">
        <f>COUNTIFS('Comprehensive apps info'!$B$3:$B$10001,"5", 'Comprehensive apps info'!$K$3:$K$10001, $B18)</f>
        <v>3</v>
      </c>
      <c r="M18" s="82">
        <f>COUNTIFS('Comprehensive apps info'!$B$3:$B$10001,"6", 'Comprehensive apps info'!$J$3:$J$10001, $B18)</f>
        <v>4</v>
      </c>
      <c r="N18" s="82">
        <f>COUNTIFS('Comprehensive apps info'!$B$3:$B$10001,"6", 'Comprehensive apps info'!$K$3:$K$10001, $B18)</f>
        <v>4</v>
      </c>
      <c r="O18" s="82">
        <f>COUNTIFS('Comprehensive apps info'!$B$3:$B$10001,"7", 'Comprehensive apps info'!$J$3:$J$10001, $B18)</f>
        <v>1</v>
      </c>
      <c r="P18" s="82">
        <f>COUNTIFS('Comprehensive apps info'!$B$3:$B$10001,"7", 'Comprehensive apps info'!$K$3:$K$10001, $B18)</f>
        <v>1</v>
      </c>
      <c r="Q18" s="82">
        <f>COUNTIFS('Comprehensive apps info'!$B$3:$B$10001,"T1", 'Comprehensive apps info'!$J$3:$J$10001, $B18)</f>
        <v>2</v>
      </c>
      <c r="R18" s="82">
        <f>COUNTIFS('Comprehensive apps info'!$B$3:$B$10001,"T1", 'Comprehensive apps info'!$K$3:$K$10001, $B18)</f>
        <v>2</v>
      </c>
      <c r="S18" s="82">
        <f>COUNTIFS('Comprehensive apps info'!$B$3:$B$10001,"8", 'Comprehensive apps info'!$J$3:$J$10001, $B18)</f>
        <v>7</v>
      </c>
      <c r="T18" s="82">
        <f>COUNTIFS('Comprehensive apps info'!$B$3:$B$10001,"8", 'Comprehensive apps info'!$K$3:$K$10001, $B18)</f>
        <v>7</v>
      </c>
      <c r="U18" s="82">
        <f>COUNTIFS('Comprehensive apps info'!$B$3:$B$10001,"9", 'Comprehensive apps info'!$J$3:$J$10001, $B18)</f>
        <v>6</v>
      </c>
      <c r="V18" s="82">
        <f>COUNTIFS('Comprehensive apps info'!$B$3:$B$10001,"9", 'Comprehensive apps info'!$K$3:$K$10001, $B18)</f>
        <v>6</v>
      </c>
      <c r="W18" s="82">
        <f>COUNTIFS('Comprehensive apps info'!$J$3:$J$10001, $B18)</f>
        <v>47</v>
      </c>
      <c r="X18" s="82">
        <f>COUNTIFS('Comprehensive apps info'!$K$3:$K$10001, $B18)</f>
        <v>47</v>
      </c>
      <c r="Y18" s="82">
        <f t="shared" si="1"/>
        <v>94</v>
      </c>
    </row>
    <row r="19">
      <c r="B19" s="53" t="s">
        <v>11</v>
      </c>
      <c r="C19" s="57">
        <f t="shared" ref="C19:X19" si="3">SUM(C4:C18)</f>
        <v>22</v>
      </c>
      <c r="D19" s="57">
        <f t="shared" si="3"/>
        <v>22</v>
      </c>
      <c r="E19" s="57">
        <f t="shared" si="3"/>
        <v>19</v>
      </c>
      <c r="F19" s="57">
        <f t="shared" si="3"/>
        <v>19</v>
      </c>
      <c r="G19" s="57">
        <f t="shared" si="3"/>
        <v>18</v>
      </c>
      <c r="H19" s="57">
        <f t="shared" si="3"/>
        <v>18</v>
      </c>
      <c r="I19" s="57">
        <f t="shared" si="3"/>
        <v>24</v>
      </c>
      <c r="J19" s="57">
        <f t="shared" si="3"/>
        <v>24</v>
      </c>
      <c r="K19" s="57">
        <f t="shared" si="3"/>
        <v>11</v>
      </c>
      <c r="L19" s="57">
        <f t="shared" si="3"/>
        <v>11</v>
      </c>
      <c r="M19" s="57">
        <f t="shared" si="3"/>
        <v>27</v>
      </c>
      <c r="N19" s="57">
        <f t="shared" si="3"/>
        <v>27</v>
      </c>
      <c r="O19" s="57">
        <f t="shared" si="3"/>
        <v>22</v>
      </c>
      <c r="P19" s="57">
        <f t="shared" si="3"/>
        <v>22</v>
      </c>
      <c r="Q19" s="57">
        <f t="shared" si="3"/>
        <v>23</v>
      </c>
      <c r="R19" s="57">
        <f t="shared" si="3"/>
        <v>23</v>
      </c>
      <c r="S19" s="57">
        <f t="shared" si="3"/>
        <v>26</v>
      </c>
      <c r="T19" s="57">
        <f t="shared" si="3"/>
        <v>26</v>
      </c>
      <c r="U19" s="57">
        <f t="shared" si="3"/>
        <v>29</v>
      </c>
      <c r="V19" s="57">
        <f t="shared" si="3"/>
        <v>29</v>
      </c>
      <c r="W19" s="57">
        <f t="shared" si="3"/>
        <v>221</v>
      </c>
      <c r="X19" s="57">
        <f t="shared" si="3"/>
        <v>221</v>
      </c>
      <c r="Y19" s="57" t="s">
        <v>318</v>
      </c>
    </row>
    <row r="21">
      <c r="B21" s="53" t="s">
        <v>504</v>
      </c>
      <c r="C21" s="57">
        <f>SUM(C19:V19)/2</f>
        <v>221</v>
      </c>
      <c r="Y21" s="7" t="s">
        <v>22</v>
      </c>
    </row>
    <row r="22">
      <c r="Y22" s="17" t="str">
        <f>IF(C21=W19,"Matches", "Has Issues")</f>
        <v>Matches</v>
      </c>
    </row>
    <row r="24">
      <c r="C24" s="3" t="s">
        <v>507</v>
      </c>
      <c r="D24" s="4"/>
      <c r="E24" s="4"/>
      <c r="F24" s="4"/>
      <c r="G24" s="4"/>
      <c r="H24" s="4"/>
      <c r="I24" s="4"/>
      <c r="J24" s="4"/>
      <c r="K24" s="5"/>
    </row>
    <row r="25">
      <c r="B25" s="7" t="s">
        <v>0</v>
      </c>
      <c r="C25" s="7" t="s">
        <v>90</v>
      </c>
      <c r="D25" s="7" t="s">
        <v>508</v>
      </c>
      <c r="E25" s="7" t="s">
        <v>207</v>
      </c>
      <c r="F25" s="7" t="s">
        <v>325</v>
      </c>
      <c r="G25" s="7" t="s">
        <v>130</v>
      </c>
      <c r="H25" s="7" t="s">
        <v>196</v>
      </c>
      <c r="I25" s="7" t="s">
        <v>511</v>
      </c>
      <c r="J25" s="7" t="s">
        <v>446</v>
      </c>
      <c r="K25" s="7" t="s">
        <v>203</v>
      </c>
      <c r="M25" s="7" t="s">
        <v>513</v>
      </c>
      <c r="N25" s="85" t="s">
        <v>18</v>
      </c>
      <c r="O25" s="89" t="s">
        <v>514</v>
      </c>
      <c r="P25" s="7" t="s">
        <v>552</v>
      </c>
      <c r="R25" s="7" t="s">
        <v>22</v>
      </c>
    </row>
    <row r="26">
      <c r="B26" s="18" t="str">
        <f t="shared" ref="B26:B39" si="4">B4</f>
        <v>Naidu</v>
      </c>
      <c r="C26" s="15">
        <f>COUNTIFS('Comprehensive apps info'!$G$3:$G$10001,$C$25, 'Comprehensive apps info'!$J$3:$J$10001, $B26, 'Comprehensive apps info'!$O$3:$O$10001, "&lt;&gt;" &amp; "App on Hold", 'Comprehensive apps info'!$O$3:$O$10001, "&lt;&gt;" &amp; "De-scoped from TEKsystems")</f>
        <v>10</v>
      </c>
      <c r="D26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info'!$J$3:$J$10001, $B26, 'Comprehensive apps info'!$O$3:$O$10001, "&lt;&gt;" &amp; "App on Hold", 'Comprehensive apps info'!$O$3:$O$10001, "&lt;&gt;" &amp; "De-scoped from TEKsystems")</f>
        <v>3</v>
      </c>
      <c r="E26" s="15">
        <f>COUNTIFS('Comprehensive apps info'!$G$3:$G$10001,$E$25, 'Comprehensive apps info'!$J$3:$J$10001, $B26, 'Comprehensive apps info'!$O$3:$O$10001, "&lt;&gt;" &amp; "App on Hold", 'Comprehensive apps info'!$O$3:$O$10001, "&lt;&gt;" &amp; "De-scoped from TEKsystems")</f>
        <v>0</v>
      </c>
      <c r="F26" s="15">
        <f>COUNTIFS('Comprehensive apps info'!$G$3:$G$10001,$F$25, 'Comprehensive apps info'!$J$3:$J$10001, $B26, 'Comprehensive apps info'!$O$3:$O$10001, "&lt;&gt;" &amp; "App on Hold", 'Comprehensive apps info'!$O$3:$O$10001, "&lt;&gt;" &amp; "De-scoped from TEKsystems")</f>
        <v>0</v>
      </c>
      <c r="G26" s="15">
        <f>COUNTIFS('Comprehensive apps info'!$G$3:$G$10001,$G$25, 'Comprehensive apps info'!$J$3:$J$10001, $B26, 'Comprehensive apps info'!$O$3:$O$10001, "&lt;&gt;" &amp; "App on Hold", 'Comprehensive apps info'!$O$3:$O$10001, "&lt;&gt;" &amp; "De-scoped from TEKsystems")</f>
        <v>2</v>
      </c>
      <c r="H26" s="15">
        <f>COUNTIFS('Comprehensive apps info'!$G$3:$G$10001,$H$25, 'Comprehensive apps info'!$J$3:$J$10001, $B26, 'Comprehensive apps info'!$O$3:$O$10001, "&lt;&gt;" &amp; "De-scoped from TEKsystems", 'Comprehensive apps info'!$O$3:$O$10001, "&lt;&gt;" &amp; "App on Hold")</f>
        <v>0</v>
      </c>
      <c r="I26" s="15">
        <f>COUNTIFS('Comprehensive apps info'!$G$3:$G$10001,$I$25, 'Comprehensive apps info'!$J$3:$J$10001, $B26, 'Comprehensive apps info'!$O$3:$O$10001, "&lt;&gt;" &amp; "App on Hold", 'Comprehensive apps info'!$O$3:$O$10001, "&lt;&gt;" &amp; "De-scoped from TEKsystems")</f>
        <v>0</v>
      </c>
      <c r="J26" s="15">
        <f>COUNTIFS('Comprehensive apps info'!$G$3:$G$10001,$J$25, 'Comprehensive apps info'!$J$3:$J$10001, $B26, 'Comprehensive apps info'!$O$3:$O$10001, "&lt;&gt;" &amp; "App on Hold", 'Comprehensive apps info'!$O$3:$O$10001, "&lt;&gt;" &amp; "De-scoped from TEKsystems")</f>
        <v>6</v>
      </c>
      <c r="K26" s="15">
        <f>COUNTIFS('Comprehensive apps info'!$G$3:$G$10001,$K$25, 'Comprehensive apps info'!$J$3:$J$10001, $B26, 'Comprehensive apps info'!$O$3:$O$10001, "&lt;&gt;" &amp; "App on Hold", 'Comprehensive apps info'!$O$3:$O$10001, "&lt;&gt;" &amp; "De-scoped from TEKsystems")</f>
        <v>0</v>
      </c>
      <c r="M26" s="10">
        <f>SUM(C26:K26)+N26+O26</f>
        <v>21</v>
      </c>
      <c r="N26" s="12">
        <f>COUNTIFS('Comprehensive apps info'!$J$3:$J$10001, $B26, 'Comprehensive apps info'!$O$3:$O$10001, "App on Hold")</f>
        <v>0</v>
      </c>
      <c r="O26" s="14">
        <f>COUNTIFS('Comprehensive apps info'!$J$3:$J$10001, $B26, 'Comprehensive apps info'!$O$3:$O$10001, "De-scoped from TEKsystems")</f>
        <v>0</v>
      </c>
      <c r="P26" s="10">
        <f t="shared" ref="P26:P39" si="5">M26+N26-O26</f>
        <v>21</v>
      </c>
      <c r="R26" s="17" t="str">
        <f t="shared" ref="R26:R39" si="6">IF(P26=W4,"Matches", "Has Issues")</f>
        <v>Matches</v>
      </c>
    </row>
    <row r="27">
      <c r="B27" s="88" t="str">
        <f t="shared" si="4"/>
        <v>Udhaya</v>
      </c>
      <c r="C27" s="81">
        <f>COUNTIFS('Comprehensive apps info'!$G$3:$G$10001,$C$25, 'Comprehensive apps info'!$J$3:$J$10001, $B27, 'Comprehensive apps info'!$O$3:$O$10001, "&lt;&gt;" &amp; "App on Hold", 'Comprehensive apps info'!$O$3:$O$10001, "&lt;&gt;" &amp; "De-scoped from TEKsystems")</f>
        <v>0</v>
      </c>
      <c r="D27" s="81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info'!$J$3:$J$10001, $B27, 'Comprehensive apps info'!$O$3:$O$10001, "&lt;&gt;" &amp; "App on Hold", 'Comprehensive apps info'!$O$3:$O$10001, "&lt;&gt;" &amp; "De-scoped from TEKsystems")</f>
        <v>0</v>
      </c>
      <c r="E27" s="81">
        <f>COUNTIFS('Comprehensive apps info'!$G$3:$G$10001,$E$25, 'Comprehensive apps info'!$J$3:$J$10001, $B27, 'Comprehensive apps info'!$O$3:$O$10001, "&lt;&gt;" &amp; "App on Hold", 'Comprehensive apps info'!$O$3:$O$10001, "&lt;&gt;" &amp; "De-scoped from TEKsystems")</f>
        <v>0</v>
      </c>
      <c r="F27" s="81">
        <f>COUNTIFS('Comprehensive apps info'!$G$3:$G$10001,$F$25, 'Comprehensive apps info'!$J$3:$J$10001, $B27, 'Comprehensive apps info'!$O$3:$O$10001, "&lt;&gt;" &amp; "App on Hold", 'Comprehensive apps info'!$O$3:$O$10001, "&lt;&gt;" &amp; "De-scoped from TEKsystems")</f>
        <v>0</v>
      </c>
      <c r="G27" s="81">
        <f>COUNTIFS('Comprehensive apps info'!$G$3:$G$10001,$G$25, 'Comprehensive apps info'!$J$3:$J$10001, $B27, 'Comprehensive apps info'!$O$3:$O$10001, "&lt;&gt;" &amp; "App on Hold", 'Comprehensive apps info'!$O$3:$O$10001, "&lt;&gt;" &amp; "De-scoped from TEKsystems")</f>
        <v>0</v>
      </c>
      <c r="H27" s="81">
        <f>COUNTIFS('Comprehensive apps info'!$G$3:$G$10001,$H$25, 'Comprehensive apps info'!$J$3:$J$10001, $B27, 'Comprehensive apps info'!$O$3:$O$10001, "&lt;&gt;" &amp; "De-scoped from TEKsystems", 'Comprehensive apps info'!$O$3:$O$10001, "&lt;&gt;" &amp; "App on Hold")</f>
        <v>0</v>
      </c>
      <c r="I27" s="81">
        <f>COUNTIFS('Comprehensive apps info'!$G$3:$G$10001,$I$25, 'Comprehensive apps info'!$J$3:$J$10001, $B27, 'Comprehensive apps info'!$O$3:$O$10001, "&lt;&gt;" &amp; "App on Hold", 'Comprehensive apps info'!$O$3:$O$10001, "&lt;&gt;" &amp; "De-scoped from TEKsystems")</f>
        <v>0</v>
      </c>
      <c r="J27" s="81">
        <f>COUNTIFS('Comprehensive apps info'!$G$3:$G$10001,$J$25, 'Comprehensive apps info'!$J$3:$J$10001, $B27, 'Comprehensive apps info'!$O$3:$O$10001, "&lt;&gt;" &amp; "App on Hold", 'Comprehensive apps info'!$O$3:$O$10001, "&lt;&gt;" &amp; "De-scoped from TEKsystems")</f>
        <v>0</v>
      </c>
      <c r="K27" s="81">
        <f>COUNTIFS('Comprehensive apps info'!$G$3:$G$10001,$K$25, 'Comprehensive apps info'!$J$3:$J$10001, $B27, 'Comprehensive apps info'!$O$3:$O$10001, "&lt;&gt;" &amp; "App on Hold", 'Comprehensive apps info'!$O$3:$O$10001, "&lt;&gt;" &amp; "De-scoped from TEKsystems")</f>
        <v>0</v>
      </c>
      <c r="M27" s="14">
        <f t="shared" ref="M27:M39" si="7">SUM(C27:K27)</f>
        <v>0</v>
      </c>
      <c r="N27" s="14">
        <f>COUNTIFS('Comprehensive apps info'!$J$3:$J$10001, $B27, 'Comprehensive apps info'!$O$3:$O$10001, "App on Hold")</f>
        <v>0</v>
      </c>
      <c r="O27" s="14">
        <f>COUNTIFS('Comprehensive apps info'!$J$3:$J$10001, $B27, 'Comprehensive apps info'!$O$3:$O$10001, "De-scoped from TEKsystems")</f>
        <v>0</v>
      </c>
      <c r="P27" s="14">
        <f t="shared" si="5"/>
        <v>0</v>
      </c>
      <c r="R27" s="17" t="str">
        <f t="shared" si="6"/>
        <v>Matches</v>
      </c>
    </row>
    <row r="28">
      <c r="B28" s="18" t="str">
        <f t="shared" si="4"/>
        <v>Nethra</v>
      </c>
      <c r="C28" s="15">
        <f>COUNTIFS('Comprehensive apps info'!$G$3:$G$10001,$C$25, 'Comprehensive apps info'!$J$3:$J$10001, $B28, 'Comprehensive apps info'!$O$3:$O$10001, "&lt;&gt;" &amp; "App on Hold", 'Comprehensive apps info'!$O$3:$O$10001, "&lt;&gt;" &amp; "De-scoped from TEKsystems")</f>
        <v>5</v>
      </c>
      <c r="D28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info'!$J$3:$J$10001, $B28, 'Comprehensive apps info'!$O$3:$O$10001, "&lt;&gt;" &amp; "App on Hold", 'Comprehensive apps info'!$O$3:$O$10001, "&lt;&gt;" &amp; "De-scoped from TEKsystems")</f>
        <v>0</v>
      </c>
      <c r="E28" s="15">
        <f>COUNTIFS('Comprehensive apps info'!$G$3:$G$10001,$E$25, 'Comprehensive apps info'!$J$3:$J$10001, $B28, 'Comprehensive apps info'!$O$3:$O$10001, "&lt;&gt;" &amp; "App on Hold", 'Comprehensive apps info'!$O$3:$O$10001, "&lt;&gt;" &amp; "De-scoped from TEKsystems")</f>
        <v>0</v>
      </c>
      <c r="F28" s="15">
        <f>COUNTIFS('Comprehensive apps info'!$G$3:$G$10001,$F$25, 'Comprehensive apps info'!$J$3:$J$10001, $B28, 'Comprehensive apps info'!$O$3:$O$10001, "&lt;&gt;" &amp; "App on Hold", 'Comprehensive apps info'!$O$3:$O$10001, "&lt;&gt;" &amp; "De-scoped from TEKsystems")</f>
        <v>0</v>
      </c>
      <c r="G28" s="15">
        <f>COUNTIFS('Comprehensive apps info'!$G$3:$G$10001,$G$25, 'Comprehensive apps info'!$J$3:$J$10001, $B28, 'Comprehensive apps info'!$O$3:$O$10001, "&lt;&gt;" &amp; "App on Hold", 'Comprehensive apps info'!$O$3:$O$10001, "&lt;&gt;" &amp; "De-scoped from TEKsystems")</f>
        <v>3</v>
      </c>
      <c r="H28" s="15">
        <f>COUNTIFS('Comprehensive apps info'!$G$3:$G$10001,$H$25, 'Comprehensive apps info'!$J$3:$J$10001, $B28, 'Comprehensive apps info'!$O$3:$O$10001, "&lt;&gt;" &amp; "De-scoped from TEKsystems", 'Comprehensive apps info'!$O$3:$O$10001, "&lt;&gt;" &amp; "App on Hold")</f>
        <v>1</v>
      </c>
      <c r="I28" s="15">
        <f>COUNTIFS('Comprehensive apps info'!$G$3:$G$10001,$I$25, 'Comprehensive apps info'!$J$3:$J$10001, $B28, 'Comprehensive apps info'!$O$3:$O$10001, "&lt;&gt;" &amp; "App on Hold", 'Comprehensive apps info'!$O$3:$O$10001, "&lt;&gt;" &amp; "De-scoped from TEKsystems")</f>
        <v>0</v>
      </c>
      <c r="J28" s="15">
        <f>COUNTIFS('Comprehensive apps info'!$G$3:$G$10001,$J$25, 'Comprehensive apps info'!$J$3:$J$10001, $B28, 'Comprehensive apps info'!$O$3:$O$10001, "&lt;&gt;" &amp; "App on Hold", 'Comprehensive apps info'!$O$3:$O$10001, "&lt;&gt;" &amp; "De-scoped from TEKsystems")</f>
        <v>0</v>
      </c>
      <c r="K28" s="15">
        <f>COUNTIFS('Comprehensive apps info'!$G$3:$G$10001,$K$25, 'Comprehensive apps info'!$J$3:$J$10001, $B28, 'Comprehensive apps info'!$O$3:$O$10001, "&lt;&gt;" &amp; "App on Hold", 'Comprehensive apps info'!$O$3:$O$10001, "&lt;&gt;" &amp; "De-scoped from TEKsystems")</f>
        <v>1</v>
      </c>
      <c r="M28" s="10">
        <f t="shared" si="7"/>
        <v>10</v>
      </c>
      <c r="N28" s="12">
        <f>COUNTIFS('Comprehensive apps info'!$J$3:$J$10001, $B28, 'Comprehensive apps info'!$O$3:$O$10001, "App on Hold")</f>
        <v>0</v>
      </c>
      <c r="O28" s="14">
        <f>COUNTIFS('Comprehensive apps info'!$J$3:$J$10001, $B28, 'Comprehensive apps info'!$O$3:$O$10001, "De-scoped from TEKsystems")</f>
        <v>0</v>
      </c>
      <c r="P28" s="10">
        <f t="shared" si="5"/>
        <v>10</v>
      </c>
      <c r="R28" s="17" t="str">
        <f t="shared" si="6"/>
        <v>Matches</v>
      </c>
    </row>
    <row r="29">
      <c r="B29" s="18" t="str">
        <f t="shared" si="4"/>
        <v>Pravallika</v>
      </c>
      <c r="C29" s="15">
        <f>COUNTIFS('Comprehensive apps info'!$G$3:$G$10001,$C$25, 'Comprehensive apps info'!$J$3:$J$10001, $B29, 'Comprehensive apps info'!$O$3:$O$10001, "&lt;&gt;" &amp; "App on Hold", 'Comprehensive apps info'!$O$3:$O$10001, "&lt;&gt;" &amp; "De-scoped from TEKsystems")</f>
        <v>8</v>
      </c>
      <c r="D29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info'!$J$3:$J$10001, $B29, 'Comprehensive apps info'!$O$3:$O$10001, "&lt;&gt;" &amp; "App on Hold", 'Comprehensive apps info'!$O$3:$O$10001, "&lt;&gt;" &amp; "De-scoped from TEKsystems")</f>
        <v>1</v>
      </c>
      <c r="E29" s="15">
        <f>COUNTIFS('Comprehensive apps info'!$G$3:$G$10001,$E$25, 'Comprehensive apps info'!$J$3:$J$10001, $B29, 'Comprehensive apps info'!$O$3:$O$10001, "&lt;&gt;" &amp; "App on Hold", 'Comprehensive apps info'!$O$3:$O$10001, "&lt;&gt;" &amp; "De-scoped from TEKsystems")</f>
        <v>0</v>
      </c>
      <c r="F29" s="15">
        <f>COUNTIFS('Comprehensive apps info'!$G$3:$G$10001,$F$25, 'Comprehensive apps info'!$J$3:$J$10001, $B29, 'Comprehensive apps info'!$O$3:$O$10001, "&lt;&gt;" &amp; "App on Hold", 'Comprehensive apps info'!$O$3:$O$10001, "&lt;&gt;" &amp; "De-scoped from TEKsystems")</f>
        <v>2</v>
      </c>
      <c r="G29" s="15">
        <f>COUNTIFS('Comprehensive apps info'!$G$3:$G$10001,$G$25, 'Comprehensive apps info'!$J$3:$J$10001, $B29, 'Comprehensive apps info'!$O$3:$O$10001, "&lt;&gt;" &amp; "App on Hold", 'Comprehensive apps info'!$O$3:$O$10001, "&lt;&gt;" &amp; "De-scoped from TEKsystems")</f>
        <v>1</v>
      </c>
      <c r="H29" s="15">
        <f>COUNTIFS('Comprehensive apps info'!$G$3:$G$10001,$H$25, 'Comprehensive apps info'!$J$3:$J$10001, $B29, 'Comprehensive apps info'!$O$3:$O$10001, "&lt;&gt;" &amp; "De-scoped from TEKsystems", 'Comprehensive apps info'!$O$3:$O$10001, "&lt;&gt;" &amp; "App on Hold")</f>
        <v>0</v>
      </c>
      <c r="I29" s="15">
        <f>COUNTIFS('Comprehensive apps info'!$G$3:$G$10001,$I$25, 'Comprehensive apps info'!$J$3:$J$10001, $B29, 'Comprehensive apps info'!$O$3:$O$10001, "&lt;&gt;" &amp; "App on Hold", 'Comprehensive apps info'!$O$3:$O$10001, "&lt;&gt;" &amp; "De-scoped from TEKsystems")</f>
        <v>0</v>
      </c>
      <c r="J29" s="15">
        <f>COUNTIFS('Comprehensive apps info'!$G$3:$G$10001,$J$25, 'Comprehensive apps info'!$J$3:$J$10001, $B29, 'Comprehensive apps info'!$O$3:$O$10001, "&lt;&gt;" &amp; "App on Hold", 'Comprehensive apps info'!$O$3:$O$10001, "&lt;&gt;" &amp; "De-scoped from TEKsystems")</f>
        <v>1</v>
      </c>
      <c r="K29" s="15">
        <f>COUNTIFS('Comprehensive apps info'!$G$3:$G$10001,$K$25, 'Comprehensive apps info'!$J$3:$J$10001, $B29, 'Comprehensive apps info'!$O$3:$O$10001, "&lt;&gt;" &amp; "App on Hold", 'Comprehensive apps info'!$O$3:$O$10001, "&lt;&gt;" &amp; "De-scoped from TEKsystems")</f>
        <v>0</v>
      </c>
      <c r="M29" s="10">
        <f t="shared" si="7"/>
        <v>13</v>
      </c>
      <c r="N29" s="12">
        <f>COUNTIFS('Comprehensive apps info'!$J$3:$J$10001, $B29, 'Comprehensive apps info'!$O$3:$O$10001, "App on Hold")</f>
        <v>2</v>
      </c>
      <c r="O29" s="14">
        <f>COUNTIFS('Comprehensive apps info'!$J$3:$J$10001, $B29, 'Comprehensive apps info'!$O$3:$O$10001, "De-scoped from TEKsystems")</f>
        <v>0</v>
      </c>
      <c r="P29" s="10">
        <f t="shared" si="5"/>
        <v>15</v>
      </c>
      <c r="R29" s="17" t="str">
        <f t="shared" si="6"/>
        <v>Matches</v>
      </c>
    </row>
    <row r="30">
      <c r="B30" s="88" t="str">
        <f t="shared" si="4"/>
        <v>Sudheer</v>
      </c>
      <c r="C30" s="81">
        <f>COUNTIFS('Comprehensive apps info'!$G$3:$G$10001,$C$25, 'Comprehensive apps info'!$J$3:$J$10001, $B30, 'Comprehensive apps info'!$O$3:$O$10001, "&lt;&gt;" &amp; "App on Hold", 'Comprehensive apps info'!$O$3:$O$10001, "&lt;&gt;" &amp; "De-scoped from TEKsystems")</f>
        <v>0</v>
      </c>
      <c r="D30" s="81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info'!$J$3:$J$10001, $B30, 'Comprehensive apps info'!$O$3:$O$10001, "&lt;&gt;" &amp; "App on Hold", 'Comprehensive apps info'!$O$3:$O$10001, "&lt;&gt;" &amp; "De-scoped from TEKsystems")</f>
        <v>0</v>
      </c>
      <c r="E30" s="81">
        <f>COUNTIFS('Comprehensive apps info'!$G$3:$G$10001,$E$25, 'Comprehensive apps info'!$J$3:$J$10001, $B30, 'Comprehensive apps info'!$O$3:$O$10001, "&lt;&gt;" &amp; "App on Hold", 'Comprehensive apps info'!$O$3:$O$10001, "&lt;&gt;" &amp; "De-scoped from TEKsystems")</f>
        <v>0</v>
      </c>
      <c r="F30" s="81">
        <f>COUNTIFS('Comprehensive apps info'!$G$3:$G$10001,$F$25, 'Comprehensive apps info'!$J$3:$J$10001, $B30, 'Comprehensive apps info'!$O$3:$O$10001, "&lt;&gt;" &amp; "App on Hold", 'Comprehensive apps info'!$O$3:$O$10001, "&lt;&gt;" &amp; "De-scoped from TEKsystems")</f>
        <v>0</v>
      </c>
      <c r="G30" s="81">
        <f>COUNTIFS('Comprehensive apps info'!$G$3:$G$10001,$G$25, 'Comprehensive apps info'!$J$3:$J$10001, $B30, 'Comprehensive apps info'!$O$3:$O$10001, "&lt;&gt;" &amp; "App on Hold", 'Comprehensive apps info'!$O$3:$O$10001, "&lt;&gt;" &amp; "De-scoped from TEKsystems")</f>
        <v>0</v>
      </c>
      <c r="H30" s="81">
        <f>COUNTIFS('Comprehensive apps info'!$G$3:$G$10001,$H$25, 'Comprehensive apps info'!$J$3:$J$10001, $B30, 'Comprehensive apps info'!$O$3:$O$10001, "&lt;&gt;" &amp; "De-scoped from TEKsystems", 'Comprehensive apps info'!$O$3:$O$10001, "&lt;&gt;" &amp; "App on Hold")</f>
        <v>0</v>
      </c>
      <c r="I30" s="81">
        <f>COUNTIFS('Comprehensive apps info'!$G$3:$G$10001,$I$25, 'Comprehensive apps info'!$J$3:$J$10001, $B30, 'Comprehensive apps info'!$O$3:$O$10001, "&lt;&gt;" &amp; "App on Hold", 'Comprehensive apps info'!$O$3:$O$10001, "&lt;&gt;" &amp; "De-scoped from TEKsystems")</f>
        <v>0</v>
      </c>
      <c r="J30" s="81">
        <f>COUNTIFS('Comprehensive apps info'!$G$3:$G$10001,$J$25, 'Comprehensive apps info'!$J$3:$J$10001, $B30, 'Comprehensive apps info'!$O$3:$O$10001, "&lt;&gt;" &amp; "App on Hold", 'Comprehensive apps info'!$O$3:$O$10001, "&lt;&gt;" &amp; "De-scoped from TEKsystems")</f>
        <v>0</v>
      </c>
      <c r="K30" s="81">
        <f>COUNTIFS('Comprehensive apps info'!$G$3:$G$10001,$K$25, 'Comprehensive apps info'!$J$3:$J$10001, $B30, 'Comprehensive apps info'!$O$3:$O$10001, "&lt;&gt;" &amp; "App on Hold", 'Comprehensive apps info'!$O$3:$O$10001, "&lt;&gt;" &amp; "De-scoped from TEKsystems")</f>
        <v>0</v>
      </c>
      <c r="M30" s="14">
        <f t="shared" si="7"/>
        <v>0</v>
      </c>
      <c r="N30" s="14">
        <f>COUNTIFS('Comprehensive apps info'!$J$3:$J$10001, $B30, 'Comprehensive apps info'!$O$3:$O$10001, "App on Hold")</f>
        <v>0</v>
      </c>
      <c r="O30" s="14">
        <f>COUNTIFS('Comprehensive apps info'!$J$3:$J$10001, $B30, 'Comprehensive apps info'!$O$3:$O$10001, "De-scoped from TEKsystems")</f>
        <v>0</v>
      </c>
      <c r="P30" s="14">
        <f t="shared" si="5"/>
        <v>0</v>
      </c>
      <c r="R30" s="17" t="str">
        <f t="shared" si="6"/>
        <v>Matches</v>
      </c>
    </row>
    <row r="31">
      <c r="B31" s="18" t="str">
        <f t="shared" si="4"/>
        <v>Sushil</v>
      </c>
      <c r="C31" s="15">
        <f>COUNTIFS('Comprehensive apps info'!$G$3:$G$10001,$C$25, 'Comprehensive apps info'!$J$3:$J$10001, $B31, 'Comprehensive apps info'!$O$3:$O$10001, "&lt;&gt;" &amp; "App on Hold", 'Comprehensive apps info'!$O$3:$O$10001, "&lt;&gt;" &amp; "De-scoped from TEKsystems")</f>
        <v>11</v>
      </c>
      <c r="D31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info'!$J$3:$J$10001, $B31, 'Comprehensive apps info'!$O$3:$O$10001, "&lt;&gt;" &amp; "App on Hold", 'Comprehensive apps info'!$O$3:$O$10001, "&lt;&gt;" &amp; "De-scoped from TEKsystems")</f>
        <v>1</v>
      </c>
      <c r="E31" s="15">
        <f>COUNTIFS('Comprehensive apps info'!$G$3:$G$10001,$E$25, 'Comprehensive apps info'!$J$3:$J$10001, $B31, 'Comprehensive apps info'!$O$3:$O$10001, "&lt;&gt;" &amp; "App on Hold", 'Comprehensive apps info'!$O$3:$O$10001, "&lt;&gt;" &amp; "De-scoped from TEKsystems")</f>
        <v>1</v>
      </c>
      <c r="F31" s="15">
        <f>COUNTIFS('Comprehensive apps info'!$G$3:$G$10001,$F$25, 'Comprehensive apps info'!$J$3:$J$10001, $B31, 'Comprehensive apps info'!$O$3:$O$10001, "&lt;&gt;" &amp; "App on Hold", 'Comprehensive apps info'!$O$3:$O$10001, "&lt;&gt;" &amp; "De-scoped from TEKsystems")</f>
        <v>1</v>
      </c>
      <c r="G31" s="15">
        <f>COUNTIFS('Comprehensive apps info'!$G$3:$G$10001,$G$25, 'Comprehensive apps info'!$J$3:$J$10001, $B31, 'Comprehensive apps info'!$O$3:$O$10001, "&lt;&gt;" &amp; "App on Hold", 'Comprehensive apps info'!$O$3:$O$10001, "&lt;&gt;" &amp; "De-scoped from TEKsystems")</f>
        <v>2</v>
      </c>
      <c r="H31" s="15">
        <f>COUNTIFS('Comprehensive apps info'!$G$3:$G$10001,$H$25, 'Comprehensive apps info'!$J$3:$J$10001, $B31, 'Comprehensive apps info'!$O$3:$O$10001, "&lt;&gt;" &amp; "De-scoped from TEKsystems", 'Comprehensive apps info'!$O$3:$O$10001, "&lt;&gt;" &amp; "App on Hold")</f>
        <v>1</v>
      </c>
      <c r="I31" s="15">
        <f>COUNTIFS('Comprehensive apps info'!$G$3:$G$10001,$I$25, 'Comprehensive apps info'!$J$3:$J$10001, $B31, 'Comprehensive apps info'!$O$3:$O$10001, "&lt;&gt;" &amp; "App on Hold", 'Comprehensive apps info'!$O$3:$O$10001, "&lt;&gt;" &amp; "De-scoped from TEKsystems")</f>
        <v>1</v>
      </c>
      <c r="J31" s="15">
        <f>COUNTIFS('Comprehensive apps info'!$G$3:$G$10001,$J$25, 'Comprehensive apps info'!$J$3:$J$10001, $B31, 'Comprehensive apps info'!$O$3:$O$10001, "&lt;&gt;" &amp; "App on Hold", 'Comprehensive apps info'!$O$3:$O$10001, "&lt;&gt;" &amp; "De-scoped from TEKsystems")</f>
        <v>2</v>
      </c>
      <c r="K31" s="15">
        <f>COUNTIFS('Comprehensive apps info'!$G$3:$G$10001,$K$25, 'Comprehensive apps info'!$J$3:$J$10001, $B31, 'Comprehensive apps info'!$O$3:$O$10001, "&lt;&gt;" &amp; "App on Hold", 'Comprehensive apps info'!$O$3:$O$10001, "&lt;&gt;" &amp; "De-scoped from TEKsystems")</f>
        <v>4</v>
      </c>
      <c r="M31" s="10">
        <f t="shared" si="7"/>
        <v>24</v>
      </c>
      <c r="N31" s="12">
        <f>COUNTIFS('Comprehensive apps info'!$J$3:$J$10001, $B31, 'Comprehensive apps info'!$O$3:$O$10001, "App on Hold")</f>
        <v>0</v>
      </c>
      <c r="O31" s="14">
        <f>COUNTIFS('Comprehensive apps info'!$J$3:$J$10001, $B31, 'Comprehensive apps info'!$O$3:$O$10001, "De-scoped from TEKsystems")</f>
        <v>0</v>
      </c>
      <c r="P31" s="10">
        <f t="shared" si="5"/>
        <v>24</v>
      </c>
      <c r="R31" s="17" t="str">
        <f t="shared" si="6"/>
        <v>Matches</v>
      </c>
    </row>
    <row r="32">
      <c r="B32" s="18" t="str">
        <f t="shared" si="4"/>
        <v>Lakshmi</v>
      </c>
      <c r="C32" s="15">
        <f>COUNTIFS('Comprehensive apps info'!$G$3:$G$10001,$C$25, 'Comprehensive apps info'!$J$3:$J$10001, $B32, 'Comprehensive apps info'!$O$3:$O$10001, "&lt;&gt;" &amp; "App on Hold", 'Comprehensive apps info'!$O$3:$O$10001, "&lt;&gt;" &amp; "De-scoped from TEKsystems")</f>
        <v>6</v>
      </c>
      <c r="D32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info'!$J$3:$J$10001, $B32, 'Comprehensive apps info'!$O$3:$O$10001, "&lt;&gt;" &amp; "App on Hold", 'Comprehensive apps info'!$O$3:$O$10001, "&lt;&gt;" &amp; "De-scoped from TEKsystems")</f>
        <v>1</v>
      </c>
      <c r="E32" s="15">
        <f>COUNTIFS('Comprehensive apps info'!$G$3:$G$10001,$E$25, 'Comprehensive apps info'!$J$3:$J$10001, $B32, 'Comprehensive apps info'!$O$3:$O$10001, "&lt;&gt;" &amp; "App on Hold", 'Comprehensive apps info'!$O$3:$O$10001, "&lt;&gt;" &amp; "De-scoped from TEKsystems")</f>
        <v>2</v>
      </c>
      <c r="F32" s="15">
        <f>COUNTIFS('Comprehensive apps info'!$G$3:$G$10001,$F$25, 'Comprehensive apps info'!$J$3:$J$10001, $B32, 'Comprehensive apps info'!$O$3:$O$10001, "&lt;&gt;" &amp; "App on Hold", 'Comprehensive apps info'!$O$3:$O$10001, "&lt;&gt;" &amp; "De-scoped from TEKsystems")</f>
        <v>3</v>
      </c>
      <c r="G32" s="15">
        <f>COUNTIFS('Comprehensive apps info'!$G$3:$G$10001,$G$25, 'Comprehensive apps info'!$J$3:$J$10001, $B32, 'Comprehensive apps info'!$O$3:$O$10001, "&lt;&gt;" &amp; "App on Hold", 'Comprehensive apps info'!$O$3:$O$10001, "&lt;&gt;" &amp; "De-scoped from TEKsystems")</f>
        <v>1</v>
      </c>
      <c r="H32" s="15">
        <f>COUNTIFS('Comprehensive apps info'!$G$3:$G$10001,$H$25, 'Comprehensive apps info'!$J$3:$J$10001, $B32, 'Comprehensive apps info'!$O$3:$O$10001, "&lt;&gt;" &amp; "De-scoped from TEKsystems", 'Comprehensive apps info'!$O$3:$O$10001, "&lt;&gt;" &amp; "App on Hold")</f>
        <v>2</v>
      </c>
      <c r="I32" s="15">
        <f>COUNTIFS('Comprehensive apps info'!$G$3:$G$10001,$I$25, 'Comprehensive apps info'!$J$3:$J$10001, $B32, 'Comprehensive apps info'!$O$3:$O$10001, "&lt;&gt;" &amp; "App on Hold", 'Comprehensive apps info'!$O$3:$O$10001, "&lt;&gt;" &amp; "De-scoped from TEKsystems")</f>
        <v>0</v>
      </c>
      <c r="J32" s="15">
        <f>COUNTIFS('Comprehensive apps info'!$G$3:$G$10001,$J$25, 'Comprehensive apps info'!$J$3:$J$10001, $B32, 'Comprehensive apps info'!$O$3:$O$10001, "&lt;&gt;" &amp; "App on Hold", 'Comprehensive apps info'!$O$3:$O$10001, "&lt;&gt;" &amp; "De-scoped from TEKsystems")</f>
        <v>4</v>
      </c>
      <c r="K32" s="15">
        <f>COUNTIFS('Comprehensive apps info'!$G$3:$G$10001,$K$25, 'Comprehensive apps info'!$J$3:$J$10001, $B32, 'Comprehensive apps info'!$O$3:$O$10001, "&lt;&gt;" &amp; "App on Hold", 'Comprehensive apps info'!$O$3:$O$10001, "&lt;&gt;" &amp; "De-scoped from TEKsystems")</f>
        <v>0</v>
      </c>
      <c r="M32" s="10">
        <f t="shared" si="7"/>
        <v>19</v>
      </c>
      <c r="N32" s="12">
        <f>COUNTIFS('Comprehensive apps info'!$J$3:$J$10001, $B32, 'Comprehensive apps info'!$O$3:$O$10001, "App on Hold")</f>
        <v>0</v>
      </c>
      <c r="O32" s="14">
        <f>COUNTIFS('Comprehensive apps info'!$J$3:$J$10001, $B32, 'Comprehensive apps info'!$O$3:$O$10001, "De-scoped from TEKsystems")</f>
        <v>0</v>
      </c>
      <c r="P32" s="10">
        <f t="shared" si="5"/>
        <v>19</v>
      </c>
      <c r="R32" s="17" t="str">
        <f t="shared" si="6"/>
        <v>Matches</v>
      </c>
    </row>
    <row r="33">
      <c r="B33" s="88" t="str">
        <f t="shared" si="4"/>
        <v>Bikash</v>
      </c>
      <c r="C33" s="81">
        <f>COUNTIFS('Comprehensive apps info'!$G$3:$G$10001,$C$25, 'Comprehensive apps info'!$J$3:$J$10001, $B33, 'Comprehensive apps info'!$O$3:$O$10001, "&lt;&gt;" &amp; "App on Hold", 'Comprehensive apps info'!$O$3:$O$10001, "&lt;&gt;" &amp; "De-scoped from TEKsystems")</f>
        <v>0</v>
      </c>
      <c r="D33" s="81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info'!$J$3:$J$10001, $B33, 'Comprehensive apps info'!$O$3:$O$10001, "&lt;&gt;" &amp; "App on Hold", 'Comprehensive apps info'!$O$3:$O$10001, "&lt;&gt;" &amp; "De-scoped from TEKsystems")</f>
        <v>0</v>
      </c>
      <c r="E33" s="81">
        <f>COUNTIFS('Comprehensive apps info'!$G$3:$G$10001,$E$25, 'Comprehensive apps info'!$J$3:$J$10001, $B33, 'Comprehensive apps info'!$O$3:$O$10001, "&lt;&gt;" &amp; "App on Hold", 'Comprehensive apps info'!$O$3:$O$10001, "&lt;&gt;" &amp; "De-scoped from TEKsystems")</f>
        <v>0</v>
      </c>
      <c r="F33" s="81">
        <f>COUNTIFS('Comprehensive apps info'!$G$3:$G$10001,$F$25, 'Comprehensive apps info'!$J$3:$J$10001, $B33, 'Comprehensive apps info'!$O$3:$O$10001, "&lt;&gt;" &amp; "App on Hold", 'Comprehensive apps info'!$O$3:$O$10001, "&lt;&gt;" &amp; "De-scoped from TEKsystems")</f>
        <v>0</v>
      </c>
      <c r="G33" s="81">
        <f>COUNTIFS('Comprehensive apps info'!$G$3:$G$10001,$G$25, 'Comprehensive apps info'!$J$3:$J$10001, $B33, 'Comprehensive apps info'!$O$3:$O$10001, "&lt;&gt;" &amp; "App on Hold", 'Comprehensive apps info'!$O$3:$O$10001, "&lt;&gt;" &amp; "De-scoped from TEKsystems")</f>
        <v>0</v>
      </c>
      <c r="H33" s="81">
        <f>COUNTIFS('Comprehensive apps info'!$G$3:$G$10001,$H$25, 'Comprehensive apps info'!$J$3:$J$10001, $B33, 'Comprehensive apps info'!$O$3:$O$10001, "&lt;&gt;" &amp; "De-scoped from TEKsystems", 'Comprehensive apps info'!$O$3:$O$10001, "&lt;&gt;" &amp; "App on Hold")</f>
        <v>0</v>
      </c>
      <c r="I33" s="81">
        <f>COUNTIFS('Comprehensive apps info'!$G$3:$G$10001,$I$25, 'Comprehensive apps info'!$J$3:$J$10001, $B33, 'Comprehensive apps info'!$O$3:$O$10001, "&lt;&gt;" &amp; "App on Hold", 'Comprehensive apps info'!$O$3:$O$10001, "&lt;&gt;" &amp; "De-scoped from TEKsystems")</f>
        <v>0</v>
      </c>
      <c r="J33" s="81">
        <f>COUNTIFS('Comprehensive apps info'!$G$3:$G$10001,$J$25, 'Comprehensive apps info'!$J$3:$J$10001, $B33, 'Comprehensive apps info'!$O$3:$O$10001, "&lt;&gt;" &amp; "App on Hold", 'Comprehensive apps info'!$O$3:$O$10001, "&lt;&gt;" &amp; "De-scoped from TEKsystems")</f>
        <v>0</v>
      </c>
      <c r="K33" s="81">
        <f>COUNTIFS('Comprehensive apps info'!$G$3:$G$10001,$K$25, 'Comprehensive apps info'!$J$3:$J$10001, $B33, 'Comprehensive apps info'!$O$3:$O$10001, "&lt;&gt;" &amp; "App on Hold", 'Comprehensive apps info'!$O$3:$O$10001, "&lt;&gt;" &amp; "De-scoped from TEKsystems")</f>
        <v>0</v>
      </c>
      <c r="M33" s="14">
        <f t="shared" si="7"/>
        <v>0</v>
      </c>
      <c r="N33" s="14">
        <f>COUNTIFS('Comprehensive apps info'!$J$3:$J$10001, $B33, 'Comprehensive apps info'!$O$3:$O$10001, "App on Hold")</f>
        <v>0</v>
      </c>
      <c r="O33" s="14">
        <f>COUNTIFS('Comprehensive apps info'!$J$3:$J$10001, $B33, 'Comprehensive apps info'!$O$3:$O$10001, "De-scoped from TEKsystems")</f>
        <v>0</v>
      </c>
      <c r="P33" s="14">
        <f t="shared" si="5"/>
        <v>0</v>
      </c>
      <c r="R33" s="17" t="str">
        <f t="shared" si="6"/>
        <v>Matches</v>
      </c>
    </row>
    <row r="34">
      <c r="B34" s="18" t="str">
        <f t="shared" si="4"/>
        <v>Ravi</v>
      </c>
      <c r="C34" s="15">
        <f>COUNTIFS('Comprehensive apps info'!$G$3:$G$10001,$C$25, 'Comprehensive apps info'!$J$3:$J$10001, $B34, 'Comprehensive apps info'!$O$3:$O$10001, "&lt;&gt;" &amp; "App on Hold", 'Comprehensive apps info'!$O$3:$O$10001, "&lt;&gt;" &amp; "De-scoped from TEKsystems")</f>
        <v>8</v>
      </c>
      <c r="D34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info'!$J$3:$J$10001, $B34, 'Comprehensive apps info'!$O$3:$O$10001, "&lt;&gt;" &amp; "App on Hold", 'Comprehensive apps info'!$O$3:$O$10001, "&lt;&gt;" &amp; "De-scoped from TEKsystems")</f>
        <v>2</v>
      </c>
      <c r="E34" s="15">
        <f>COUNTIFS('Comprehensive apps info'!$G$3:$G$10001,$E$25, 'Comprehensive apps info'!$J$3:$J$10001, $B34, 'Comprehensive apps info'!$O$3:$O$10001, "&lt;&gt;" &amp; "App on Hold", 'Comprehensive apps info'!$O$3:$O$10001, "&lt;&gt;" &amp; "De-scoped from TEKsystems")</f>
        <v>0</v>
      </c>
      <c r="F34" s="15">
        <f>COUNTIFS('Comprehensive apps info'!$G$3:$G$10001,$F$25, 'Comprehensive apps info'!$J$3:$J$10001, $B34, 'Comprehensive apps info'!$O$3:$O$10001, "&lt;&gt;" &amp; "App on Hold", 'Comprehensive apps info'!$O$3:$O$10001, "&lt;&gt;" &amp; "De-scoped from TEKsystems")</f>
        <v>0</v>
      </c>
      <c r="G34" s="15">
        <f>COUNTIFS('Comprehensive apps info'!$G$3:$G$10001,$G$25, 'Comprehensive apps info'!$J$3:$J$10001, $B34, 'Comprehensive apps info'!$O$3:$O$10001, "&lt;&gt;" &amp; "App on Hold", 'Comprehensive apps info'!$O$3:$O$10001, "&lt;&gt;" &amp; "De-scoped from TEKsystems")</f>
        <v>1</v>
      </c>
      <c r="H34" s="15">
        <f>COUNTIFS('Comprehensive apps info'!$G$3:$G$10001,$H$25, 'Comprehensive apps info'!$J$3:$J$10001, $B34, 'Comprehensive apps info'!$O$3:$O$10001, "&lt;&gt;" &amp; "De-scoped from TEKsystems", 'Comprehensive apps info'!$O$3:$O$10001, "&lt;&gt;" &amp; "App on Hold")</f>
        <v>3</v>
      </c>
      <c r="I34" s="15">
        <f>COUNTIFS('Comprehensive apps info'!$G$3:$G$10001,$I$25, 'Comprehensive apps info'!$J$3:$J$10001, $B34, 'Comprehensive apps info'!$O$3:$O$10001, "&lt;&gt;" &amp; "App on Hold", 'Comprehensive apps info'!$O$3:$O$10001, "&lt;&gt;" &amp; "De-scoped from TEKsystems")</f>
        <v>0</v>
      </c>
      <c r="J34" s="15">
        <f>COUNTIFS('Comprehensive apps info'!$G$3:$G$10001,$J$25, 'Comprehensive apps info'!$J$3:$J$10001, $B34, 'Comprehensive apps info'!$O$3:$O$10001, "&lt;&gt;" &amp; "App on Hold", 'Comprehensive apps info'!$O$3:$O$10001, "&lt;&gt;" &amp; "De-scoped from TEKsystems")</f>
        <v>4</v>
      </c>
      <c r="K34" s="15">
        <f>COUNTIFS('Comprehensive apps info'!$G$3:$G$10001,$K$25, 'Comprehensive apps info'!$J$3:$J$10001, $B34, 'Comprehensive apps info'!$O$3:$O$10001, "&lt;&gt;" &amp; "App on Hold", 'Comprehensive apps info'!$O$3:$O$10001, "&lt;&gt;" &amp; "De-scoped from TEKsystems")</f>
        <v>1</v>
      </c>
      <c r="M34" s="10">
        <f t="shared" si="7"/>
        <v>19</v>
      </c>
      <c r="N34" s="12">
        <f>COUNTIFS('Comprehensive apps info'!$J$3:$J$10001, $B34, 'Comprehensive apps info'!$O$3:$O$10001, "App on Hold")</f>
        <v>1</v>
      </c>
      <c r="O34" s="14">
        <f>COUNTIFS('Comprehensive apps info'!$J$3:$J$10001, $B34, 'Comprehensive apps info'!$O$3:$O$10001, "De-scoped from TEKsystems")</f>
        <v>0</v>
      </c>
      <c r="P34" s="10">
        <f t="shared" si="5"/>
        <v>20</v>
      </c>
      <c r="R34" s="17" t="str">
        <f t="shared" si="6"/>
        <v>Matches</v>
      </c>
    </row>
    <row r="35">
      <c r="B35" s="18" t="str">
        <f t="shared" si="4"/>
        <v>Parth</v>
      </c>
      <c r="C35" s="15">
        <f>COUNTIFS('Comprehensive apps info'!$G$3:$G$10001,$C$25, 'Comprehensive apps info'!$J$3:$J$10001, $B35, 'Comprehensive apps info'!$O$3:$O$10001, "&lt;&gt;" &amp; "App on Hold", 'Comprehensive apps info'!$O$3:$O$10001, "&lt;&gt;" &amp; "De-scoped from TEKsystems")</f>
        <v>4</v>
      </c>
      <c r="D35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info'!$J$3:$J$10001, $B35, 'Comprehensive apps info'!$O$3:$O$10001, "&lt;&gt;" &amp; "App on Hold", 'Comprehensive apps info'!$O$3:$O$10001, "&lt;&gt;" &amp; "De-scoped from TEKsystems")</f>
        <v>1</v>
      </c>
      <c r="E35" s="15">
        <f>COUNTIFS('Comprehensive apps info'!$G$3:$G$10001,$E$25, 'Comprehensive apps info'!$J$3:$J$10001, $B35, 'Comprehensive apps info'!$O$3:$O$10001, "&lt;&gt;" &amp; "App on Hold", 'Comprehensive apps info'!$O$3:$O$10001, "&lt;&gt;" &amp; "De-scoped from TEKsystems")</f>
        <v>0</v>
      </c>
      <c r="F35" s="15">
        <f>COUNTIFS('Comprehensive apps info'!$G$3:$G$10001,$F$25, 'Comprehensive apps info'!$J$3:$J$10001, $B35, 'Comprehensive apps info'!$O$3:$O$10001, "&lt;&gt;" &amp; "App on Hold", 'Comprehensive apps info'!$O$3:$O$10001, "&lt;&gt;" &amp; "De-scoped from TEKsystems")</f>
        <v>0</v>
      </c>
      <c r="G35" s="15">
        <f>COUNTIFS('Comprehensive apps info'!$G$3:$G$10001,$G$25, 'Comprehensive apps info'!$J$3:$J$10001, $B35, 'Comprehensive apps info'!$O$3:$O$10001, "&lt;&gt;" &amp; "App on Hold", 'Comprehensive apps info'!$O$3:$O$10001, "&lt;&gt;" &amp; "De-scoped from TEKsystems")</f>
        <v>4</v>
      </c>
      <c r="H35" s="15">
        <f>COUNTIFS('Comprehensive apps info'!$G$3:$G$10001,$H$25, 'Comprehensive apps info'!$J$3:$J$10001, $B35, 'Comprehensive apps info'!$O$3:$O$10001, "&lt;&gt;" &amp; "De-scoped from TEKsystems", 'Comprehensive apps info'!$O$3:$O$10001, "&lt;&gt;" &amp; "App on Hold")</f>
        <v>3</v>
      </c>
      <c r="I35" s="15">
        <f>COUNTIFS('Comprehensive apps info'!$G$3:$G$10001,$I$25, 'Comprehensive apps info'!$J$3:$J$10001, $B35, 'Comprehensive apps info'!$O$3:$O$10001, "&lt;&gt;" &amp; "App on Hold", 'Comprehensive apps info'!$O$3:$O$10001, "&lt;&gt;" &amp; "De-scoped from TEKsystems")</f>
        <v>0</v>
      </c>
      <c r="J35" s="15">
        <f>COUNTIFS('Comprehensive apps info'!$G$3:$G$10001,$J$25, 'Comprehensive apps info'!$J$3:$J$10001, $B35, 'Comprehensive apps info'!$O$3:$O$10001, "&lt;&gt;" &amp; "App on Hold", 'Comprehensive apps info'!$O$3:$O$10001, "&lt;&gt;" &amp; "De-scoped from TEKsystems")</f>
        <v>4</v>
      </c>
      <c r="K35" s="15">
        <f>COUNTIFS('Comprehensive apps info'!$G$3:$G$10001,$K$25, 'Comprehensive apps info'!$J$3:$J$10001, $B35, 'Comprehensive apps info'!$O$3:$O$10001, "&lt;&gt;" &amp; "App on Hold", 'Comprehensive apps info'!$O$3:$O$10001, "&lt;&gt;" &amp; "De-scoped from TEKsystems")</f>
        <v>0</v>
      </c>
      <c r="M35" s="10">
        <f t="shared" si="7"/>
        <v>16</v>
      </c>
      <c r="N35" s="12">
        <f>COUNTIFS('Comprehensive apps info'!$J$3:$J$10001, $B35, 'Comprehensive apps info'!$O$3:$O$10001, "App on Hold")</f>
        <v>0</v>
      </c>
      <c r="O35" s="14">
        <f>COUNTIFS('Comprehensive apps info'!$J$3:$J$10001, $B35, 'Comprehensive apps info'!$O$3:$O$10001, "De-scoped from TEKsystems")</f>
        <v>0</v>
      </c>
      <c r="P35" s="10">
        <f t="shared" si="5"/>
        <v>16</v>
      </c>
      <c r="R35" s="17" t="str">
        <f t="shared" si="6"/>
        <v>Matches</v>
      </c>
    </row>
    <row r="36">
      <c r="B36" s="18" t="str">
        <f t="shared" si="4"/>
        <v>Anil</v>
      </c>
      <c r="C36" s="15">
        <f>COUNTIFS('Comprehensive apps info'!$G$3:$G$10001,$C$25, 'Comprehensive apps info'!$J$3:$J$10001, $B36, 'Comprehensive apps info'!$O$3:$O$10001, "&lt;&gt;" &amp; "App on Hold", 'Comprehensive apps info'!$O$3:$O$10001, "&lt;&gt;" &amp; "De-scoped from TEKsystems")</f>
        <v>5</v>
      </c>
      <c r="D36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info'!$J$3:$J$10001, $B36, 'Comprehensive apps info'!$O$3:$O$10001, "&lt;&gt;" &amp; "App on Hold", 'Comprehensive apps info'!$O$3:$O$10001, "&lt;&gt;" &amp; "De-scoped from TEKsystems")</f>
        <v>0</v>
      </c>
      <c r="E36" s="15">
        <f>COUNTIFS('Comprehensive apps info'!$G$3:$G$10001,$E$25, 'Comprehensive apps info'!$J$3:$J$10001, $B36, 'Comprehensive apps info'!$O$3:$O$10001, "&lt;&gt;" &amp; "App on Hold", 'Comprehensive apps info'!$O$3:$O$10001, "&lt;&gt;" &amp; "De-scoped from TEKsystems")</f>
        <v>2</v>
      </c>
      <c r="F36" s="15">
        <f>COUNTIFS('Comprehensive apps info'!$G$3:$G$10001,$F$25, 'Comprehensive apps info'!$J$3:$J$10001, $B36, 'Comprehensive apps info'!$O$3:$O$10001, "&lt;&gt;" &amp; "App on Hold", 'Comprehensive apps info'!$O$3:$O$10001, "&lt;&gt;" &amp; "De-scoped from TEKsystems")</f>
        <v>0</v>
      </c>
      <c r="G36" s="15">
        <f>COUNTIFS('Comprehensive apps info'!$G$3:$G$10001,$G$25, 'Comprehensive apps info'!$J$3:$J$10001, $B36, 'Comprehensive apps info'!$O$3:$O$10001, "&lt;&gt;" &amp; "App on Hold", 'Comprehensive apps info'!$O$3:$O$10001, "&lt;&gt;" &amp; "De-scoped from TEKsystems")</f>
        <v>1</v>
      </c>
      <c r="H36" s="15">
        <f>COUNTIFS('Comprehensive apps info'!$G$3:$G$10001,$H$25, 'Comprehensive apps info'!$J$3:$J$10001, $B36, 'Comprehensive apps info'!$O$3:$O$10001, "&lt;&gt;" &amp; "De-scoped from TEKsystems", 'Comprehensive apps info'!$O$3:$O$10001, "&lt;&gt;" &amp; "App on Hold")</f>
        <v>4</v>
      </c>
      <c r="I36" s="15">
        <f>COUNTIFS('Comprehensive apps info'!$G$3:$G$10001,$I$25, 'Comprehensive apps info'!$J$3:$J$10001, $B36, 'Comprehensive apps info'!$O$3:$O$10001, "&lt;&gt;" &amp; "App on Hold", 'Comprehensive apps info'!$O$3:$O$10001, "&lt;&gt;" &amp; "De-scoped from TEKsystems")</f>
        <v>0</v>
      </c>
      <c r="J36" s="15">
        <f>COUNTIFS('Comprehensive apps info'!$G$3:$G$10001,$J$25, 'Comprehensive apps info'!$J$3:$J$10001, $B36, 'Comprehensive apps info'!$O$3:$O$10001, "&lt;&gt;" &amp; "App on Hold", 'Comprehensive apps info'!$O$3:$O$10001, "&lt;&gt;" &amp; "De-scoped from TEKsystems")</f>
        <v>3</v>
      </c>
      <c r="K36" s="15">
        <f>COUNTIFS('Comprehensive apps info'!$G$3:$G$10001,$K$25, 'Comprehensive apps info'!$J$3:$J$10001, $B36, 'Comprehensive apps info'!$O$3:$O$10001, "&lt;&gt;" &amp; "App on Hold", 'Comprehensive apps info'!$O$3:$O$10001, "&lt;&gt;" &amp; "De-scoped from TEKsystems")</f>
        <v>0</v>
      </c>
      <c r="M36" s="10">
        <f t="shared" si="7"/>
        <v>15</v>
      </c>
      <c r="N36" s="12">
        <f>COUNTIFS('Comprehensive apps info'!$J$3:$J$10001, $B36, 'Comprehensive apps info'!$O$3:$O$10001, "App on Hold")</f>
        <v>0</v>
      </c>
      <c r="O36" s="14">
        <f>COUNTIFS('Comprehensive apps info'!$J$3:$J$10001, $B36, 'Comprehensive apps info'!$O$3:$O$10001, "De-scoped from TEKsystems")</f>
        <v>0</v>
      </c>
      <c r="P36" s="10">
        <f t="shared" si="5"/>
        <v>15</v>
      </c>
      <c r="R36" s="17" t="str">
        <f t="shared" si="6"/>
        <v>Matches</v>
      </c>
    </row>
    <row r="37">
      <c r="B37" s="18" t="str">
        <f t="shared" si="4"/>
        <v>Veera</v>
      </c>
      <c r="C37" s="15">
        <f>COUNTIFS('Comprehensive apps info'!$G$3:$G$10001,$C$25, 'Comprehensive apps info'!$J$3:$J$10001, $B37, 'Comprehensive apps info'!$O$3:$O$10001, "&lt;&gt;" &amp; "App on Hold", 'Comprehensive apps info'!$O$3:$O$10001, "&lt;&gt;" &amp; "De-scoped from TEKsystems")</f>
        <v>0</v>
      </c>
      <c r="D37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info'!$J$3:$J$10001, $B37, 'Comprehensive apps info'!$O$3:$O$10001, "&lt;&gt;" &amp; "App on Hold", 'Comprehensive apps info'!$O$3:$O$10001, "&lt;&gt;" &amp; "De-scoped from TEKsystems")</f>
        <v>1</v>
      </c>
      <c r="E37" s="15">
        <f>COUNTIFS('Comprehensive apps info'!$G$3:$G$10001,$E$25, 'Comprehensive apps info'!$J$3:$J$10001, $B37, 'Comprehensive apps info'!$O$3:$O$10001, "&lt;&gt;" &amp; "App on Hold", 'Comprehensive apps info'!$O$3:$O$10001, "&lt;&gt;" &amp; "De-scoped from TEKsystems")</f>
        <v>3</v>
      </c>
      <c r="F37" s="15">
        <f>COUNTIFS('Comprehensive apps info'!$G$3:$G$10001,$F$25, 'Comprehensive apps info'!$J$3:$J$10001, $B37, 'Comprehensive apps info'!$O$3:$O$10001, "&lt;&gt;" &amp; "App on Hold", 'Comprehensive apps info'!$O$3:$O$10001, "&lt;&gt;" &amp; "De-scoped from TEKsystems")</f>
        <v>0</v>
      </c>
      <c r="G37" s="15">
        <f>COUNTIFS('Comprehensive apps info'!$G$3:$G$10001,$G$25, 'Comprehensive apps info'!$J$3:$J$10001, $B37, 'Comprehensive apps info'!$O$3:$O$10001, "&lt;&gt;" &amp; "App on Hold", 'Comprehensive apps info'!$O$3:$O$10001, "&lt;&gt;" &amp; "De-scoped from TEKsystems")</f>
        <v>1</v>
      </c>
      <c r="H37" s="15">
        <f>COUNTIFS('Comprehensive apps info'!$G$3:$G$10001,$H$25, 'Comprehensive apps info'!$J$3:$J$10001, $B37, 'Comprehensive apps info'!$O$3:$O$10001, "&lt;&gt;" &amp; "De-scoped from TEKsystems", 'Comprehensive apps info'!$O$3:$O$10001, "&lt;&gt;" &amp; "App on Hold")</f>
        <v>3</v>
      </c>
      <c r="I37" s="15">
        <f>COUNTIFS('Comprehensive apps info'!$G$3:$G$10001,$I$25, 'Comprehensive apps info'!$J$3:$J$10001, $B37, 'Comprehensive apps info'!$O$3:$O$10001, "&lt;&gt;" &amp; "App on Hold", 'Comprehensive apps info'!$O$3:$O$10001, "&lt;&gt;" &amp; "De-scoped from TEKsystems")</f>
        <v>0</v>
      </c>
      <c r="J37" s="15">
        <f>COUNTIFS('Comprehensive apps info'!$G$3:$G$10001,$J$25, 'Comprehensive apps info'!$J$3:$J$10001, $B37, 'Comprehensive apps info'!$O$3:$O$10001, "&lt;&gt;" &amp; "App on Hold", 'Comprehensive apps info'!$O$3:$O$10001, "&lt;&gt;" &amp; "De-scoped from TEKsystems")</f>
        <v>2</v>
      </c>
      <c r="K37" s="15">
        <f>COUNTIFS('Comprehensive apps info'!$G$3:$G$10001,$K$25, 'Comprehensive apps info'!$J$3:$J$10001, $B37, 'Comprehensive apps info'!$O$3:$O$10001, "&lt;&gt;" &amp; "App on Hold", 'Comprehensive apps info'!$O$3:$O$10001, "&lt;&gt;" &amp; "De-scoped from TEKsystems")</f>
        <v>0</v>
      </c>
      <c r="M37" s="10">
        <f t="shared" si="7"/>
        <v>10</v>
      </c>
      <c r="N37" s="12">
        <f>COUNTIFS('Comprehensive apps info'!$J$3:$J$10001, $B37, 'Comprehensive apps info'!$O$3:$O$10001, "App on Hold")</f>
        <v>0</v>
      </c>
      <c r="O37" s="14">
        <f>COUNTIFS('Comprehensive apps info'!$J$3:$J$10001, $B37, 'Comprehensive apps info'!$O$3:$O$10001, "De-scoped from TEKsystems")</f>
        <v>0</v>
      </c>
      <c r="P37" s="10">
        <f t="shared" si="5"/>
        <v>10</v>
      </c>
      <c r="R37" s="17" t="str">
        <f t="shared" si="6"/>
        <v>Matches</v>
      </c>
    </row>
    <row r="38">
      <c r="B38" s="18" t="str">
        <f t="shared" si="4"/>
        <v>Venkat</v>
      </c>
      <c r="C38" s="15">
        <f>COUNTIFS('Comprehensive apps info'!$G$3:$G$10001,$C$25, 'Comprehensive apps info'!$J$3:$J$10001, $B38, 'Comprehensive apps info'!$O$3:$O$10001, "&lt;&gt;" &amp; "App on Hold", 'Comprehensive apps info'!$O$3:$O$10001, "&lt;&gt;" &amp; "De-scoped from TEKsystems")</f>
        <v>1</v>
      </c>
      <c r="D38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info'!$J$3:$J$10001, $B38, 'Comprehensive apps info'!$O$3:$O$10001, "&lt;&gt;" &amp; "App on Hold", 'Comprehensive apps info'!$O$3:$O$10001, "&lt;&gt;" &amp; "De-scoped from TEKsystems")</f>
        <v>0</v>
      </c>
      <c r="E38" s="15">
        <f>COUNTIFS('Comprehensive apps info'!$G$3:$G$10001,$E$25, 'Comprehensive apps info'!$J$3:$J$10001, $B38, 'Comprehensive apps info'!$O$3:$O$10001, "&lt;&gt;" &amp; "App on Hold", 'Comprehensive apps info'!$O$3:$O$10001, "&lt;&gt;" &amp; "De-scoped from TEKsystems")</f>
        <v>0</v>
      </c>
      <c r="F38" s="15">
        <f>COUNTIFS('Comprehensive apps info'!$G$3:$G$10001,$F$25, 'Comprehensive apps info'!$J$3:$J$10001, $B38, 'Comprehensive apps info'!$O$3:$O$10001, "&lt;&gt;" &amp; "App on Hold", 'Comprehensive apps info'!$O$3:$O$10001, "&lt;&gt;" &amp; "De-scoped from TEKsystems")</f>
        <v>1</v>
      </c>
      <c r="G38" s="15">
        <f>COUNTIFS('Comprehensive apps info'!$G$3:$G$10001,$G$25, 'Comprehensive apps info'!$J$3:$J$10001, $B38, 'Comprehensive apps info'!$O$3:$O$10001, "&lt;&gt;" &amp; "App on Hold", 'Comprehensive apps info'!$O$3:$O$10001, "&lt;&gt;" &amp; "De-scoped from TEKsystems")</f>
        <v>5</v>
      </c>
      <c r="H38" s="15">
        <f>COUNTIFS('Comprehensive apps info'!$G$3:$G$10001,$H$25, 'Comprehensive apps info'!$J$3:$J$10001, $B38, 'Comprehensive apps info'!$O$3:$O$10001, "&lt;&gt;" &amp; "De-scoped from TEKsystems", 'Comprehensive apps info'!$O$3:$O$10001, "&lt;&gt;" &amp; "App on Hold")</f>
        <v>1</v>
      </c>
      <c r="I38" s="15">
        <f>COUNTIFS('Comprehensive apps info'!$G$3:$G$10001,$I$25, 'Comprehensive apps info'!$J$3:$J$10001, $B38, 'Comprehensive apps info'!$O$3:$O$10001, "&lt;&gt;" &amp; "App on Hold", 'Comprehensive apps info'!$O$3:$O$10001, "&lt;&gt;" &amp; "De-scoped from TEKsystems")</f>
        <v>0</v>
      </c>
      <c r="J38" s="15">
        <f>COUNTIFS('Comprehensive apps info'!$G$3:$G$10001,$J$25, 'Comprehensive apps info'!$J$3:$J$10001, $B38, 'Comprehensive apps info'!$O$3:$O$10001, "&lt;&gt;" &amp; "App on Hold", 'Comprehensive apps info'!$O$3:$O$10001, "&lt;&gt;" &amp; "De-scoped from TEKsystems")</f>
        <v>1</v>
      </c>
      <c r="K38" s="15">
        <f>COUNTIFS('Comprehensive apps info'!$G$3:$G$10001,$K$25, 'Comprehensive apps info'!$J$3:$J$10001, $B38, 'Comprehensive apps info'!$O$3:$O$10001, "&lt;&gt;" &amp; "App on Hold", 'Comprehensive apps info'!$O$3:$O$10001, "&lt;&gt;" &amp; "De-scoped from TEKsystems")</f>
        <v>0</v>
      </c>
      <c r="M38" s="10">
        <f t="shared" si="7"/>
        <v>9</v>
      </c>
      <c r="N38" s="12">
        <f>COUNTIFS('Comprehensive apps info'!$J$3:$J$10001, $B38, 'Comprehensive apps info'!$O$3:$O$10001, "App on Hold")</f>
        <v>3</v>
      </c>
      <c r="O38" s="14">
        <f>COUNTIFS('Comprehensive apps info'!$J$3:$J$10001, $B38, 'Comprehensive apps info'!$O$3:$O$10001, "De-scoped from TEKsystems")</f>
        <v>0</v>
      </c>
      <c r="P38" s="10">
        <f t="shared" si="5"/>
        <v>12</v>
      </c>
      <c r="R38" s="17" t="str">
        <f t="shared" si="6"/>
        <v>Matches</v>
      </c>
    </row>
    <row r="39">
      <c r="B39" s="18" t="str">
        <f t="shared" si="4"/>
        <v>Rao</v>
      </c>
      <c r="C39" s="15">
        <f>COUNTIFS('Comprehensive apps info'!$G$3:$G$10001,$C$25, 'Comprehensive apps info'!$J$3:$J$10001, $B39, 'Comprehensive apps info'!$O$3:$O$10001, "&lt;&gt;" &amp; "App on Hold", 'Comprehensive apps info'!$O$3:$O$10001, "&lt;&gt;" &amp; "De-scoped from TEKsystems")</f>
        <v>1</v>
      </c>
      <c r="D39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info'!$J$3:$J$10001, $B39, 'Comprehensive apps info'!$O$3:$O$10001, "&lt;&gt;" &amp; "App on Hold", 'Comprehensive apps info'!$O$3:$O$10001, "&lt;&gt;" &amp; "De-scoped from TEKsystems")</f>
        <v>0</v>
      </c>
      <c r="E39" s="15">
        <f>COUNTIFS('Comprehensive apps info'!$G$3:$G$10001,$E$25, 'Comprehensive apps info'!$J$3:$J$10001, $B39, 'Comprehensive apps info'!$O$3:$O$10001, "&lt;&gt;" &amp; "App on Hold", 'Comprehensive apps info'!$O$3:$O$10001, "&lt;&gt;" &amp; "De-scoped from TEKsystems")</f>
        <v>0</v>
      </c>
      <c r="F39" s="15">
        <f>COUNTIFS('Comprehensive apps info'!$G$3:$G$10001,$F$25, 'Comprehensive apps info'!$J$3:$J$10001, $B39, 'Comprehensive apps info'!$O$3:$O$10001, "&lt;&gt;" &amp; "App on Hold", 'Comprehensive apps info'!$O$3:$O$10001, "&lt;&gt;" &amp; "De-scoped from TEKsystems")</f>
        <v>0</v>
      </c>
      <c r="G39" s="15">
        <f>COUNTIFS('Comprehensive apps info'!$G$3:$G$10001,$G$25, 'Comprehensive apps info'!$J$3:$J$10001, $B39, 'Comprehensive apps info'!$O$3:$O$10001, "&lt;&gt;" &amp; "App on Hold", 'Comprehensive apps info'!$O$3:$O$10001, "&lt;&gt;" &amp; "De-scoped from TEKsystems")</f>
        <v>3</v>
      </c>
      <c r="H39" s="15">
        <f>COUNTIFS('Comprehensive apps info'!$G$3:$G$10001,$H$25, 'Comprehensive apps info'!$J$3:$J$10001, $B39, 'Comprehensive apps info'!$O$3:$O$10001, "&lt;&gt;" &amp; "De-scoped from TEKsystems", 'Comprehensive apps info'!$O$3:$O$10001, "&lt;&gt;" &amp; "App on Hold")</f>
        <v>1</v>
      </c>
      <c r="I39" s="15">
        <f>COUNTIFS('Comprehensive apps info'!$G$3:$G$10001,$I$25, 'Comprehensive apps info'!$J$3:$J$10001, $B39, 'Comprehensive apps info'!$O$3:$O$10001, "&lt;&gt;" &amp; "App on Hold", 'Comprehensive apps info'!$O$3:$O$10001, "&lt;&gt;" &amp; "De-scoped from TEKsystems")</f>
        <v>0</v>
      </c>
      <c r="J39" s="15">
        <f>COUNTIFS('Comprehensive apps info'!$G$3:$G$10001,$J$25, 'Comprehensive apps info'!$J$3:$J$10001, $B39, 'Comprehensive apps info'!$O$3:$O$10001, "&lt;&gt;" &amp; "App on Hold", 'Comprehensive apps info'!$O$3:$O$10001, "&lt;&gt;" &amp; "De-scoped from TEKsystems")</f>
        <v>3</v>
      </c>
      <c r="K39" s="15">
        <f>COUNTIFS('Comprehensive apps info'!$G$3:$G$10001,$K$25, 'Comprehensive apps info'!$J$3:$J$10001, $B39, 'Comprehensive apps info'!$O$3:$O$10001, "&lt;&gt;" &amp; "App on Hold", 'Comprehensive apps info'!$O$3:$O$10001, "&lt;&gt;" &amp; "De-scoped from TEKsystems")</f>
        <v>1</v>
      </c>
      <c r="M39" s="10">
        <f t="shared" si="7"/>
        <v>9</v>
      </c>
      <c r="N39" s="12">
        <f>COUNTIFS('Comprehensive apps info'!$J$3:$J$10001, $B39, 'Comprehensive apps info'!$O$3:$O$10001, "App on Hold")</f>
        <v>3</v>
      </c>
      <c r="O39" s="14">
        <f>COUNTIFS('Comprehensive apps info'!$J$3:$J$10001, $B39, 'Comprehensive apps info'!$O$3:$O$10001, "De-scoped from TEKsystems")</f>
        <v>0</v>
      </c>
      <c r="P39" s="10">
        <f t="shared" si="5"/>
        <v>12</v>
      </c>
      <c r="R39" s="17" t="str">
        <f t="shared" si="6"/>
        <v>Matches</v>
      </c>
    </row>
    <row r="40">
      <c r="B40" s="80" t="s">
        <v>208</v>
      </c>
      <c r="C40" s="82">
        <f>COUNTIFS('Comprehensive apps info'!$G$3:$G$10001,$C$25, 'Comprehensive apps info'!$J$3:$J$10001, $B40, 'Comprehensive apps info'!$O$3:$O$10001, "&lt;&gt;" &amp; "App on Hold", 'Comprehensive apps info'!$O$3:$O$10001, "&lt;&gt;" &amp; "De-scoped from TEKsystems")</f>
        <v>1</v>
      </c>
      <c r="D40" s="82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info'!$J$3:$J$10001, $B40, 'Comprehensive apps info'!$O$3:$O$10001, "&lt;&gt;" &amp; "App on Hold", 'Comprehensive apps info'!$O$3:$O$10001, "&lt;&gt;" &amp; "De-scoped from TEKsystems")</f>
        <v>0</v>
      </c>
      <c r="E40" s="82">
        <f>COUNTIFS('Comprehensive apps info'!$G$3:$G$10001,$E$25, 'Comprehensive apps info'!$J$3:$J$10001, $B40, 'Comprehensive apps info'!$O$3:$O$10001, "&lt;&gt;" &amp; "App on Hold", 'Comprehensive apps info'!$O$3:$O$10001, "&lt;&gt;" &amp; "De-scoped from TEKsystems")</f>
        <v>5</v>
      </c>
      <c r="F40" s="82">
        <f>COUNTIFS('Comprehensive apps info'!$G$3:$G$10001,$F$25, 'Comprehensive apps info'!$J$3:$J$10001, $B40, 'Comprehensive apps info'!$O$3:$O$10001, "&lt;&gt;" &amp; "App on Hold", 'Comprehensive apps info'!$O$3:$O$10001, "&lt;&gt;" &amp; "De-scoped from TEKsystems")</f>
        <v>0</v>
      </c>
      <c r="G40" s="82">
        <f>COUNTIFS('Comprehensive apps info'!$G$3:$G$10001,$G$25, 'Comprehensive apps info'!$J$3:$J$10001, $B40, 'Comprehensive apps info'!$O$3:$O$10001, "&lt;&gt;" &amp; "App on Hold", 'Comprehensive apps info'!$O$3:$O$10001, "&lt;&gt;" &amp; "De-scoped from TEKsystems")</f>
        <v>2</v>
      </c>
      <c r="H40" s="82">
        <f>COUNTIFS('Comprehensive apps info'!$G$3:$G$10001,$H$25, 'Comprehensive apps info'!$J$3:$J$10001, $B40, 'Comprehensive apps info'!$O$3:$O$10001, "&lt;&gt;" &amp; "De-scoped from TEKsystems", 'Comprehensive apps info'!$O$3:$O$10001, "&lt;&gt;" &amp; "App on Hold")</f>
        <v>0</v>
      </c>
      <c r="I40" s="82">
        <f>COUNTIFS('Comprehensive apps info'!$G$3:$G$10001,$I$25, 'Comprehensive apps info'!$J$3:$J$10001, $B40, 'Comprehensive apps info'!$O$3:$O$10001, "&lt;&gt;" &amp; "App on Hold", 'Comprehensive apps info'!$O$3:$O$10001, "&lt;&gt;" &amp; "De-scoped from TEKsystems")</f>
        <v>0</v>
      </c>
      <c r="J40" s="82">
        <f>COUNTIFS('Comprehensive apps info'!$G$3:$G$10001,$J$25, 'Comprehensive apps info'!$J$3:$J$10001, $B40, 'Comprehensive apps info'!$O$3:$O$10001, "&lt;&gt;" &amp; "App on Hold", 'Comprehensive apps info'!$O$3:$O$10001, "&lt;&gt;" &amp; "De-scoped from TEKsystems")</f>
        <v>0</v>
      </c>
      <c r="K40" s="82">
        <f>COUNTIFS('Comprehensive apps info'!$G$3:$G$10001,$K$25, 'Comprehensive apps info'!$J$3:$J$10001, $B40, 'Comprehensive apps info'!$O$3:$O$10001, "&lt;&gt;" &amp; "App on Hold", 'Comprehensive apps info'!$O$3:$O$10001, "&lt;&gt;" &amp; "De-scoped from TEKsystems")</f>
        <v>4</v>
      </c>
      <c r="M40" s="10">
        <f>SUM(C40:K40)+N40+O40</f>
        <v>47</v>
      </c>
      <c r="N40" s="12">
        <f>COUNTIFS('Comprehensive apps info'!$J$3:$J$10001, $B40, 'Comprehensive apps info'!$O$3:$O$10001, "App on Hold")</f>
        <v>6</v>
      </c>
      <c r="O40" s="14">
        <f>COUNTIFS('Comprehensive apps info'!$J$3:$J$10001, $B40, 'Comprehensive apps info'!$O$3:$O$10001, "De-scoped from TEKsystems")</f>
        <v>29</v>
      </c>
      <c r="P40" s="10">
        <f>M40-N40-O40</f>
        <v>12</v>
      </c>
      <c r="R40" s="17" t="str">
        <f>IF(M40=W18,"Matches", "Has Issues")</f>
        <v>Matches</v>
      </c>
    </row>
    <row r="41">
      <c r="M41" s="109">
        <f>(SUM(M26:M40)+SUM(N41:P41))/2</f>
        <v>221</v>
      </c>
      <c r="N41" s="109">
        <f t="shared" ref="N41:P41" si="8">SUM(N26:N40)</f>
        <v>15</v>
      </c>
      <c r="O41" s="109">
        <f t="shared" si="8"/>
        <v>29</v>
      </c>
      <c r="P41" s="109">
        <f t="shared" si="8"/>
        <v>186</v>
      </c>
    </row>
    <row r="42">
      <c r="B42" s="7" t="s">
        <v>11</v>
      </c>
      <c r="C42" s="15">
        <f t="shared" ref="C42:K42" si="9">SUM(C26:C40)</f>
        <v>60</v>
      </c>
      <c r="D42" s="15">
        <f t="shared" si="9"/>
        <v>10</v>
      </c>
      <c r="E42" s="15">
        <f t="shared" si="9"/>
        <v>13</v>
      </c>
      <c r="F42" s="15">
        <f t="shared" si="9"/>
        <v>7</v>
      </c>
      <c r="G42" s="15">
        <f t="shared" si="9"/>
        <v>26</v>
      </c>
      <c r="H42" s="15">
        <f t="shared" si="9"/>
        <v>19</v>
      </c>
      <c r="I42" s="15">
        <f t="shared" si="9"/>
        <v>1</v>
      </c>
      <c r="J42" s="15">
        <f t="shared" si="9"/>
        <v>30</v>
      </c>
      <c r="K42" s="15">
        <f t="shared" si="9"/>
        <v>11</v>
      </c>
      <c r="L42" s="109">
        <f>SUM(C42:K42)+N41+O41</f>
        <v>221</v>
      </c>
      <c r="M42" s="17" t="str">
        <f>IF($L$42=$M$41,"Matches", "Has Issues")</f>
        <v>Matches</v>
      </c>
    </row>
    <row r="45">
      <c r="C45" s="3" t="s">
        <v>1166</v>
      </c>
      <c r="D45" s="4"/>
      <c r="E45" s="4"/>
      <c r="F45" s="4"/>
      <c r="G45" s="4"/>
      <c r="H45" s="4"/>
      <c r="I45" s="4"/>
      <c r="J45" s="4"/>
      <c r="K45" s="5"/>
    </row>
    <row r="46">
      <c r="B46" s="7" t="s">
        <v>0</v>
      </c>
      <c r="C46" s="7" t="s">
        <v>90</v>
      </c>
      <c r="D46" s="7" t="s">
        <v>508</v>
      </c>
      <c r="E46" s="7" t="s">
        <v>207</v>
      </c>
      <c r="F46" s="7" t="s">
        <v>325</v>
      </c>
      <c r="G46" s="7" t="s">
        <v>130</v>
      </c>
      <c r="H46" s="7" t="s">
        <v>196</v>
      </c>
      <c r="I46" s="7" t="s">
        <v>511</v>
      </c>
      <c r="J46" s="7" t="s">
        <v>446</v>
      </c>
      <c r="K46" s="7" t="s">
        <v>203</v>
      </c>
      <c r="M46" s="7" t="s">
        <v>513</v>
      </c>
      <c r="N46" s="85" t="s">
        <v>18</v>
      </c>
      <c r="O46" s="89" t="s">
        <v>514</v>
      </c>
      <c r="P46" s="7" t="s">
        <v>552</v>
      </c>
      <c r="R46" s="7" t="s">
        <v>22</v>
      </c>
    </row>
    <row r="47">
      <c r="B47" s="18" t="str">
        <f t="shared" ref="B47:B60" si="10">B4</f>
        <v>Naidu</v>
      </c>
      <c r="C47" s="15">
        <f>COUNTIFS('Comprehensive apps info'!$G$3:$G$10001,$C$25, 'Comprehensive apps info'!$K$3:$K$10001, $B47, 'Comprehensive apps info'!$O$3:$O$10001, "&lt;&gt;" &amp; "App on Hold", 'Comprehensive apps info'!$O$3:$O$10001, "&lt;&gt;" &amp; "De-scoped from TEKsystems")</f>
        <v>6</v>
      </c>
      <c r="D47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info'!$K$3:$K$10001, $B47, 'Comprehensive apps info'!$O$3:$O$10001, "&lt;&gt;" &amp; "App on Hold", 'Comprehensive apps info'!$O$3:$O$10001, "&lt;&gt;" &amp; "De-scoped from TEKsystems")</f>
        <v>0</v>
      </c>
      <c r="E47" s="15">
        <f>COUNTIFS('Comprehensive apps info'!$G$3:$G$10001,$E$25, 'Comprehensive apps info'!$K$3:$K$10001, $B47, 'Comprehensive apps info'!$O$3:$O$10001, "&lt;&gt;" &amp; "App on Hold", 'Comprehensive apps info'!$O$3:$O$10001, "&lt;&gt;" &amp; "De-scoped from TEKsystems")</f>
        <v>3</v>
      </c>
      <c r="F47" s="15">
        <f>COUNTIFS('Comprehensive apps info'!$G$3:$G$10001,$F$25, 'Comprehensive apps info'!$K$3:$K$10001, $B47, 'Comprehensive apps info'!$O$3:$O$10001, "&lt;&gt;" &amp; "App on Hold", 'Comprehensive apps info'!$O$3:$O$10001, "&lt;&gt;" &amp; "De-scoped from TEKsystems")</f>
        <v>3</v>
      </c>
      <c r="G47" s="15">
        <f>COUNTIFS('Comprehensive apps info'!$G$3:$G$10001,$G$25, 'Comprehensive apps info'!$K$3:$K$10001, $B47, 'Comprehensive apps info'!$O$3:$O$10001, "&lt;&gt;" &amp; "App on Hold", 'Comprehensive apps info'!$O$3:$O$10001, "&lt;&gt;" &amp; "De-scoped from TEKsystems")</f>
        <v>2</v>
      </c>
      <c r="H47" s="15">
        <f>COUNTIFS('Comprehensive apps info'!$G$3:$G$10001,$H$25, 'Comprehensive apps info'!$K$3:$K$10001, $B47, 'Comprehensive apps info'!$O$3:$O$10001, "&lt;&gt;" &amp; "De-scoped from TEKsystems", 'Comprehensive apps info'!$O$3:$O$10001, "&lt;&gt;" &amp; "App on Hold")</f>
        <v>3</v>
      </c>
      <c r="I47" s="15">
        <f>COUNTIFS('Comprehensive apps info'!$G$3:$G$10001,$I$25, 'Comprehensive apps info'!$K$3:$K$10001, $B47, 'Comprehensive apps info'!$O$3:$O$10001, "&lt;&gt;" &amp; "App on Hold", 'Comprehensive apps info'!$O$3:$O$10001, "&lt;&gt;" &amp; "De-scoped from TEKsystems")</f>
        <v>0</v>
      </c>
      <c r="J47" s="15">
        <f>COUNTIFS('Comprehensive apps info'!$G$3:$G$10001,$J$25, 'Comprehensive apps info'!$K$3:$K$10001, $B47, 'Comprehensive apps info'!$O$3:$O$10001, "&lt;&gt;" &amp; "App on Hold", 'Comprehensive apps info'!$O$3:$O$10001, "&lt;&gt;" &amp; "De-scoped from TEKsystems")</f>
        <v>1</v>
      </c>
      <c r="K47" s="15">
        <f>COUNTIFS('Comprehensive apps info'!$G$3:$G$10001,$K$25, 'Comprehensive apps info'!$K$3:$K$10001, $B47, 'Comprehensive apps info'!$O$3:$O$10001, "&lt;&gt;" &amp; "App on Hold", 'Comprehensive apps info'!$O$3:$O$10001, "&lt;&gt;" &amp; "De-scoped from TEKsystems")</f>
        <v>1</v>
      </c>
      <c r="M47" s="10">
        <f>SUM(C47:K47)+N47+O47</f>
        <v>19</v>
      </c>
      <c r="N47" s="12">
        <f>COUNTIFS('Comprehensive apps info'!$K$3:$K$10001, $B47, 'Comprehensive apps info'!$O$3:$O$10001, "App on Hold")</f>
        <v>0</v>
      </c>
      <c r="O47" s="14">
        <f>COUNTIFS('Comprehensive apps info'!$K$3:$K$10001, $B47, 'Comprehensive apps info'!$O$3:$O$10001, "De-scoped from TEKsystems")</f>
        <v>0</v>
      </c>
      <c r="P47" s="10">
        <f t="shared" ref="P47:P60" si="11">M47+N47-O47</f>
        <v>19</v>
      </c>
      <c r="R47" s="17" t="str">
        <f t="shared" ref="R47:R60" si="12">IF(P47=X4,"Matches", "Has Issues")</f>
        <v>Matches</v>
      </c>
    </row>
    <row r="48">
      <c r="B48" s="88" t="str">
        <f t="shared" si="10"/>
        <v>Udhaya</v>
      </c>
      <c r="C48" s="81">
        <f>COUNTIFS('Comprehensive apps info'!$G$3:$G$10001,$C$25, 'Comprehensive apps info'!$K$3:$K$10001, $B48, 'Comprehensive apps info'!$O$3:$O$10001, "&lt;&gt;" &amp; "App on Hold", 'Comprehensive apps info'!$O$3:$O$10001, "&lt;&gt;" &amp; "De-scoped from TEKsystems")</f>
        <v>0</v>
      </c>
      <c r="D48" s="81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info'!$K$3:$K$10001, $B48, 'Comprehensive apps info'!$O$3:$O$10001, "&lt;&gt;" &amp; "App on Hold", 'Comprehensive apps info'!$O$3:$O$10001, "&lt;&gt;" &amp; "De-scoped from TEKsystems")</f>
        <v>0</v>
      </c>
      <c r="E48" s="81">
        <f>COUNTIFS('Comprehensive apps info'!$G$3:$G$10001,$E$25, 'Comprehensive apps info'!$K$3:$K$10001, $B48, 'Comprehensive apps info'!$O$3:$O$10001, "&lt;&gt;" &amp; "App on Hold", 'Comprehensive apps info'!$O$3:$O$10001, "&lt;&gt;" &amp; "De-scoped from TEKsystems")</f>
        <v>0</v>
      </c>
      <c r="F48" s="81">
        <f>COUNTIFS('Comprehensive apps info'!$G$3:$G$10001,$F$25, 'Comprehensive apps info'!$K$3:$K$10001, $B48, 'Comprehensive apps info'!$O$3:$O$10001, "&lt;&gt;" &amp; "App on Hold", 'Comprehensive apps info'!$O$3:$O$10001, "&lt;&gt;" &amp; "De-scoped from TEKsystems")</f>
        <v>0</v>
      </c>
      <c r="G48" s="81">
        <f>COUNTIFS('Comprehensive apps info'!$G$3:$G$10001,$G$25, 'Comprehensive apps info'!$K$3:$K$10001, $B48, 'Comprehensive apps info'!$O$3:$O$10001, "&lt;&gt;" &amp; "App on Hold", 'Comprehensive apps info'!$O$3:$O$10001, "&lt;&gt;" &amp; "De-scoped from TEKsystems")</f>
        <v>0</v>
      </c>
      <c r="H48" s="81">
        <f>COUNTIFS('Comprehensive apps info'!$G$3:$G$10001,$H$25, 'Comprehensive apps info'!$K$3:$K$10001, $B48, 'Comprehensive apps info'!$O$3:$O$10001, "&lt;&gt;" &amp; "De-scoped from TEKsystems", 'Comprehensive apps info'!$O$3:$O$10001, "&lt;&gt;" &amp; "App on Hold")</f>
        <v>0</v>
      </c>
      <c r="I48" s="81">
        <f>COUNTIFS('Comprehensive apps info'!$G$3:$G$10001,$I$25, 'Comprehensive apps info'!$K$3:$K$10001, $B48, 'Comprehensive apps info'!$O$3:$O$10001, "&lt;&gt;" &amp; "App on Hold", 'Comprehensive apps info'!$O$3:$O$10001, "&lt;&gt;" &amp; "De-scoped from TEKsystems")</f>
        <v>0</v>
      </c>
      <c r="J48" s="81">
        <f>COUNTIFS('Comprehensive apps info'!$G$3:$G$10001,$J$25, 'Comprehensive apps info'!$K$3:$K$10001, $B48, 'Comprehensive apps info'!$O$3:$O$10001, "&lt;&gt;" &amp; "App on Hold", 'Comprehensive apps info'!$O$3:$O$10001, "&lt;&gt;" &amp; "De-scoped from TEKsystems")</f>
        <v>0</v>
      </c>
      <c r="K48" s="81">
        <f>COUNTIFS('Comprehensive apps info'!$G$3:$G$10001,$K$25, 'Comprehensive apps info'!$K$3:$K$10001, $B48, 'Comprehensive apps info'!$O$3:$O$10001, "&lt;&gt;" &amp; "App on Hold", 'Comprehensive apps info'!$O$3:$O$10001, "&lt;&gt;" &amp; "De-scoped from TEKsystems")</f>
        <v>0</v>
      </c>
      <c r="M48" s="14">
        <f t="shared" ref="M48:M60" si="13">SUM(C48:K48)</f>
        <v>0</v>
      </c>
      <c r="N48" s="14">
        <f>COUNTIFS('Comprehensive apps info'!$K$3:$K$10001, $B48, 'Comprehensive apps info'!$O$3:$O$10001, "App on Hold")</f>
        <v>0</v>
      </c>
      <c r="O48" s="14">
        <f>COUNTIFS('Comprehensive apps info'!$K$3:$K$10001, $B48, 'Comprehensive apps info'!$O$3:$O$10001, "De-scoped from TEKsystems")</f>
        <v>0</v>
      </c>
      <c r="P48" s="14">
        <f t="shared" si="11"/>
        <v>0</v>
      </c>
      <c r="R48" s="17" t="str">
        <f t="shared" si="12"/>
        <v>Matches</v>
      </c>
    </row>
    <row r="49">
      <c r="B49" s="18" t="str">
        <f t="shared" si="10"/>
        <v>Nethra</v>
      </c>
      <c r="C49" s="15">
        <f>COUNTIFS('Comprehensive apps info'!$G$3:$G$10001,$C$25, 'Comprehensive apps info'!$K$3:$K$10001, $B49, 'Comprehensive apps info'!$O$3:$O$10001, "&lt;&gt;" &amp; "App on Hold", 'Comprehensive apps info'!$O$3:$O$10001, "&lt;&gt;" &amp; "De-scoped from TEKsystems")</f>
        <v>8</v>
      </c>
      <c r="D49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info'!$K$3:$K$10001, $B49, 'Comprehensive apps info'!$O$3:$O$10001, "&lt;&gt;" &amp; "App on Hold", 'Comprehensive apps info'!$O$3:$O$10001, "&lt;&gt;" &amp; "De-scoped from TEKsystems")</f>
        <v>2</v>
      </c>
      <c r="E49" s="15">
        <f>COUNTIFS('Comprehensive apps info'!$G$3:$G$10001,$E$25, 'Comprehensive apps info'!$K$3:$K$10001, $B49, 'Comprehensive apps info'!$O$3:$O$10001, "&lt;&gt;" &amp; "App on Hold", 'Comprehensive apps info'!$O$3:$O$10001, "&lt;&gt;" &amp; "De-scoped from TEKsystems")</f>
        <v>0</v>
      </c>
      <c r="F49" s="15">
        <f>COUNTIFS('Comprehensive apps info'!$G$3:$G$10001,$F$25, 'Comprehensive apps info'!$K$3:$K$10001, $B49, 'Comprehensive apps info'!$O$3:$O$10001, "&lt;&gt;" &amp; "App on Hold", 'Comprehensive apps info'!$O$3:$O$10001, "&lt;&gt;" &amp; "De-scoped from TEKsystems")</f>
        <v>2</v>
      </c>
      <c r="G49" s="15">
        <f>COUNTIFS('Comprehensive apps info'!$G$3:$G$10001,$G$25, 'Comprehensive apps info'!$K$3:$K$10001, $B49, 'Comprehensive apps info'!$O$3:$O$10001, "&lt;&gt;" &amp; "App on Hold", 'Comprehensive apps info'!$O$3:$O$10001, "&lt;&gt;" &amp; "De-scoped from TEKsystems")</f>
        <v>1</v>
      </c>
      <c r="H49" s="15">
        <f>COUNTIFS('Comprehensive apps info'!$G$3:$G$10001,$H$25, 'Comprehensive apps info'!$K$3:$K$10001, $B49, 'Comprehensive apps info'!$O$3:$O$10001, "&lt;&gt;" &amp; "De-scoped from TEKsystems", 'Comprehensive apps info'!$O$3:$O$10001, "&lt;&gt;" &amp; "App on Hold")</f>
        <v>0</v>
      </c>
      <c r="I49" s="15">
        <f>COUNTIFS('Comprehensive apps info'!$G$3:$G$10001,$I$25, 'Comprehensive apps info'!$K$3:$K$10001, $B49, 'Comprehensive apps info'!$O$3:$O$10001, "&lt;&gt;" &amp; "App on Hold", 'Comprehensive apps info'!$O$3:$O$10001, "&lt;&gt;" &amp; "De-scoped from TEKsystems")</f>
        <v>0</v>
      </c>
      <c r="J49" s="15">
        <f>COUNTIFS('Comprehensive apps info'!$G$3:$G$10001,$J$25, 'Comprehensive apps info'!$K$3:$K$10001, $B49, 'Comprehensive apps info'!$O$3:$O$10001, "&lt;&gt;" &amp; "App on Hold", 'Comprehensive apps info'!$O$3:$O$10001, "&lt;&gt;" &amp; "De-scoped from TEKsystems")</f>
        <v>1</v>
      </c>
      <c r="K49" s="15">
        <f>COUNTIFS('Comprehensive apps info'!$G$3:$G$10001,$K$25, 'Comprehensive apps info'!$K$3:$K$10001, $B49, 'Comprehensive apps info'!$O$3:$O$10001, "&lt;&gt;" &amp; "App on Hold", 'Comprehensive apps info'!$O$3:$O$10001, "&lt;&gt;" &amp; "De-scoped from TEKsystems")</f>
        <v>2</v>
      </c>
      <c r="M49" s="10">
        <f t="shared" si="13"/>
        <v>16</v>
      </c>
      <c r="N49" s="12">
        <f>COUNTIFS('Comprehensive apps info'!$K$3:$K$10001, $B49, 'Comprehensive apps info'!$O$3:$O$10001, "App on Hold")</f>
        <v>0</v>
      </c>
      <c r="O49" s="14">
        <f>COUNTIFS('Comprehensive apps info'!$K$3:$K$10001, $B49, 'Comprehensive apps info'!$O$3:$O$10001, "De-scoped from TEKsystems")</f>
        <v>0</v>
      </c>
      <c r="P49" s="10">
        <f t="shared" si="11"/>
        <v>16</v>
      </c>
      <c r="R49" s="17" t="str">
        <f t="shared" si="12"/>
        <v>Matches</v>
      </c>
    </row>
    <row r="50">
      <c r="B50" s="18" t="str">
        <f t="shared" si="10"/>
        <v>Pravallika</v>
      </c>
      <c r="C50" s="15">
        <f>COUNTIFS('Comprehensive apps info'!$G$3:$G$10001,$C$25, 'Comprehensive apps info'!$K$3:$K$10001, $B50, 'Comprehensive apps info'!$O$3:$O$10001, "&lt;&gt;" &amp; "App on Hold", 'Comprehensive apps info'!$O$3:$O$10001, "&lt;&gt;" &amp; "De-scoped from TEKsystems")</f>
        <v>6</v>
      </c>
      <c r="D50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info'!$K$3:$K$10001, $B50, 'Comprehensive apps info'!$O$3:$O$10001, "&lt;&gt;" &amp; "App on Hold", 'Comprehensive apps info'!$O$3:$O$10001, "&lt;&gt;" &amp; "De-scoped from TEKsystems")</f>
        <v>3</v>
      </c>
      <c r="E50" s="15">
        <f>COUNTIFS('Comprehensive apps info'!$G$3:$G$10001,$E$25, 'Comprehensive apps info'!$K$3:$K$10001, $B50, 'Comprehensive apps info'!$O$3:$O$10001, "&lt;&gt;" &amp; "App on Hold", 'Comprehensive apps info'!$O$3:$O$10001, "&lt;&gt;" &amp; "De-scoped from TEKsystems")</f>
        <v>0</v>
      </c>
      <c r="F50" s="15">
        <f>COUNTIFS('Comprehensive apps info'!$G$3:$G$10001,$F$25, 'Comprehensive apps info'!$K$3:$K$10001, $B50, 'Comprehensive apps info'!$O$3:$O$10001, "&lt;&gt;" &amp; "App on Hold", 'Comprehensive apps info'!$O$3:$O$10001, "&lt;&gt;" &amp; "De-scoped from TEKsystems")</f>
        <v>0</v>
      </c>
      <c r="G50" s="15">
        <f>COUNTIFS('Comprehensive apps info'!$G$3:$G$10001,$G$25, 'Comprehensive apps info'!$K$3:$K$10001, $B50, 'Comprehensive apps info'!$O$3:$O$10001, "&lt;&gt;" &amp; "App on Hold", 'Comprehensive apps info'!$O$3:$O$10001, "&lt;&gt;" &amp; "De-scoped from TEKsystems")</f>
        <v>0</v>
      </c>
      <c r="H50" s="15">
        <f>COUNTIFS('Comprehensive apps info'!$G$3:$G$10001,$H$25, 'Comprehensive apps info'!$K$3:$K$10001, $B50, 'Comprehensive apps info'!$O$3:$O$10001, "&lt;&gt;" &amp; "De-scoped from TEKsystems", 'Comprehensive apps info'!$O$3:$O$10001, "&lt;&gt;" &amp; "App on Hold")</f>
        <v>0</v>
      </c>
      <c r="I50" s="15">
        <f>COUNTIFS('Comprehensive apps info'!$G$3:$G$10001,$I$25, 'Comprehensive apps info'!$K$3:$K$10001, $B50, 'Comprehensive apps info'!$O$3:$O$10001, "&lt;&gt;" &amp; "App on Hold", 'Comprehensive apps info'!$O$3:$O$10001, "&lt;&gt;" &amp; "De-scoped from TEKsystems")</f>
        <v>1</v>
      </c>
      <c r="J50" s="15">
        <f>COUNTIFS('Comprehensive apps info'!$G$3:$G$10001,$J$25, 'Comprehensive apps info'!$K$3:$K$10001, $B50, 'Comprehensive apps info'!$O$3:$O$10001, "&lt;&gt;" &amp; "App on Hold", 'Comprehensive apps info'!$O$3:$O$10001, "&lt;&gt;" &amp; "De-scoped from TEKsystems")</f>
        <v>0</v>
      </c>
      <c r="K50" s="15">
        <f>COUNTIFS('Comprehensive apps info'!$G$3:$G$10001,$K$25, 'Comprehensive apps info'!$K$3:$K$10001, $B50, 'Comprehensive apps info'!$O$3:$O$10001, "&lt;&gt;" &amp; "App on Hold", 'Comprehensive apps info'!$O$3:$O$10001, "&lt;&gt;" &amp; "De-scoped from TEKsystems")</f>
        <v>2</v>
      </c>
      <c r="M50" s="10">
        <f t="shared" si="13"/>
        <v>12</v>
      </c>
      <c r="N50" s="12">
        <f>COUNTIFS('Comprehensive apps info'!$K$3:$K$10001, $B50, 'Comprehensive apps info'!$O$3:$O$10001, "App on Hold")</f>
        <v>0</v>
      </c>
      <c r="O50" s="14">
        <f>COUNTIFS('Comprehensive apps info'!$K$3:$K$10001, $B50, 'Comprehensive apps info'!$O$3:$O$10001, "De-scoped from TEKsystems")</f>
        <v>0</v>
      </c>
      <c r="P50" s="10">
        <f t="shared" si="11"/>
        <v>12</v>
      </c>
      <c r="R50" s="17" t="str">
        <f t="shared" si="12"/>
        <v>Matches</v>
      </c>
    </row>
    <row r="51">
      <c r="B51" s="88" t="str">
        <f t="shared" si="10"/>
        <v>Sudheer</v>
      </c>
      <c r="C51" s="81">
        <f>COUNTIFS('Comprehensive apps info'!$G$3:$G$10001,$C$25, 'Comprehensive apps info'!$K$3:$K$10001, $B51, 'Comprehensive apps info'!$O$3:$O$10001, "&lt;&gt;" &amp; "App on Hold", 'Comprehensive apps info'!$O$3:$O$10001, "&lt;&gt;" &amp; "De-scoped from TEKsystems")</f>
        <v>0</v>
      </c>
      <c r="D51" s="81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info'!$K$3:$K$10001, $B51, 'Comprehensive apps info'!$O$3:$O$10001, "&lt;&gt;" &amp; "App on Hold", 'Comprehensive apps info'!$O$3:$O$10001, "&lt;&gt;" &amp; "De-scoped from TEKsystems")</f>
        <v>0</v>
      </c>
      <c r="E51" s="81">
        <f>COUNTIFS('Comprehensive apps info'!$G$3:$G$10001,$E$25, 'Comprehensive apps info'!$K$3:$K$10001, $B51, 'Comprehensive apps info'!$O$3:$O$10001, "&lt;&gt;" &amp; "App on Hold", 'Comprehensive apps info'!$O$3:$O$10001, "&lt;&gt;" &amp; "De-scoped from TEKsystems")</f>
        <v>0</v>
      </c>
      <c r="F51" s="81">
        <f>COUNTIFS('Comprehensive apps info'!$G$3:$G$10001,$F$25, 'Comprehensive apps info'!$K$3:$K$10001, $B51, 'Comprehensive apps info'!$O$3:$O$10001, "&lt;&gt;" &amp; "App on Hold", 'Comprehensive apps info'!$O$3:$O$10001, "&lt;&gt;" &amp; "De-scoped from TEKsystems")</f>
        <v>0</v>
      </c>
      <c r="G51" s="81">
        <f>COUNTIFS('Comprehensive apps info'!$G$3:$G$10001,$G$25, 'Comprehensive apps info'!$K$3:$K$10001, $B51, 'Comprehensive apps info'!$O$3:$O$10001, "&lt;&gt;" &amp; "App on Hold", 'Comprehensive apps info'!$O$3:$O$10001, "&lt;&gt;" &amp; "De-scoped from TEKsystems")</f>
        <v>0</v>
      </c>
      <c r="H51" s="81">
        <f>COUNTIFS('Comprehensive apps info'!$G$3:$G$10001,$H$25, 'Comprehensive apps info'!$K$3:$K$10001, $B51, 'Comprehensive apps info'!$O$3:$O$10001, "&lt;&gt;" &amp; "De-scoped from TEKsystems", 'Comprehensive apps info'!$O$3:$O$10001, "&lt;&gt;" &amp; "App on Hold")</f>
        <v>0</v>
      </c>
      <c r="I51" s="81">
        <f>COUNTIFS('Comprehensive apps info'!$G$3:$G$10001,$I$25, 'Comprehensive apps info'!$K$3:$K$10001, $B51, 'Comprehensive apps info'!$O$3:$O$10001, "&lt;&gt;" &amp; "App on Hold", 'Comprehensive apps info'!$O$3:$O$10001, "&lt;&gt;" &amp; "De-scoped from TEKsystems")</f>
        <v>0</v>
      </c>
      <c r="J51" s="81">
        <f>COUNTIFS('Comprehensive apps info'!$G$3:$G$10001,$J$25, 'Comprehensive apps info'!$K$3:$K$10001, $B51, 'Comprehensive apps info'!$O$3:$O$10001, "&lt;&gt;" &amp; "App on Hold", 'Comprehensive apps info'!$O$3:$O$10001, "&lt;&gt;" &amp; "De-scoped from TEKsystems")</f>
        <v>0</v>
      </c>
      <c r="K51" s="81">
        <f>COUNTIFS('Comprehensive apps info'!$G$3:$G$10001,$K$25, 'Comprehensive apps info'!$K$3:$K$10001, $B51, 'Comprehensive apps info'!$O$3:$O$10001, "&lt;&gt;" &amp; "App on Hold", 'Comprehensive apps info'!$O$3:$O$10001, "&lt;&gt;" &amp; "De-scoped from TEKsystems")</f>
        <v>0</v>
      </c>
      <c r="M51" s="14">
        <f t="shared" si="13"/>
        <v>0</v>
      </c>
      <c r="N51" s="14">
        <f>COUNTIFS('Comprehensive apps info'!$K$3:$K$10001, $B51, 'Comprehensive apps info'!$O$3:$O$10001, "App on Hold")</f>
        <v>0</v>
      </c>
      <c r="O51" s="14">
        <f>COUNTIFS('Comprehensive apps info'!$K$3:$K$10001, $B51, 'Comprehensive apps info'!$O$3:$O$10001, "De-scoped from TEKsystems")</f>
        <v>0</v>
      </c>
      <c r="P51" s="14">
        <f t="shared" si="11"/>
        <v>0</v>
      </c>
      <c r="R51" s="17" t="str">
        <f t="shared" si="12"/>
        <v>Matches</v>
      </c>
    </row>
    <row r="52">
      <c r="B52" s="18" t="str">
        <f t="shared" si="10"/>
        <v>Sushil</v>
      </c>
      <c r="C52" s="15">
        <f>COUNTIFS('Comprehensive apps info'!$G$3:$G$10001,$C$25, 'Comprehensive apps info'!$K$3:$K$10001, $B52, 'Comprehensive apps info'!$O$3:$O$10001, "&lt;&gt;" &amp; "App on Hold", 'Comprehensive apps info'!$O$3:$O$10001, "&lt;&gt;" &amp; "De-scoped from TEKsystems")</f>
        <v>4</v>
      </c>
      <c r="D52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info'!$K$3:$K$10001, $B52, 'Comprehensive apps info'!$O$3:$O$10001, "&lt;&gt;" &amp; "App on Hold", 'Comprehensive apps info'!$O$3:$O$10001, "&lt;&gt;" &amp; "De-scoped from TEKsystems")</f>
        <v>1</v>
      </c>
      <c r="E52" s="15">
        <f>COUNTIFS('Comprehensive apps info'!$G$3:$G$10001,$E$25, 'Comprehensive apps info'!$K$3:$K$10001, $B52, 'Comprehensive apps info'!$O$3:$O$10001, "&lt;&gt;" &amp; "App on Hold", 'Comprehensive apps info'!$O$3:$O$10001, "&lt;&gt;" &amp; "De-scoped from TEKsystems")</f>
        <v>0</v>
      </c>
      <c r="F52" s="15">
        <f>COUNTIFS('Comprehensive apps info'!$G$3:$G$10001,$F$25, 'Comprehensive apps info'!$K$3:$K$10001, $B52, 'Comprehensive apps info'!$O$3:$O$10001, "&lt;&gt;" &amp; "App on Hold", 'Comprehensive apps info'!$O$3:$O$10001, "&lt;&gt;" &amp; "De-scoped from TEKsystems")</f>
        <v>0</v>
      </c>
      <c r="G52" s="15">
        <f>COUNTIFS('Comprehensive apps info'!$G$3:$G$10001,$G$25, 'Comprehensive apps info'!$K$3:$K$10001, $B52, 'Comprehensive apps info'!$O$3:$O$10001, "&lt;&gt;" &amp; "App on Hold", 'Comprehensive apps info'!$O$3:$O$10001, "&lt;&gt;" &amp; "De-scoped from TEKsystems")</f>
        <v>1</v>
      </c>
      <c r="H52" s="15">
        <f>COUNTIFS('Comprehensive apps info'!$G$3:$G$10001,$H$25, 'Comprehensive apps info'!$K$3:$K$10001, $B52, 'Comprehensive apps info'!$O$3:$O$10001, "&lt;&gt;" &amp; "De-scoped from TEKsystems", 'Comprehensive apps info'!$O$3:$O$10001, "&lt;&gt;" &amp; "App on Hold")</f>
        <v>1</v>
      </c>
      <c r="I52" s="15">
        <f>COUNTIFS('Comprehensive apps info'!$G$3:$G$10001,$I$25, 'Comprehensive apps info'!$K$3:$K$10001, $B52, 'Comprehensive apps info'!$O$3:$O$10001, "&lt;&gt;" &amp; "App on Hold", 'Comprehensive apps info'!$O$3:$O$10001, "&lt;&gt;" &amp; "De-scoped from TEKsystems")</f>
        <v>0</v>
      </c>
      <c r="J52" s="15">
        <f>COUNTIFS('Comprehensive apps info'!$G$3:$G$10001,$J$25, 'Comprehensive apps info'!$K$3:$K$10001, $B52, 'Comprehensive apps info'!$O$3:$O$10001, "&lt;&gt;" &amp; "App on Hold", 'Comprehensive apps info'!$O$3:$O$10001, "&lt;&gt;" &amp; "De-scoped from TEKsystems")</f>
        <v>3</v>
      </c>
      <c r="K52" s="15">
        <f>COUNTIFS('Comprehensive apps info'!$G$3:$G$10001,$K$25, 'Comprehensive apps info'!$K$3:$K$10001, $B52, 'Comprehensive apps info'!$O$3:$O$10001, "&lt;&gt;" &amp; "App on Hold", 'Comprehensive apps info'!$O$3:$O$10001, "&lt;&gt;" &amp; "De-scoped from TEKsystems")</f>
        <v>0</v>
      </c>
      <c r="M52" s="10">
        <f t="shared" si="13"/>
        <v>10</v>
      </c>
      <c r="N52" s="12">
        <f>COUNTIFS('Comprehensive apps info'!$K$3:$K$10001, $B52, 'Comprehensive apps info'!$O$3:$O$10001, "App on Hold")</f>
        <v>0</v>
      </c>
      <c r="O52" s="14">
        <f>COUNTIFS('Comprehensive apps info'!$K$3:$K$10001, $B52, 'Comprehensive apps info'!$O$3:$O$10001, "De-scoped from TEKsystems")</f>
        <v>0</v>
      </c>
      <c r="P52" s="10">
        <f t="shared" si="11"/>
        <v>10</v>
      </c>
      <c r="R52" s="17" t="str">
        <f t="shared" si="12"/>
        <v>Matches</v>
      </c>
    </row>
    <row r="53">
      <c r="B53" s="18" t="str">
        <f t="shared" si="10"/>
        <v>Lakshmi</v>
      </c>
      <c r="C53" s="15">
        <f>COUNTIFS('Comprehensive apps info'!$G$3:$G$10001,$C$25, 'Comprehensive apps info'!$K$3:$K$10001, $B53, 'Comprehensive apps info'!$O$3:$O$10001, "&lt;&gt;" &amp; "App on Hold", 'Comprehensive apps info'!$O$3:$O$10001, "&lt;&gt;" &amp; "De-scoped from TEKsystems")</f>
        <v>7</v>
      </c>
      <c r="D53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info'!$K$3:$K$10001, $B53, 'Comprehensive apps info'!$O$3:$O$10001, "&lt;&gt;" &amp; "App on Hold", 'Comprehensive apps info'!$O$3:$O$10001, "&lt;&gt;" &amp; "De-scoped from TEKsystems")</f>
        <v>2</v>
      </c>
      <c r="E53" s="15">
        <f>COUNTIFS('Comprehensive apps info'!$G$3:$G$10001,$E$25, 'Comprehensive apps info'!$K$3:$K$10001, $B53, 'Comprehensive apps info'!$O$3:$O$10001, "&lt;&gt;" &amp; "App on Hold", 'Comprehensive apps info'!$O$3:$O$10001, "&lt;&gt;" &amp; "De-scoped from TEKsystems")</f>
        <v>0</v>
      </c>
      <c r="F53" s="15">
        <f>COUNTIFS('Comprehensive apps info'!$G$3:$G$10001,$F$25, 'Comprehensive apps info'!$K$3:$K$10001, $B53, 'Comprehensive apps info'!$O$3:$O$10001, "&lt;&gt;" &amp; "App on Hold", 'Comprehensive apps info'!$O$3:$O$10001, "&lt;&gt;" &amp; "De-scoped from TEKsystems")</f>
        <v>0</v>
      </c>
      <c r="G53" s="15">
        <f>COUNTIFS('Comprehensive apps info'!$G$3:$G$10001,$G$25, 'Comprehensive apps info'!$K$3:$K$10001, $B53, 'Comprehensive apps info'!$O$3:$O$10001, "&lt;&gt;" &amp; "App on Hold", 'Comprehensive apps info'!$O$3:$O$10001, "&lt;&gt;" &amp; "De-scoped from TEKsystems")</f>
        <v>4</v>
      </c>
      <c r="H53" s="15">
        <f>COUNTIFS('Comprehensive apps info'!$G$3:$G$10001,$H$25, 'Comprehensive apps info'!$K$3:$K$10001, $B53, 'Comprehensive apps info'!$O$3:$O$10001, "&lt;&gt;" &amp; "De-scoped from TEKsystems", 'Comprehensive apps info'!$O$3:$O$10001, "&lt;&gt;" &amp; "App on Hold")</f>
        <v>2</v>
      </c>
      <c r="I53" s="15">
        <f>COUNTIFS('Comprehensive apps info'!$G$3:$G$10001,$I$25, 'Comprehensive apps info'!$K$3:$K$10001, $B53, 'Comprehensive apps info'!$O$3:$O$10001, "&lt;&gt;" &amp; "App on Hold", 'Comprehensive apps info'!$O$3:$O$10001, "&lt;&gt;" &amp; "De-scoped from TEKsystems")</f>
        <v>0</v>
      </c>
      <c r="J53" s="15">
        <f>COUNTIFS('Comprehensive apps info'!$G$3:$G$10001,$J$25, 'Comprehensive apps info'!$K$3:$K$10001, $B53, 'Comprehensive apps info'!$O$3:$O$10001, "&lt;&gt;" &amp; "App on Hold", 'Comprehensive apps info'!$O$3:$O$10001, "&lt;&gt;" &amp; "De-scoped from TEKsystems")</f>
        <v>2</v>
      </c>
      <c r="K53" s="15">
        <f>COUNTIFS('Comprehensive apps info'!$G$3:$G$10001,$K$25, 'Comprehensive apps info'!$K$3:$K$10001, $B53, 'Comprehensive apps info'!$O$3:$O$10001, "&lt;&gt;" &amp; "App on Hold", 'Comprehensive apps info'!$O$3:$O$10001, "&lt;&gt;" &amp; "De-scoped from TEKsystems")</f>
        <v>0</v>
      </c>
      <c r="M53" s="10">
        <f t="shared" si="13"/>
        <v>17</v>
      </c>
      <c r="N53" s="12">
        <f>COUNTIFS('Comprehensive apps info'!$K$3:$K$10001, $B53, 'Comprehensive apps info'!$O$3:$O$10001, "App on Hold")</f>
        <v>0</v>
      </c>
      <c r="O53" s="14">
        <f>COUNTIFS('Comprehensive apps info'!$K$3:$K$10001, $B53, 'Comprehensive apps info'!$O$3:$O$10001, "De-scoped from TEKsystems")</f>
        <v>0</v>
      </c>
      <c r="P53" s="10">
        <f t="shared" si="11"/>
        <v>17</v>
      </c>
      <c r="R53" s="17" t="str">
        <f t="shared" si="12"/>
        <v>Matches</v>
      </c>
    </row>
    <row r="54">
      <c r="B54" s="88" t="str">
        <f t="shared" si="10"/>
        <v>Bikash</v>
      </c>
      <c r="C54" s="81">
        <f>COUNTIFS('Comprehensive apps info'!$G$3:$G$10001,$C$25, 'Comprehensive apps info'!$K$3:$K$10001, $B54, 'Comprehensive apps info'!$O$3:$O$10001, "&lt;&gt;" &amp; "App on Hold", 'Comprehensive apps info'!$O$3:$O$10001, "&lt;&gt;" &amp; "De-scoped from TEKsystems")</f>
        <v>0</v>
      </c>
      <c r="D54" s="81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info'!$K$3:$K$10001, $B54, 'Comprehensive apps info'!$O$3:$O$10001, "&lt;&gt;" &amp; "App on Hold", 'Comprehensive apps info'!$O$3:$O$10001, "&lt;&gt;" &amp; "De-scoped from TEKsystems")</f>
        <v>0</v>
      </c>
      <c r="E54" s="81">
        <f>COUNTIFS('Comprehensive apps info'!$G$3:$G$10001,$E$25, 'Comprehensive apps info'!$K$3:$K$10001, $B54, 'Comprehensive apps info'!$O$3:$O$10001, "&lt;&gt;" &amp; "App on Hold", 'Comprehensive apps info'!$O$3:$O$10001, "&lt;&gt;" &amp; "De-scoped from TEKsystems")</f>
        <v>0</v>
      </c>
      <c r="F54" s="81">
        <f>COUNTIFS('Comprehensive apps info'!$G$3:$G$10001,$F$25, 'Comprehensive apps info'!$K$3:$K$10001, $B54, 'Comprehensive apps info'!$O$3:$O$10001, "&lt;&gt;" &amp; "App on Hold", 'Comprehensive apps info'!$O$3:$O$10001, "&lt;&gt;" &amp; "De-scoped from TEKsystems")</f>
        <v>0</v>
      </c>
      <c r="G54" s="81">
        <f>COUNTIFS('Comprehensive apps info'!$G$3:$G$10001,$G$25, 'Comprehensive apps info'!$K$3:$K$10001, $B54, 'Comprehensive apps info'!$O$3:$O$10001, "&lt;&gt;" &amp; "App on Hold", 'Comprehensive apps info'!$O$3:$O$10001, "&lt;&gt;" &amp; "De-scoped from TEKsystems")</f>
        <v>0</v>
      </c>
      <c r="H54" s="81">
        <f>COUNTIFS('Comprehensive apps info'!$G$3:$G$10001,$H$25, 'Comprehensive apps info'!$K$3:$K$10001, $B54, 'Comprehensive apps info'!$O$3:$O$10001, "&lt;&gt;" &amp; "De-scoped from TEKsystems", 'Comprehensive apps info'!$O$3:$O$10001, "&lt;&gt;" &amp; "App on Hold")</f>
        <v>0</v>
      </c>
      <c r="I54" s="81">
        <f>COUNTIFS('Comprehensive apps info'!$G$3:$G$10001,$I$25, 'Comprehensive apps info'!$K$3:$K$10001, $B54, 'Comprehensive apps info'!$O$3:$O$10001, "&lt;&gt;" &amp; "App on Hold", 'Comprehensive apps info'!$O$3:$O$10001, "&lt;&gt;" &amp; "De-scoped from TEKsystems")</f>
        <v>0</v>
      </c>
      <c r="J54" s="81">
        <f>COUNTIFS('Comprehensive apps info'!$G$3:$G$10001,$J$25, 'Comprehensive apps info'!$K$3:$K$10001, $B54, 'Comprehensive apps info'!$O$3:$O$10001, "&lt;&gt;" &amp; "App on Hold", 'Comprehensive apps info'!$O$3:$O$10001, "&lt;&gt;" &amp; "De-scoped from TEKsystems")</f>
        <v>0</v>
      </c>
      <c r="K54" s="81">
        <f>COUNTIFS('Comprehensive apps info'!$G$3:$G$10001,$K$25, 'Comprehensive apps info'!$K$3:$K$10001, $B54, 'Comprehensive apps info'!$O$3:$O$10001, "&lt;&gt;" &amp; "App on Hold", 'Comprehensive apps info'!$O$3:$O$10001, "&lt;&gt;" &amp; "De-scoped from TEKsystems")</f>
        <v>0</v>
      </c>
      <c r="M54" s="14">
        <f t="shared" si="13"/>
        <v>0</v>
      </c>
      <c r="N54" s="14">
        <f>COUNTIFS('Comprehensive apps info'!$K$3:$K$10001, $B54, 'Comprehensive apps info'!$O$3:$O$10001, "App on Hold")</f>
        <v>0</v>
      </c>
      <c r="O54" s="14">
        <f>COUNTIFS('Comprehensive apps info'!$K$3:$K$10001, $B54, 'Comprehensive apps info'!$O$3:$O$10001, "De-scoped from TEKsystems")</f>
        <v>0</v>
      </c>
      <c r="P54" s="14">
        <f t="shared" si="11"/>
        <v>0</v>
      </c>
      <c r="R54" s="17" t="str">
        <f t="shared" si="12"/>
        <v>Matches</v>
      </c>
    </row>
    <row r="55">
      <c r="B55" s="18" t="str">
        <f t="shared" si="10"/>
        <v>Ravi</v>
      </c>
      <c r="C55" s="15">
        <f>COUNTIFS('Comprehensive apps info'!$G$3:$G$10001,$C$25, 'Comprehensive apps info'!$K$3:$K$10001, $B55, 'Comprehensive apps info'!$O$3:$O$10001, "&lt;&gt;" &amp; "App on Hold", 'Comprehensive apps info'!$O$3:$O$10001, "&lt;&gt;" &amp; "De-scoped from TEKsystems")</f>
        <v>5</v>
      </c>
      <c r="D55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info'!$K$3:$K$10001, $B55, 'Comprehensive apps info'!$O$3:$O$10001, "&lt;&gt;" &amp; "App on Hold", 'Comprehensive apps info'!$O$3:$O$10001, "&lt;&gt;" &amp; "De-scoped from TEKsystems")</f>
        <v>0</v>
      </c>
      <c r="E55" s="15">
        <f>COUNTIFS('Comprehensive apps info'!$G$3:$G$10001,$E$25, 'Comprehensive apps info'!$K$3:$K$10001, $B55, 'Comprehensive apps info'!$O$3:$O$10001, "&lt;&gt;" &amp; "App on Hold", 'Comprehensive apps info'!$O$3:$O$10001, "&lt;&gt;" &amp; "De-scoped from TEKsystems")</f>
        <v>0</v>
      </c>
      <c r="F55" s="15">
        <f>COUNTIFS('Comprehensive apps info'!$G$3:$G$10001,$F$25, 'Comprehensive apps info'!$K$3:$K$10001, $B55, 'Comprehensive apps info'!$O$3:$O$10001, "&lt;&gt;" &amp; "App on Hold", 'Comprehensive apps info'!$O$3:$O$10001, "&lt;&gt;" &amp; "De-scoped from TEKsystems")</f>
        <v>0</v>
      </c>
      <c r="G55" s="15">
        <f>COUNTIFS('Comprehensive apps info'!$G$3:$G$10001,$G$25, 'Comprehensive apps info'!$K$3:$K$10001, $B55, 'Comprehensive apps info'!$O$3:$O$10001, "&lt;&gt;" &amp; "App on Hold", 'Comprehensive apps info'!$O$3:$O$10001, "&lt;&gt;" &amp; "De-scoped from TEKsystems")</f>
        <v>1</v>
      </c>
      <c r="H55" s="15">
        <f>COUNTIFS('Comprehensive apps info'!$G$3:$G$10001,$H$25, 'Comprehensive apps info'!$K$3:$K$10001, $B55, 'Comprehensive apps info'!$O$3:$O$10001, "&lt;&gt;" &amp; "De-scoped from TEKsystems", 'Comprehensive apps info'!$O$3:$O$10001, "&lt;&gt;" &amp; "App on Hold")</f>
        <v>6</v>
      </c>
      <c r="I55" s="15">
        <f>COUNTIFS('Comprehensive apps info'!$G$3:$G$10001,$I$25, 'Comprehensive apps info'!$K$3:$K$10001, $B55, 'Comprehensive apps info'!$O$3:$O$10001, "&lt;&gt;" &amp; "App on Hold", 'Comprehensive apps info'!$O$3:$O$10001, "&lt;&gt;" &amp; "De-scoped from TEKsystems")</f>
        <v>0</v>
      </c>
      <c r="J55" s="15">
        <f>COUNTIFS('Comprehensive apps info'!$G$3:$G$10001,$J$25, 'Comprehensive apps info'!$K$3:$K$10001, $B55, 'Comprehensive apps info'!$O$3:$O$10001, "&lt;&gt;" &amp; "App on Hold", 'Comprehensive apps info'!$O$3:$O$10001, "&lt;&gt;" &amp; "De-scoped from TEKsystems")</f>
        <v>4</v>
      </c>
      <c r="K55" s="15">
        <f>COUNTIFS('Comprehensive apps info'!$G$3:$G$10001,$K$25, 'Comprehensive apps info'!$K$3:$K$10001, $B55, 'Comprehensive apps info'!$O$3:$O$10001, "&lt;&gt;" &amp; "App on Hold", 'Comprehensive apps info'!$O$3:$O$10001, "&lt;&gt;" &amp; "De-scoped from TEKsystems")</f>
        <v>1</v>
      </c>
      <c r="M55" s="10">
        <f t="shared" si="13"/>
        <v>17</v>
      </c>
      <c r="N55" s="12">
        <f>COUNTIFS('Comprehensive apps info'!$K$3:$K$10001, $B55, 'Comprehensive apps info'!$O$3:$O$10001, "App on Hold")</f>
        <v>2</v>
      </c>
      <c r="O55" s="14">
        <f>COUNTIFS('Comprehensive apps info'!$K$3:$K$10001, $B55, 'Comprehensive apps info'!$O$3:$O$10001, "De-scoped from TEKsystems")</f>
        <v>0</v>
      </c>
      <c r="P55" s="10">
        <f t="shared" si="11"/>
        <v>19</v>
      </c>
      <c r="R55" s="17" t="str">
        <f t="shared" si="12"/>
        <v>Matches</v>
      </c>
    </row>
    <row r="56">
      <c r="B56" s="18" t="str">
        <f t="shared" si="10"/>
        <v>Parth</v>
      </c>
      <c r="C56" s="15">
        <f>COUNTIFS('Comprehensive apps info'!$G$3:$G$10001,$C$25, 'Comprehensive apps info'!$K$3:$K$10001, $B56, 'Comprehensive apps info'!$O$3:$O$10001, "&lt;&gt;" &amp; "App on Hold", 'Comprehensive apps info'!$O$3:$O$10001, "&lt;&gt;" &amp; "De-scoped from TEKsystems")</f>
        <v>6</v>
      </c>
      <c r="D56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info'!$K$3:$K$10001, $B56, 'Comprehensive apps info'!$O$3:$O$10001, "&lt;&gt;" &amp; "App on Hold", 'Comprehensive apps info'!$O$3:$O$10001, "&lt;&gt;" &amp; "De-scoped from TEKsystems")</f>
        <v>0</v>
      </c>
      <c r="E56" s="15">
        <f>COUNTIFS('Comprehensive apps info'!$G$3:$G$10001,$E$25, 'Comprehensive apps info'!$K$3:$K$10001, $B56, 'Comprehensive apps info'!$O$3:$O$10001, "&lt;&gt;" &amp; "App on Hold", 'Comprehensive apps info'!$O$3:$O$10001, "&lt;&gt;" &amp; "De-scoped from TEKsystems")</f>
        <v>3</v>
      </c>
      <c r="F56" s="15">
        <f>COUNTIFS('Comprehensive apps info'!$G$3:$G$10001,$F$25, 'Comprehensive apps info'!$K$3:$K$10001, $B56, 'Comprehensive apps info'!$O$3:$O$10001, "&lt;&gt;" &amp; "App on Hold", 'Comprehensive apps info'!$O$3:$O$10001, "&lt;&gt;" &amp; "De-scoped from TEKsystems")</f>
        <v>1</v>
      </c>
      <c r="G56" s="15">
        <f>COUNTIFS('Comprehensive apps info'!$G$3:$G$10001,$G$25, 'Comprehensive apps info'!$K$3:$K$10001, $B56, 'Comprehensive apps info'!$O$3:$O$10001, "&lt;&gt;" &amp; "App on Hold", 'Comprehensive apps info'!$O$3:$O$10001, "&lt;&gt;" &amp; "De-scoped from TEKsystems")</f>
        <v>4</v>
      </c>
      <c r="H56" s="15">
        <f>COUNTIFS('Comprehensive apps info'!$G$3:$G$10001,$H$25, 'Comprehensive apps info'!$K$3:$K$10001, $B56, 'Comprehensive apps info'!$O$3:$O$10001, "&lt;&gt;" &amp; "De-scoped from TEKsystems", 'Comprehensive apps info'!$O$3:$O$10001, "&lt;&gt;" &amp; "App on Hold")</f>
        <v>1</v>
      </c>
      <c r="I56" s="15">
        <f>COUNTIFS('Comprehensive apps info'!$G$3:$G$10001,$I$25, 'Comprehensive apps info'!$K$3:$K$10001, $B56, 'Comprehensive apps info'!$O$3:$O$10001, "&lt;&gt;" &amp; "App on Hold", 'Comprehensive apps info'!$O$3:$O$10001, "&lt;&gt;" &amp; "De-scoped from TEKsystems")</f>
        <v>0</v>
      </c>
      <c r="J56" s="15">
        <f>COUNTIFS('Comprehensive apps info'!$G$3:$G$10001,$J$25, 'Comprehensive apps info'!$K$3:$K$10001, $B56, 'Comprehensive apps info'!$O$3:$O$10001, "&lt;&gt;" &amp; "App on Hold", 'Comprehensive apps info'!$O$3:$O$10001, "&lt;&gt;" &amp; "De-scoped from TEKsystems")</f>
        <v>2</v>
      </c>
      <c r="K56" s="15">
        <f>COUNTIFS('Comprehensive apps info'!$G$3:$G$10001,$K$25, 'Comprehensive apps info'!$K$3:$K$10001, $B56, 'Comprehensive apps info'!$O$3:$O$10001, "&lt;&gt;" &amp; "App on Hold", 'Comprehensive apps info'!$O$3:$O$10001, "&lt;&gt;" &amp; "De-scoped from TEKsystems")</f>
        <v>0</v>
      </c>
      <c r="M56" s="10">
        <f t="shared" si="13"/>
        <v>17</v>
      </c>
      <c r="N56" s="12">
        <f>COUNTIFS('Comprehensive apps info'!$K$3:$K$10001, $B56, 'Comprehensive apps info'!$O$3:$O$10001, "App on Hold")</f>
        <v>0</v>
      </c>
      <c r="O56" s="14">
        <f>COUNTIFS('Comprehensive apps info'!$K$3:$K$10001, $B56, 'Comprehensive apps info'!$O$3:$O$10001, "De-scoped from TEKsystems")</f>
        <v>0</v>
      </c>
      <c r="P56" s="10">
        <f t="shared" si="11"/>
        <v>17</v>
      </c>
      <c r="R56" s="17" t="str">
        <f t="shared" si="12"/>
        <v>Matches</v>
      </c>
    </row>
    <row r="57">
      <c r="B57" s="18" t="str">
        <f t="shared" si="10"/>
        <v>Anil</v>
      </c>
      <c r="C57" s="15">
        <f>COUNTIFS('Comprehensive apps info'!$G$3:$G$10001,$C$25, 'Comprehensive apps info'!$K$3:$K$10001, $B57, 'Comprehensive apps info'!$O$3:$O$10001, "&lt;&gt;" &amp; "App on Hold", 'Comprehensive apps info'!$O$3:$O$10001, "&lt;&gt;" &amp; "De-scoped from TEKsystems")</f>
        <v>4</v>
      </c>
      <c r="D57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info'!$K$3:$K$10001, $B57, 'Comprehensive apps info'!$O$3:$O$10001, "&lt;&gt;" &amp; "App on Hold", 'Comprehensive apps info'!$O$3:$O$10001, "&lt;&gt;" &amp; "De-scoped from TEKsystems")</f>
        <v>1</v>
      </c>
      <c r="E57" s="15">
        <f>COUNTIFS('Comprehensive apps info'!$G$3:$G$10001,$E$25, 'Comprehensive apps info'!$K$3:$K$10001, $B57, 'Comprehensive apps info'!$O$3:$O$10001, "&lt;&gt;" &amp; "App on Hold", 'Comprehensive apps info'!$O$3:$O$10001, "&lt;&gt;" &amp; "De-scoped from TEKsystems")</f>
        <v>0</v>
      </c>
      <c r="F57" s="15">
        <f>COUNTIFS('Comprehensive apps info'!$G$3:$G$10001,$F$25, 'Comprehensive apps info'!$K$3:$K$10001, $B57, 'Comprehensive apps info'!$O$3:$O$10001, "&lt;&gt;" &amp; "App on Hold", 'Comprehensive apps info'!$O$3:$O$10001, "&lt;&gt;" &amp; "De-scoped from TEKsystems")</f>
        <v>0</v>
      </c>
      <c r="G57" s="15">
        <f>COUNTIFS('Comprehensive apps info'!$G$3:$G$10001,$G$25, 'Comprehensive apps info'!$K$3:$K$10001, $B57, 'Comprehensive apps info'!$O$3:$O$10001, "&lt;&gt;" &amp; "App on Hold", 'Comprehensive apps info'!$O$3:$O$10001, "&lt;&gt;" &amp; "De-scoped from TEKsystems")</f>
        <v>3</v>
      </c>
      <c r="H57" s="15">
        <f>COUNTIFS('Comprehensive apps info'!$G$3:$G$10001,$H$25, 'Comprehensive apps info'!$K$3:$K$10001, $B57, 'Comprehensive apps info'!$O$3:$O$10001, "&lt;&gt;" &amp; "De-scoped from TEKsystems", 'Comprehensive apps info'!$O$3:$O$10001, "&lt;&gt;" &amp; "App on Hold")</f>
        <v>4</v>
      </c>
      <c r="I57" s="15">
        <f>COUNTIFS('Comprehensive apps info'!$G$3:$G$10001,$I$25, 'Comprehensive apps info'!$K$3:$K$10001, $B57, 'Comprehensive apps info'!$O$3:$O$10001, "&lt;&gt;" &amp; "App on Hold", 'Comprehensive apps info'!$O$3:$O$10001, "&lt;&gt;" &amp; "De-scoped from TEKsystems")</f>
        <v>0</v>
      </c>
      <c r="J57" s="15">
        <f>COUNTIFS('Comprehensive apps info'!$G$3:$G$10001,$J$25, 'Comprehensive apps info'!$K$3:$K$10001, $B57, 'Comprehensive apps info'!$O$3:$O$10001, "&lt;&gt;" &amp; "App on Hold", 'Comprehensive apps info'!$O$3:$O$10001, "&lt;&gt;" &amp; "De-scoped from TEKsystems")</f>
        <v>2</v>
      </c>
      <c r="K57" s="15">
        <f>COUNTIFS('Comprehensive apps info'!$G$3:$G$10001,$K$25, 'Comprehensive apps info'!$K$3:$K$10001, $B57, 'Comprehensive apps info'!$O$3:$O$10001, "&lt;&gt;" &amp; "App on Hold", 'Comprehensive apps info'!$O$3:$O$10001, "&lt;&gt;" &amp; "De-scoped from TEKsystems")</f>
        <v>0</v>
      </c>
      <c r="M57" s="10">
        <f t="shared" si="13"/>
        <v>14</v>
      </c>
      <c r="N57" s="12">
        <f>COUNTIFS('Comprehensive apps info'!$K$3:$K$10001, $B57, 'Comprehensive apps info'!$O$3:$O$10001, "App on Hold")</f>
        <v>0</v>
      </c>
      <c r="O57" s="14">
        <f>COUNTIFS('Comprehensive apps info'!$K$3:$K$10001, $B57, 'Comprehensive apps info'!$O$3:$O$10001, "De-scoped from TEKsystems")</f>
        <v>0</v>
      </c>
      <c r="P57" s="10">
        <f t="shared" si="11"/>
        <v>14</v>
      </c>
      <c r="R57" s="17" t="str">
        <f t="shared" si="12"/>
        <v>Matches</v>
      </c>
    </row>
    <row r="58">
      <c r="B58" s="18" t="str">
        <f t="shared" si="10"/>
        <v>Veera</v>
      </c>
      <c r="C58" s="15">
        <f>COUNTIFS('Comprehensive apps info'!$G$3:$G$10001,$C$25, 'Comprehensive apps info'!$K$3:$K$10001, $B58, 'Comprehensive apps info'!$O$3:$O$10001, "&lt;&gt;" &amp; "App on Hold", 'Comprehensive apps info'!$O$3:$O$10001, "&lt;&gt;" &amp; "De-scoped from TEKsystems")</f>
        <v>5</v>
      </c>
      <c r="D58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info'!$K$3:$K$10001, $B58, 'Comprehensive apps info'!$O$3:$O$10001, "&lt;&gt;" &amp; "App on Hold", 'Comprehensive apps info'!$O$3:$O$10001, "&lt;&gt;" &amp; "De-scoped from TEKsystems")</f>
        <v>0</v>
      </c>
      <c r="E58" s="15">
        <f>COUNTIFS('Comprehensive apps info'!$G$3:$G$10001,$E$25, 'Comprehensive apps info'!$K$3:$K$10001, $B58, 'Comprehensive apps info'!$O$3:$O$10001, "&lt;&gt;" &amp; "App on Hold", 'Comprehensive apps info'!$O$3:$O$10001, "&lt;&gt;" &amp; "De-scoped from TEKsystems")</f>
        <v>0</v>
      </c>
      <c r="F58" s="15">
        <f>COUNTIFS('Comprehensive apps info'!$G$3:$G$10001,$F$25, 'Comprehensive apps info'!$K$3:$K$10001, $B58, 'Comprehensive apps info'!$O$3:$O$10001, "&lt;&gt;" &amp; "App on Hold", 'Comprehensive apps info'!$O$3:$O$10001, "&lt;&gt;" &amp; "De-scoped from TEKsystems")</f>
        <v>0</v>
      </c>
      <c r="G58" s="15">
        <f>COUNTIFS('Comprehensive apps info'!$G$3:$G$10001,$G$25, 'Comprehensive apps info'!$K$3:$K$10001, $B58, 'Comprehensive apps info'!$O$3:$O$10001, "&lt;&gt;" &amp; "App on Hold", 'Comprehensive apps info'!$O$3:$O$10001, "&lt;&gt;" &amp; "De-scoped from TEKsystems")</f>
        <v>0</v>
      </c>
      <c r="H58" s="15">
        <f>COUNTIFS('Comprehensive apps info'!$G$3:$G$10001,$H$25, 'Comprehensive apps info'!$K$3:$K$10001, $B58, 'Comprehensive apps info'!$O$3:$O$10001, "&lt;&gt;" &amp; "De-scoped from TEKsystems", 'Comprehensive apps info'!$O$3:$O$10001, "&lt;&gt;" &amp; "App on Hold")</f>
        <v>1</v>
      </c>
      <c r="I58" s="15">
        <f>COUNTIFS('Comprehensive apps info'!$G$3:$G$10001,$I$25, 'Comprehensive apps info'!$K$3:$K$10001, $B58, 'Comprehensive apps info'!$O$3:$O$10001, "&lt;&gt;" &amp; "App on Hold", 'Comprehensive apps info'!$O$3:$O$10001, "&lt;&gt;" &amp; "De-scoped from TEKsystems")</f>
        <v>0</v>
      </c>
      <c r="J58" s="15">
        <f>COUNTIFS('Comprehensive apps info'!$G$3:$G$10001,$J$25, 'Comprehensive apps info'!$K$3:$K$10001, $B58, 'Comprehensive apps info'!$O$3:$O$10001, "&lt;&gt;" &amp; "App on Hold", 'Comprehensive apps info'!$O$3:$O$10001, "&lt;&gt;" &amp; "De-scoped from TEKsystems")</f>
        <v>6</v>
      </c>
      <c r="K58" s="15">
        <f>COUNTIFS('Comprehensive apps info'!$G$3:$G$10001,$K$25, 'Comprehensive apps info'!$K$3:$K$10001, $B58, 'Comprehensive apps info'!$O$3:$O$10001, "&lt;&gt;" &amp; "App on Hold", 'Comprehensive apps info'!$O$3:$O$10001, "&lt;&gt;" &amp; "De-scoped from TEKsystems")</f>
        <v>1</v>
      </c>
      <c r="M58" s="10">
        <f t="shared" si="13"/>
        <v>13</v>
      </c>
      <c r="N58" s="12">
        <f>COUNTIFS('Comprehensive apps info'!$K$3:$K$10001, $B58, 'Comprehensive apps info'!$O$3:$O$10001, "App on Hold")</f>
        <v>5</v>
      </c>
      <c r="O58" s="14">
        <f>COUNTIFS('Comprehensive apps info'!$K$3:$K$10001, $B58, 'Comprehensive apps info'!$O$3:$O$10001, "De-scoped from TEKsystems")</f>
        <v>0</v>
      </c>
      <c r="P58" s="10">
        <f t="shared" si="11"/>
        <v>18</v>
      </c>
      <c r="R58" s="17" t="str">
        <f t="shared" si="12"/>
        <v>Matches</v>
      </c>
    </row>
    <row r="59">
      <c r="B59" s="18" t="str">
        <f t="shared" si="10"/>
        <v>Venkat</v>
      </c>
      <c r="C59" s="15">
        <f>COUNTIFS('Comprehensive apps info'!$G$3:$G$10001,$C$25, 'Comprehensive apps info'!$K$3:$K$10001, $B59, 'Comprehensive apps info'!$O$3:$O$10001, "&lt;&gt;" &amp; "App on Hold", 'Comprehensive apps info'!$O$3:$O$10001, "&lt;&gt;" &amp; "De-scoped from TEKsystems")</f>
        <v>4</v>
      </c>
      <c r="D59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info'!$K$3:$K$10001, $B59, 'Comprehensive apps info'!$O$3:$O$10001, "&lt;&gt;" &amp; "App on Hold", 'Comprehensive apps info'!$O$3:$O$10001, "&lt;&gt;" &amp; "De-scoped from TEKsystems")</f>
        <v>1</v>
      </c>
      <c r="E59" s="15">
        <f>COUNTIFS('Comprehensive apps info'!$G$3:$G$10001,$E$25, 'Comprehensive apps info'!$K$3:$K$10001, $B59, 'Comprehensive apps info'!$O$3:$O$10001, "&lt;&gt;" &amp; "App on Hold", 'Comprehensive apps info'!$O$3:$O$10001, "&lt;&gt;" &amp; "De-scoped from TEKsystems")</f>
        <v>0</v>
      </c>
      <c r="F59" s="15">
        <f>COUNTIFS('Comprehensive apps info'!$G$3:$G$10001,$F$25, 'Comprehensive apps info'!$K$3:$K$10001, $B59, 'Comprehensive apps info'!$O$3:$O$10001, "&lt;&gt;" &amp; "App on Hold", 'Comprehensive apps info'!$O$3:$O$10001, "&lt;&gt;" &amp; "De-scoped from TEKsystems")</f>
        <v>1</v>
      </c>
      <c r="G59" s="15">
        <f>COUNTIFS('Comprehensive apps info'!$G$3:$G$10001,$G$25, 'Comprehensive apps info'!$K$3:$K$10001, $B59, 'Comprehensive apps info'!$O$3:$O$10001, "&lt;&gt;" &amp; "App on Hold", 'Comprehensive apps info'!$O$3:$O$10001, "&lt;&gt;" &amp; "De-scoped from TEKsystems")</f>
        <v>6</v>
      </c>
      <c r="H59" s="15">
        <f>COUNTIFS('Comprehensive apps info'!$G$3:$G$10001,$H$25, 'Comprehensive apps info'!$K$3:$K$10001, $B59, 'Comprehensive apps info'!$O$3:$O$10001, "&lt;&gt;" &amp; "De-scoped from TEKsystems", 'Comprehensive apps info'!$O$3:$O$10001, "&lt;&gt;" &amp; "App on Hold")</f>
        <v>1</v>
      </c>
      <c r="I59" s="15">
        <f>COUNTIFS('Comprehensive apps info'!$G$3:$G$10001,$I$25, 'Comprehensive apps info'!$K$3:$K$10001, $B59, 'Comprehensive apps info'!$O$3:$O$10001, "&lt;&gt;" &amp; "App on Hold", 'Comprehensive apps info'!$O$3:$O$10001, "&lt;&gt;" &amp; "De-scoped from TEKsystems")</f>
        <v>0</v>
      </c>
      <c r="J59" s="15">
        <f>COUNTIFS('Comprehensive apps info'!$G$3:$G$10001,$J$25, 'Comprehensive apps info'!$K$3:$K$10001, $B59, 'Comprehensive apps info'!$O$3:$O$10001, "&lt;&gt;" &amp; "App on Hold", 'Comprehensive apps info'!$O$3:$O$10001, "&lt;&gt;" &amp; "De-scoped from TEKsystems")</f>
        <v>4</v>
      </c>
      <c r="K59" s="15">
        <f>COUNTIFS('Comprehensive apps info'!$G$3:$G$10001,$K$25, 'Comprehensive apps info'!$K$3:$K$10001, $B59, 'Comprehensive apps info'!$O$3:$O$10001, "&lt;&gt;" &amp; "App on Hold", 'Comprehensive apps info'!$O$3:$O$10001, "&lt;&gt;" &amp; "De-scoped from TEKsystems")</f>
        <v>0</v>
      </c>
      <c r="M59" s="10">
        <f t="shared" si="13"/>
        <v>17</v>
      </c>
      <c r="N59" s="12">
        <f>COUNTIFS('Comprehensive apps info'!$K$3:$K$10001, $B59, 'Comprehensive apps info'!$O$3:$O$10001, "App on Hold")</f>
        <v>0</v>
      </c>
      <c r="O59" s="14">
        <f>COUNTIFS('Comprehensive apps info'!$K$3:$K$10001, $B59, 'Comprehensive apps info'!$O$3:$O$10001, "De-scoped from TEKsystems")</f>
        <v>0</v>
      </c>
      <c r="P59" s="10">
        <f t="shared" si="11"/>
        <v>17</v>
      </c>
      <c r="R59" s="17" t="str">
        <f t="shared" si="12"/>
        <v>Matches</v>
      </c>
    </row>
    <row r="60">
      <c r="B60" s="18" t="str">
        <f t="shared" si="10"/>
        <v>Rao</v>
      </c>
      <c r="C60" s="15">
        <f>COUNTIFS('Comprehensive apps info'!$G$3:$G$10001,$C$25, 'Comprehensive apps info'!$K$3:$K$10001, $B60, 'Comprehensive apps info'!$O$3:$O$10001, "&lt;&gt;" &amp; "App on Hold", 'Comprehensive apps info'!$O$3:$O$10001, "&lt;&gt;" &amp; "De-scoped from TEKsystems")</f>
        <v>4</v>
      </c>
      <c r="D60" s="15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info'!$K$3:$K$10001, $B60, 'Comprehensive apps info'!$O$3:$O$10001, "&lt;&gt;" &amp; "App on Hold", 'Comprehensive apps info'!$O$3:$O$10001, "&lt;&gt;" &amp; "De-scoped from TEKsystems")</f>
        <v>0</v>
      </c>
      <c r="E60" s="15">
        <f>COUNTIFS('Comprehensive apps info'!$G$3:$G$10001,$E$25, 'Comprehensive apps info'!$K$3:$K$10001, $B60, 'Comprehensive apps info'!$O$3:$O$10001, "&lt;&gt;" &amp; "App on Hold", 'Comprehensive apps info'!$O$3:$O$10001, "&lt;&gt;" &amp; "De-scoped from TEKsystems")</f>
        <v>2</v>
      </c>
      <c r="F60" s="15">
        <f>COUNTIFS('Comprehensive apps info'!$G$3:$G$10001,$F$25, 'Comprehensive apps info'!$K$3:$K$10001, $B60, 'Comprehensive apps info'!$O$3:$O$10001, "&lt;&gt;" &amp; "App on Hold", 'Comprehensive apps info'!$O$3:$O$10001, "&lt;&gt;" &amp; "De-scoped from TEKsystems")</f>
        <v>0</v>
      </c>
      <c r="G60" s="15">
        <f>COUNTIFS('Comprehensive apps info'!$G$3:$G$10001,$G$25, 'Comprehensive apps info'!$K$3:$K$10001, $B60, 'Comprehensive apps info'!$O$3:$O$10001, "&lt;&gt;" &amp; "App on Hold", 'Comprehensive apps info'!$O$3:$O$10001, "&lt;&gt;" &amp; "De-scoped from TEKsystems")</f>
        <v>2</v>
      </c>
      <c r="H60" s="15">
        <f>COUNTIFS('Comprehensive apps info'!$G$3:$G$10001,$H$25, 'Comprehensive apps info'!$K$3:$K$10001, $B60, 'Comprehensive apps info'!$O$3:$O$10001, "&lt;&gt;" &amp; "De-scoped from TEKsystems", 'Comprehensive apps info'!$O$3:$O$10001, "&lt;&gt;" &amp; "App on Hold")</f>
        <v>0</v>
      </c>
      <c r="I60" s="15">
        <f>COUNTIFS('Comprehensive apps info'!$G$3:$G$10001,$I$25, 'Comprehensive apps info'!$K$3:$K$10001, $B60, 'Comprehensive apps info'!$O$3:$O$10001, "&lt;&gt;" &amp; "App on Hold", 'Comprehensive apps info'!$O$3:$O$10001, "&lt;&gt;" &amp; "De-scoped from TEKsystems")</f>
        <v>0</v>
      </c>
      <c r="J60" s="15">
        <f>COUNTIFS('Comprehensive apps info'!$G$3:$G$10001,$J$25, 'Comprehensive apps info'!$K$3:$K$10001, $B60, 'Comprehensive apps info'!$O$3:$O$10001, "&lt;&gt;" &amp; "App on Hold", 'Comprehensive apps info'!$O$3:$O$10001, "&lt;&gt;" &amp; "De-scoped from TEKsystems")</f>
        <v>5</v>
      </c>
      <c r="K60" s="15">
        <f>COUNTIFS('Comprehensive apps info'!$G$3:$G$10001,$K$25, 'Comprehensive apps info'!$K$3:$K$10001, $B60, 'Comprehensive apps info'!$O$3:$O$10001, "&lt;&gt;" &amp; "App on Hold", 'Comprehensive apps info'!$O$3:$O$10001, "&lt;&gt;" &amp; "De-scoped from TEKsystems")</f>
        <v>0</v>
      </c>
      <c r="M60" s="10">
        <f t="shared" si="13"/>
        <v>13</v>
      </c>
      <c r="N60" s="12">
        <f>COUNTIFS('Comprehensive apps info'!$K$3:$K$10001, $B60, 'Comprehensive apps info'!$O$3:$O$10001, "App on Hold")</f>
        <v>2</v>
      </c>
      <c r="O60" s="14">
        <f>COUNTIFS('Comprehensive apps info'!$K$3:$K$10001, $B60, 'Comprehensive apps info'!$O$3:$O$10001, "De-scoped from TEKsystems")</f>
        <v>0</v>
      </c>
      <c r="P60" s="10">
        <f t="shared" si="11"/>
        <v>15</v>
      </c>
      <c r="R60" s="17" t="str">
        <f t="shared" si="12"/>
        <v>Matches</v>
      </c>
    </row>
    <row r="61">
      <c r="B61" s="80" t="s">
        <v>208</v>
      </c>
      <c r="C61" s="82">
        <f>COUNTIFS('Comprehensive apps info'!$G$3:$G$10001,$C$25, 'Comprehensive apps info'!$K$3:$K$10001, $B61, 'Comprehensive apps info'!$O$3:$O$10001, "&lt;&gt;" &amp; "App on Hold", 'Comprehensive apps info'!$O$3:$O$10001, "&lt;&gt;" &amp; "De-scoped from TEKsystems")</f>
        <v>1</v>
      </c>
      <c r="D61" s="82">
        <f>COUNTIFS('Comprehensive apps info'!$G$3:$G$10001,"&lt;&gt;"&amp;$C$25, 'Comprehensive apps info'!$G$3:$G$10001,"&lt;&gt;"&amp;$E$25, 'Comprehensive apps info'!$G$3:$G$10001,"&lt;&gt;"&amp;$F$25, 'Comprehensive apps info'!$G$3:$G$10001,"&lt;&gt;"&amp;$G$25, 'Comprehensive apps info'!$G$3:$G$10001,"&lt;&gt;"&amp;$H$25, 'Comprehensive apps info'!$G$3:$G$10001,"&lt;&gt;"&amp;$I$25, 'Comprehensive apps info'!$G$3:$G$10001,"&lt;&gt;"&amp;$J$25, 'Comprehensive apps info'!$G$3:$G$10001,"&lt;&gt;"&amp;$K$25,'Comprehensive apps info'!$G$3:$G$10001,"&lt;&gt;", 'Comprehensive apps info'!$K$3:$K$10001, $B61, 'Comprehensive apps info'!$O$3:$O$10001, "&lt;&gt;" &amp; "App on Hold", 'Comprehensive apps info'!$O$3:$O$10001, "&lt;&gt;" &amp; "De-scoped from TEKsystems")</f>
        <v>0</v>
      </c>
      <c r="E61" s="82">
        <f>COUNTIFS('Comprehensive apps info'!$G$3:$G$10001,$E$25, 'Comprehensive apps info'!$K$3:$K$10001, $B61, 'Comprehensive apps info'!$O$3:$O$10001, "&lt;&gt;" &amp; "App on Hold", 'Comprehensive apps info'!$O$3:$O$10001, "&lt;&gt;" &amp; "De-scoped from TEKsystems")</f>
        <v>5</v>
      </c>
      <c r="F61" s="82">
        <f>COUNTIFS('Comprehensive apps info'!$G$3:$G$10001,$F$25, 'Comprehensive apps info'!$K$3:$K$10001, $B61, 'Comprehensive apps info'!$O$3:$O$10001, "&lt;&gt;" &amp; "App on Hold", 'Comprehensive apps info'!$O$3:$O$10001, "&lt;&gt;" &amp; "De-scoped from TEKsystems")</f>
        <v>0</v>
      </c>
      <c r="G61" s="82">
        <f>COUNTIFS('Comprehensive apps info'!$G$3:$G$10001,$G$25, 'Comprehensive apps info'!$K$3:$K$10001, $B61, 'Comprehensive apps info'!$O$3:$O$10001, "&lt;&gt;" &amp; "App on Hold", 'Comprehensive apps info'!$O$3:$O$10001, "&lt;&gt;" &amp; "De-scoped from TEKsystems")</f>
        <v>2</v>
      </c>
      <c r="H61" s="82">
        <f>COUNTIFS('Comprehensive apps info'!$G$3:$G$10001,$H$25, 'Comprehensive apps info'!$K$3:$K$10001, $B61, 'Comprehensive apps info'!$O$3:$O$10001, "&lt;&gt;" &amp; "De-scoped from TEKsystems", 'Comprehensive apps info'!$O$3:$O$10001, "&lt;&gt;" &amp; "App on Hold")</f>
        <v>0</v>
      </c>
      <c r="I61" s="82">
        <f>COUNTIFS('Comprehensive apps info'!$G$3:$G$10001,$I$25, 'Comprehensive apps info'!$K$3:$K$10001, $B61, 'Comprehensive apps info'!$O$3:$O$10001, "&lt;&gt;" &amp; "App on Hold", 'Comprehensive apps info'!$O$3:$O$10001, "&lt;&gt;" &amp; "De-scoped from TEKsystems")</f>
        <v>0</v>
      </c>
      <c r="J61" s="82">
        <f>COUNTIFS('Comprehensive apps info'!$G$3:$G$10001,$J$25, 'Comprehensive apps info'!$K$3:$K$10001, $B61, 'Comprehensive apps info'!$O$3:$O$10001, "&lt;&gt;" &amp; "App on Hold", 'Comprehensive apps info'!$O$3:$O$10001, "&lt;&gt;" &amp; "De-scoped from TEKsystems")</f>
        <v>0</v>
      </c>
      <c r="K61" s="82">
        <f>COUNTIFS('Comprehensive apps info'!$G$3:$G$10001,$K$25, 'Comprehensive apps info'!$K$3:$K$10001, $B61, 'Comprehensive apps info'!$O$3:$O$10001, "&lt;&gt;" &amp; "App on Hold", 'Comprehensive apps info'!$O$3:$O$10001, "&lt;&gt;" &amp; "De-scoped from TEKsystems")</f>
        <v>4</v>
      </c>
      <c r="M61" s="10">
        <f>SUM(C61:K61)+N61+O61</f>
        <v>47</v>
      </c>
      <c r="N61" s="12">
        <f>COUNTIFS('Comprehensive apps info'!$K$3:$K$10001, $B61, 'Comprehensive apps info'!$O$3:$O$10001, "App on Hold")</f>
        <v>6</v>
      </c>
      <c r="O61" s="14">
        <f>COUNTIFS('Comprehensive apps info'!$K$3:$K$10001, $B61, 'Comprehensive apps info'!$O$3:$O$10001, "De-scoped from TEKsystems")</f>
        <v>29</v>
      </c>
      <c r="P61" s="10">
        <f>M61-N61-O61</f>
        <v>12</v>
      </c>
      <c r="R61" s="17" t="str">
        <f>IF(M61=X18,"Matches", "Has Issues")</f>
        <v>Matches</v>
      </c>
    </row>
    <row r="62">
      <c r="M62" s="109">
        <f>(SUM(M47:M61)+SUM(N62:P62))/2</f>
        <v>221</v>
      </c>
      <c r="N62" s="109">
        <f t="shared" ref="N62:P62" si="14">SUM(N47:N61)</f>
        <v>15</v>
      </c>
      <c r="O62" s="109">
        <f t="shared" si="14"/>
        <v>29</v>
      </c>
      <c r="P62" s="109">
        <f t="shared" si="14"/>
        <v>186</v>
      </c>
    </row>
    <row r="63">
      <c r="B63" s="7" t="s">
        <v>11</v>
      </c>
      <c r="C63" s="15">
        <f t="shared" ref="C63:K63" si="15">SUM(C47:C61)</f>
        <v>60</v>
      </c>
      <c r="D63" s="15">
        <f t="shared" si="15"/>
        <v>10</v>
      </c>
      <c r="E63" s="15">
        <f t="shared" si="15"/>
        <v>13</v>
      </c>
      <c r="F63" s="15">
        <f t="shared" si="15"/>
        <v>7</v>
      </c>
      <c r="G63" s="15">
        <f t="shared" si="15"/>
        <v>26</v>
      </c>
      <c r="H63" s="15">
        <f t="shared" si="15"/>
        <v>19</v>
      </c>
      <c r="I63" s="15">
        <f t="shared" si="15"/>
        <v>1</v>
      </c>
      <c r="J63" s="15">
        <f t="shared" si="15"/>
        <v>30</v>
      </c>
      <c r="K63" s="15">
        <f t="shared" si="15"/>
        <v>11</v>
      </c>
      <c r="L63" s="109">
        <f>SUM(C63:K63)+N62+O62</f>
        <v>221</v>
      </c>
      <c r="M63" s="17" t="str">
        <f>IF($L$42=$M$41,"Matches", "Has Issues")</f>
        <v>Matches</v>
      </c>
    </row>
  </sheetData>
  <mergeCells count="14">
    <mergeCell ref="K2:L2"/>
    <mergeCell ref="M2:N2"/>
    <mergeCell ref="S2:T2"/>
    <mergeCell ref="W2:Y2"/>
    <mergeCell ref="U2:V2"/>
    <mergeCell ref="Q2:R2"/>
    <mergeCell ref="O2:P2"/>
    <mergeCell ref="B2:B3"/>
    <mergeCell ref="C2:D2"/>
    <mergeCell ref="E2:F2"/>
    <mergeCell ref="G2:H2"/>
    <mergeCell ref="I2:J2"/>
    <mergeCell ref="C24:K24"/>
    <mergeCell ref="C45:K4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1" max="1" width="3.57"/>
  </cols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57"/>
    <col customWidth="1" min="2" max="2" width="5.14"/>
    <col customWidth="1" min="3" max="3" width="5.71"/>
    <col customWidth="1" min="4" max="4" width="17.29"/>
    <col customWidth="1" min="5" max="5" width="19.0"/>
    <col customWidth="1" min="6" max="6" width="10.86"/>
    <col customWidth="1" min="7" max="7" width="10.57"/>
    <col customWidth="1" hidden="1" min="8" max="8" width="10.57"/>
    <col customWidth="1" hidden="1" min="9" max="9" width="11.71"/>
    <col customWidth="1" min="10" max="10" width="10.14"/>
    <col customWidth="1" min="11" max="11" width="10.0"/>
    <col customWidth="1" min="12" max="12" width="16.14"/>
    <col customWidth="1" min="13" max="13" width="16.43"/>
    <col customWidth="1" min="14" max="14" width="17.43"/>
    <col customWidth="1" hidden="1" min="15" max="15" width="26.43"/>
    <col customWidth="1" hidden="1" min="16" max="18" width="7.43"/>
    <col customWidth="1" min="19" max="20" width="9.57"/>
    <col customWidth="1" hidden="1" min="21" max="21" width="12.14"/>
    <col customWidth="1" hidden="1" min="22" max="22" width="11.71"/>
    <col customWidth="1" hidden="1" min="23" max="23" width="26.29"/>
    <col customWidth="1" hidden="1" min="24" max="24" width="23.71"/>
    <col customWidth="1" hidden="1" min="25" max="25" width="47.0"/>
    <col customWidth="1" hidden="1" min="26" max="26" width="35.86"/>
    <col customWidth="1" hidden="1" min="27" max="27" width="28.57"/>
    <col customWidth="1" hidden="1" min="28" max="28" width="29.57"/>
    <col customWidth="1" hidden="1" min="29" max="30" width="9.71"/>
    <col customWidth="1" hidden="1" min="31" max="33" width="10.43"/>
    <col customWidth="1" hidden="1" min="34" max="34" width="9.86"/>
    <col customWidth="1" min="35" max="37" width="9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33.75" customHeight="1">
      <c r="A2" s="1"/>
      <c r="B2" s="9" t="str">
        <f>'Comprehensive apps info'!B2</f>
        <v>Phase</v>
      </c>
      <c r="C2" s="9" t="str">
        <f>'Comprehensive apps info'!C2</f>
        <v>Client #</v>
      </c>
      <c r="D2" s="9" t="str">
        <f>'Comprehensive apps info'!D2</f>
        <v>Client</v>
      </c>
      <c r="E2" s="9" t="str">
        <f>'Comprehensive apps info'!E2</f>
        <v>Application Name</v>
      </c>
      <c r="F2" s="9" t="str">
        <f>'Comprehensive apps info'!F2</f>
        <v>Job Code</v>
      </c>
      <c r="G2" s="9" t="str">
        <f>'Comprehensive apps info'!G2</f>
        <v>Job Frequency</v>
      </c>
      <c r="H2" s="7" t="str">
        <f>'Comprehensive apps info'!H2</f>
        <v>Type of Job</v>
      </c>
      <c r="I2" s="7" t="str">
        <f>'Comprehensive apps info'!I2</f>
        <v>Input Type</v>
      </c>
      <c r="J2" s="9" t="str">
        <f>'Comprehensive apps info'!J2</f>
        <v>Bangalore TEK Primary</v>
      </c>
      <c r="K2" s="9" t="str">
        <f>'Comprehensive apps info'!K2</f>
        <v>Bangalore TEK Secondary</v>
      </c>
      <c r="L2" s="9" t="str">
        <f>'Comprehensive apps info'!L2</f>
        <v>RRD Programmer</v>
      </c>
      <c r="M2" s="9" t="str">
        <f>'Comprehensive apps info'!M2</f>
        <v>Project Manager(s)</v>
      </c>
      <c r="N2" s="9" t="str">
        <f>'Comprehensive apps info'!N2</f>
        <v>RRD Application Dev. Mgr</v>
      </c>
      <c r="O2" s="7" t="str">
        <f>'Comprehensive apps info'!O2</f>
        <v>Project Status</v>
      </c>
      <c r="P2" s="7" t="str">
        <f>'Comprehensive apps info'!P2</f>
        <v>Sev 1 Qualified</v>
      </c>
      <c r="Q2" s="7" t="str">
        <f>'Comprehensive apps info'!Q2</f>
        <v>Sev 2 Qualified</v>
      </c>
      <c r="R2" s="7" t="str">
        <f>'Comprehensive apps info'!R2</f>
        <v>Sev 3 Qualified</v>
      </c>
      <c r="S2" s="9" t="str">
        <f>'Comprehensive apps info'!S2</f>
        <v>Logan Primary Support Person</v>
      </c>
      <c r="T2" s="9" t="str">
        <f>'Comprehensive apps info'!T2</f>
        <v>Logan Secondary Support Person</v>
      </c>
      <c r="U2" s="7" t="str">
        <f>'Comprehensive apps info'!U2</f>
        <v>PROD Facility</v>
      </c>
      <c r="V2" s="7" t="str">
        <f>'Comprehensive apps info'!V2</f>
        <v>TEST Facility</v>
      </c>
      <c r="W2" s="7" t="str">
        <f>'Comprehensive apps info'!W2</f>
        <v>PROD Directory</v>
      </c>
      <c r="X2" s="7" t="str">
        <f>'Comprehensive apps info'!X2</f>
        <v>TEST Directory</v>
      </c>
      <c r="Y2" s="7" t="str">
        <f>'Comprehensive apps info'!Y2</f>
        <v>Google Site</v>
      </c>
      <c r="Z2" s="115" t="str">
        <f>'Comprehensive apps info'!Z2</f>
        <v>Control-M Info</v>
      </c>
      <c r="AA2" s="116" t="str">
        <f>'Comprehensive apps info'!AA2</f>
        <v>Internal Email Group</v>
      </c>
      <c r="AB2" s="116" t="str">
        <f>'Comprehensive apps info'!AB2</f>
        <v>External Email Group</v>
      </c>
      <c r="AC2" s="116" t="str">
        <f>'Comprehensive apps info'!AC2</f>
        <v>Emails Standardization</v>
      </c>
      <c r="AD2" s="116" t="str">
        <f>'Comprehensive apps info'!AD2</f>
        <v>PowerStream Version</v>
      </c>
      <c r="AE2" s="116" t="str">
        <f>'Comprehensive apps info'!AE2</f>
        <v>SVN (Revision #)</v>
      </c>
      <c r="AF2" s="116" t="str">
        <f>'Comprehensive apps info'!AF2</f>
        <v>Client Access to TEST Region</v>
      </c>
      <c r="AG2" s="116" t="str">
        <f>'Comprehensive apps info'!AG2</f>
        <v>PIVOT</v>
      </c>
      <c r="AH2" s="116" t="str">
        <f>'Comprehensive apps info'!AH2</f>
        <v>Job Trigger</v>
      </c>
      <c r="AI2" s="9" t="str">
        <f>'Comprehensive apps info'!AI2</f>
        <v>PM Contact (Work)</v>
      </c>
      <c r="AJ2" s="9" t="str">
        <f>'Comprehensive apps info'!AJ2</f>
        <v>PM Contact (Cell)</v>
      </c>
      <c r="AK2" s="1"/>
    </row>
    <row r="3" hidden="1">
      <c r="A3" s="1"/>
      <c r="B3" s="10">
        <f>'Comprehensive apps info'!B3</f>
        <v>1</v>
      </c>
      <c r="C3" s="10">
        <f>'Comprehensive apps info'!C3</f>
        <v>1</v>
      </c>
      <c r="D3" s="25" t="str">
        <f>'Comprehensive apps info'!D3</f>
        <v>Empyrean</v>
      </c>
      <c r="E3" s="25" t="str">
        <f>'Comprehensive apps info'!E3</f>
        <v>Benefit Statements</v>
      </c>
      <c r="F3" s="25" t="str">
        <f>'Comprehensive apps info'!F3</f>
        <v>empstmt</v>
      </c>
      <c r="G3" s="25" t="str">
        <f>'Comprehensive apps info'!G3</f>
        <v>MWF</v>
      </c>
      <c r="H3" s="25" t="str">
        <f>'Comprehensive apps info'!H3</f>
        <v>Statement</v>
      </c>
      <c r="I3" s="25" t="str">
        <f>'Comprehensive apps info'!I3</f>
        <v>Pre-composed</v>
      </c>
      <c r="J3" s="25" t="str">
        <f>'Comprehensive apps info'!J3</f>
        <v>Naidu</v>
      </c>
      <c r="K3" s="25" t="str">
        <f>'Comprehensive apps info'!K3</f>
        <v>Sushil</v>
      </c>
      <c r="L3" s="25" t="str">
        <f>'Comprehensive apps info'!L3</f>
        <v>Craig Schvaneveldt</v>
      </c>
      <c r="M3" s="25" t="str">
        <f>'Comprehensive apps info'!M3</f>
        <v>Sierra Stonecipher</v>
      </c>
      <c r="N3" s="25" t="str">
        <f>'Comprehensive apps info'!N3</f>
        <v>Casey McCammon</v>
      </c>
      <c r="O3" s="26" t="str">
        <f>'Comprehensive apps info'!O3</f>
        <v>Supported by TEKsystems</v>
      </c>
      <c r="P3" s="25" t="str">
        <f>'Comprehensive apps info'!P3</f>
        <v>N</v>
      </c>
      <c r="Q3" s="25" t="str">
        <f>'Comprehensive apps info'!Q3</f>
        <v>Y</v>
      </c>
      <c r="R3" s="25" t="str">
        <f>'Comprehensive apps info'!R3</f>
        <v>N</v>
      </c>
      <c r="S3" s="16" t="str">
        <f>'Comprehensive apps info'!S3</f>
        <v>Ritesh</v>
      </c>
      <c r="T3" s="16" t="str">
        <f>'Comprehensive apps info'!T3</f>
        <v>Maverick</v>
      </c>
      <c r="U3" s="25" t="str">
        <f>'Comprehensive apps info'!U3</f>
        <v>Logan</v>
      </c>
      <c r="V3" s="25" t="str">
        <f>'Comprehensive apps info'!V3</f>
        <v>Logan</v>
      </c>
      <c r="W3" s="28" t="str">
        <f>'Comprehensive apps info'!W3</f>
        <v>/prod/bcs/lgnp/clientapp/empstmt/</v>
      </c>
      <c r="X3" s="29" t="str">
        <f>'Comprehensive apps info'!X3</f>
        <v>/bcs/lgnt/clientapp/empstmt/</v>
      </c>
      <c r="Y3" s="30" t="str">
        <f>'Comprehensive apps info'!Y3</f>
        <v>https://sites.google.com/a/rrd.com/empyrean-benefits/</v>
      </c>
      <c r="Z3" s="31" t="str">
        <f>'Comprehensive apps info'!Z3</f>
        <v>https://docs.google.com/document/d/1B-5swIwP07tbaF1anmwgpeSu-3T7YE_HHi5f-6ekp8o/edit</v>
      </c>
      <c r="AA3" s="32" t="str">
        <f>'Comprehensive apps info'!AA3</f>
        <v/>
      </c>
      <c r="AB3" s="32" t="str">
        <f>'Comprehensive apps info'!AB3</f>
        <v/>
      </c>
      <c r="AC3" s="32"/>
      <c r="AD3" s="32" t="str">
        <f>'Comprehensive apps info'!AD3</f>
        <v/>
      </c>
      <c r="AE3" s="32" t="str">
        <f>'Comprehensive apps info'!AE3</f>
        <v/>
      </c>
      <c r="AF3" s="33" t="str">
        <f>'Comprehensive apps info'!AF3</f>
        <v>Yes</v>
      </c>
      <c r="AG3" s="33" t="str">
        <f>'Comprehensive apps info'!AG3</f>
        <v>No</v>
      </c>
      <c r="AH3" s="33"/>
      <c r="AI3" s="33" t="str">
        <f>'Comprehensive apps info'!AI3</f>
        <v/>
      </c>
      <c r="AJ3" s="33" t="str">
        <f>'Comprehensive apps info'!AJ3</f>
        <v/>
      </c>
      <c r="AK3" s="1"/>
    </row>
    <row r="4" hidden="1">
      <c r="A4" s="1"/>
      <c r="B4" s="10">
        <f>'Comprehensive apps info'!B4</f>
        <v>1</v>
      </c>
      <c r="C4" s="10">
        <f>'Comprehensive apps info'!C4</f>
        <v>2</v>
      </c>
      <c r="D4" s="25" t="str">
        <f>'Comprehensive apps info'!D4</f>
        <v>T Rowe Price</v>
      </c>
      <c r="E4" s="25" t="str">
        <f>'Comprehensive apps info'!E4</f>
        <v>RPS Plan</v>
      </c>
      <c r="F4" s="25" t="str">
        <f>'Comprehensive apps info'!F4</f>
        <v>trprpsp</v>
      </c>
      <c r="G4" s="25" t="str">
        <f>'Comprehensive apps info'!G4</f>
        <v>Daily</v>
      </c>
      <c r="H4" s="25" t="str">
        <f>'Comprehensive apps info'!H4</f>
        <v>Letter</v>
      </c>
      <c r="I4" s="25" t="str">
        <f>'Comprehensive apps info'!I4</f>
        <v>Pre-composed</v>
      </c>
      <c r="J4" s="25" t="str">
        <f>'Comprehensive apps info'!J4</f>
        <v>Naidu</v>
      </c>
      <c r="K4" s="25" t="str">
        <f>'Comprehensive apps info'!K4</f>
        <v>Nethra</v>
      </c>
      <c r="L4" s="25" t="str">
        <f>'Comprehensive apps info'!L4</f>
        <v>Dawn Robison</v>
      </c>
      <c r="M4" s="25" t="str">
        <f>'Comprehensive apps info'!M4</f>
        <v>Lisa Migliore &amp; Kathy Terlino</v>
      </c>
      <c r="N4" s="25" t="str">
        <f>'Comprehensive apps info'!N4</f>
        <v>Casey McCammon</v>
      </c>
      <c r="O4" s="26" t="str">
        <f>'Comprehensive apps info'!O4</f>
        <v>Supported by TEKsystems</v>
      </c>
      <c r="P4" s="25" t="str">
        <f>'Comprehensive apps info'!P4</f>
        <v>N</v>
      </c>
      <c r="Q4" s="25" t="str">
        <f>'Comprehensive apps info'!Q4</f>
        <v>Y</v>
      </c>
      <c r="R4" s="25" t="str">
        <f>'Comprehensive apps info'!R4</f>
        <v>N</v>
      </c>
      <c r="S4" s="16" t="str">
        <f>'Comprehensive apps info'!S4</f>
        <v>Ritesh</v>
      </c>
      <c r="T4" s="16" t="str">
        <f>'Comprehensive apps info'!T4</f>
        <v>Maverick</v>
      </c>
      <c r="U4" s="25" t="str">
        <f>'Comprehensive apps info'!U4</f>
        <v>Hyde Park</v>
      </c>
      <c r="V4" s="25" t="str">
        <f>'Comprehensive apps info'!V4</f>
        <v>Hyde Park</v>
      </c>
      <c r="W4" s="28" t="str">
        <f>'Comprehensive apps info'!W4</f>
        <v>/prod/bcs/hdpp/clientapp/trprpsp/</v>
      </c>
      <c r="X4" s="29" t="str">
        <f>'Comprehensive apps info'!X4</f>
        <v>/bcs/hdpt/clientapp/trprpsp/</v>
      </c>
      <c r="Y4" s="30" t="str">
        <f>'Comprehensive apps info'!Y4</f>
        <v>https://sites.google.com/a/rrd.com/t-rowe-price-rps-plan-letters/</v>
      </c>
      <c r="Z4" s="31" t="str">
        <f>'Comprehensive apps info'!Z4</f>
        <v>https://docs.google.com/document/d/1B-5swIwP07tbaF1anmwgpeSu-3T7YE_HHi5f-6ekp8o/edit</v>
      </c>
      <c r="AA4" s="32" t="str">
        <f>'Comprehensive apps info'!AA4</f>
        <v/>
      </c>
      <c r="AB4" s="32" t="str">
        <f>'Comprehensive apps info'!AB4</f>
        <v/>
      </c>
      <c r="AC4" s="32"/>
      <c r="AD4" s="32" t="str">
        <f>'Comprehensive apps info'!AD4</f>
        <v/>
      </c>
      <c r="AE4" s="32" t="str">
        <f>'Comprehensive apps info'!AE4</f>
        <v/>
      </c>
      <c r="AF4" s="32" t="str">
        <f>'Comprehensive apps info'!AF4</f>
        <v/>
      </c>
      <c r="AG4" s="33" t="str">
        <f>'Comprehensive apps info'!AG4</f>
        <v>Yes</v>
      </c>
      <c r="AH4" s="33"/>
      <c r="AI4" s="33" t="str">
        <f>'Comprehensive apps info'!AI4</f>
        <v/>
      </c>
      <c r="AJ4" s="33" t="str">
        <f>'Comprehensive apps info'!AJ4</f>
        <v/>
      </c>
      <c r="AK4" s="1"/>
    </row>
    <row r="5" hidden="1">
      <c r="A5" s="1"/>
      <c r="B5" s="10">
        <f>'Comprehensive apps info'!B5</f>
        <v>1</v>
      </c>
      <c r="C5" s="10">
        <f>'Comprehensive apps info'!C5</f>
        <v>3</v>
      </c>
      <c r="D5" s="25" t="str">
        <f>'Comprehensive apps info'!D5</f>
        <v>T Rowe Price</v>
      </c>
      <c r="E5" s="25" t="str">
        <f>'Comprehensive apps info'!E5</f>
        <v>Non-Qual</v>
      </c>
      <c r="F5" s="25" t="str">
        <f>'Comprehensive apps info'!F5</f>
        <v>trpnonq</v>
      </c>
      <c r="G5" s="25" t="str">
        <f>'Comprehensive apps info'!G5</f>
        <v>Daily</v>
      </c>
      <c r="H5" s="25" t="str">
        <f>'Comprehensive apps info'!H5</f>
        <v>Statement</v>
      </c>
      <c r="I5" s="25" t="str">
        <f>'Comprehensive apps info'!I5</f>
        <v>Pre-composed</v>
      </c>
      <c r="J5" s="25" t="str">
        <f>'Comprehensive apps info'!J5</f>
        <v>Naidu</v>
      </c>
      <c r="K5" s="25" t="str">
        <f>'Comprehensive apps info'!K5</f>
        <v>Nethra</v>
      </c>
      <c r="L5" s="25" t="str">
        <f>'Comprehensive apps info'!L5</f>
        <v>Michael Harper</v>
      </c>
      <c r="M5" s="25" t="str">
        <f>'Comprehensive apps info'!M5</f>
        <v>Lisa Migliore &amp; Kathy Terlino</v>
      </c>
      <c r="N5" s="25" t="str">
        <f>'Comprehensive apps info'!N5</f>
        <v>Casey McCammon</v>
      </c>
      <c r="O5" s="26" t="str">
        <f>'Comprehensive apps info'!O5</f>
        <v>Supported by TEKsystems</v>
      </c>
      <c r="P5" s="25" t="str">
        <f>'Comprehensive apps info'!P5</f>
        <v>N</v>
      </c>
      <c r="Q5" s="25" t="str">
        <f>'Comprehensive apps info'!Q5</f>
        <v>Y</v>
      </c>
      <c r="R5" s="25" t="str">
        <f>'Comprehensive apps info'!R5</f>
        <v>N</v>
      </c>
      <c r="S5" s="16" t="str">
        <f>'Comprehensive apps info'!S5</f>
        <v>Ritesh</v>
      </c>
      <c r="T5" s="16" t="str">
        <f>'Comprehensive apps info'!T5</f>
        <v>Maverick</v>
      </c>
      <c r="U5" s="25" t="str">
        <f>'Comprehensive apps info'!U5</f>
        <v>Hyde Park</v>
      </c>
      <c r="V5" s="25" t="str">
        <f>'Comprehensive apps info'!V5</f>
        <v>Hyde Park</v>
      </c>
      <c r="W5" s="28" t="str">
        <f>'Comprehensive apps info'!W5</f>
        <v>/prod/bcs/hdpp/clientapp/trpnonq/</v>
      </c>
      <c r="X5" s="29" t="str">
        <f>'Comprehensive apps info'!X5</f>
        <v>/bcs/hdpt/clientapp/trpnonq/</v>
      </c>
      <c r="Y5" s="30" t="str">
        <f>'Comprehensive apps info'!Y5</f>
        <v>https://sites.google.com/a/rrd.com/t-rowe-price-nonq/</v>
      </c>
      <c r="Z5" s="31" t="str">
        <f>'Comprehensive apps info'!Z5</f>
        <v>https://docs.google.com/document/d/1B-5swIwP07tbaF1anmwgpeSu-3T7YE_HHi5f-6ekp8o/edit</v>
      </c>
      <c r="AA5" s="32" t="str">
        <f>'Comprehensive apps info'!AA5</f>
        <v/>
      </c>
      <c r="AB5" s="32" t="str">
        <f>'Comprehensive apps info'!AB5</f>
        <v/>
      </c>
      <c r="AC5" s="32"/>
      <c r="AD5" s="32" t="str">
        <f>'Comprehensive apps info'!AD5</f>
        <v/>
      </c>
      <c r="AE5" s="32" t="str">
        <f>'Comprehensive apps info'!AE5</f>
        <v/>
      </c>
      <c r="AF5" s="32" t="str">
        <f>'Comprehensive apps info'!AF5</f>
        <v/>
      </c>
      <c r="AG5" s="33" t="str">
        <f>'Comprehensive apps info'!AG5</f>
        <v>Yes</v>
      </c>
      <c r="AH5" s="33"/>
      <c r="AI5" s="33" t="str">
        <f>'Comprehensive apps info'!AI5</f>
        <v/>
      </c>
      <c r="AJ5" s="33" t="str">
        <f>'Comprehensive apps info'!AJ5</f>
        <v/>
      </c>
      <c r="AK5" s="1"/>
    </row>
    <row r="6" hidden="1">
      <c r="A6" s="1"/>
      <c r="B6" s="10">
        <f>'Comprehensive apps info'!B6</f>
        <v>1</v>
      </c>
      <c r="C6" s="10">
        <f>'Comprehensive apps info'!C6</f>
        <v>4</v>
      </c>
      <c r="D6" s="25" t="str">
        <f>'Comprehensive apps info'!D6</f>
        <v>Kemper</v>
      </c>
      <c r="E6" s="25" t="str">
        <f>'Comprehensive apps info'!E6</f>
        <v>Fire and Dwelling Notices</v>
      </c>
      <c r="F6" s="25" t="str">
        <f>'Comprehensive apps info'!F6</f>
        <v>kmpndwl</v>
      </c>
      <c r="G6" s="25" t="str">
        <f>'Comprehensive apps info'!G6</f>
        <v>MTWThF</v>
      </c>
      <c r="H6" s="25" t="str">
        <f>'Comprehensive apps info'!H6</f>
        <v>Notice Ltrs</v>
      </c>
      <c r="I6" s="25" t="str">
        <f>'Comprehensive apps info'!I6</f>
        <v>Pre-composed</v>
      </c>
      <c r="J6" s="25" t="str">
        <f>'Comprehensive apps info'!J6</f>
        <v>Naidu</v>
      </c>
      <c r="K6" s="25" t="str">
        <f>'Comprehensive apps info'!K6</f>
        <v>Pravallika</v>
      </c>
      <c r="L6" s="25" t="str">
        <f>'Comprehensive apps info'!L6</f>
        <v>Ryan Dunoskovic</v>
      </c>
      <c r="M6" s="25" t="str">
        <f>'Comprehensive apps info'!M6</f>
        <v>Brent Jeppesen</v>
      </c>
      <c r="N6" s="25" t="str">
        <f>'Comprehensive apps info'!N6</f>
        <v>Brandon Ballard</v>
      </c>
      <c r="O6" s="26" t="str">
        <f>'Comprehensive apps info'!O6</f>
        <v>Supported by TEKsystems</v>
      </c>
      <c r="P6" s="25" t="str">
        <f>'Comprehensive apps info'!P6</f>
        <v>N</v>
      </c>
      <c r="Q6" s="25" t="str">
        <f>'Comprehensive apps info'!Q6</f>
        <v>Y</v>
      </c>
      <c r="R6" s="25" t="str">
        <f>'Comprehensive apps info'!R6</f>
        <v>N</v>
      </c>
      <c r="S6" s="16" t="str">
        <f>'Comprehensive apps info'!S6</f>
        <v>Ritesh</v>
      </c>
      <c r="T6" s="16" t="str">
        <f>'Comprehensive apps info'!T6</f>
        <v>Maverick</v>
      </c>
      <c r="U6" s="25" t="str">
        <f>'Comprehensive apps info'!U6</f>
        <v>Logan</v>
      </c>
      <c r="V6" s="25" t="str">
        <f>'Comprehensive apps info'!V6</f>
        <v>Logan</v>
      </c>
      <c r="W6" s="28" t="str">
        <f>'Comprehensive apps info'!W6</f>
        <v>/prod/bcs/lgnp/clientapp/kmpndwl/</v>
      </c>
      <c r="X6" s="29" t="str">
        <f>'Comprehensive apps info'!X6</f>
        <v>/bcs/lgnt/clientapp/kmpndwl/</v>
      </c>
      <c r="Y6" s="30" t="str">
        <f>'Comprehensive apps info'!Y6</f>
        <v>https://sites.google.com/a/rrd.com/kemper-fire-and-dwelling/</v>
      </c>
      <c r="Z6" s="31" t="str">
        <f>'Comprehensive apps info'!Z6</f>
        <v>https://docs.google.com/document/d/1B-5swIwP07tbaF1anmwgpeSu-3T7YE_HHi5f-6ekp8o/edit</v>
      </c>
      <c r="AA6" s="32" t="str">
        <f>'Comprehensive apps info'!AA6</f>
        <v/>
      </c>
      <c r="AB6" s="32" t="str">
        <f>'Comprehensive apps info'!AB6</f>
        <v/>
      </c>
      <c r="AC6" s="32"/>
      <c r="AD6" s="32" t="str">
        <f>'Comprehensive apps info'!AD6</f>
        <v/>
      </c>
      <c r="AE6" s="32" t="str">
        <f>'Comprehensive apps info'!AE6</f>
        <v/>
      </c>
      <c r="AF6" s="32" t="str">
        <f>'Comprehensive apps info'!AF6</f>
        <v/>
      </c>
      <c r="AG6" s="33" t="str">
        <f>'Comprehensive apps info'!AG6</f>
        <v>No</v>
      </c>
      <c r="AH6" s="33"/>
      <c r="AI6" s="33" t="str">
        <f>'Comprehensive apps info'!AI6</f>
        <v/>
      </c>
      <c r="AJ6" s="33" t="str">
        <f>'Comprehensive apps info'!AJ6</f>
        <v/>
      </c>
      <c r="AK6" s="1"/>
    </row>
    <row r="7" hidden="1">
      <c r="A7" s="1"/>
      <c r="B7" s="10">
        <f>'Comprehensive apps info'!B7</f>
        <v>1</v>
      </c>
      <c r="C7" s="10">
        <f>'Comprehensive apps info'!C7</f>
        <v>5</v>
      </c>
      <c r="D7" s="25" t="str">
        <f>'Comprehensive apps info'!D7</f>
        <v>Kemper</v>
      </c>
      <c r="E7" s="25" t="str">
        <f>'Comprehensive apps info'!E7</f>
        <v>Fire and Dwelling Policies</v>
      </c>
      <c r="F7" s="25" t="str">
        <f>'Comprehensive apps info'!F7</f>
        <v>kmppdwl</v>
      </c>
      <c r="G7" s="25" t="str">
        <f>'Comprehensive apps info'!G7</f>
        <v>MTWThF</v>
      </c>
      <c r="H7" s="25" t="str">
        <f>'Comprehensive apps info'!H7</f>
        <v>Policy Ltrs</v>
      </c>
      <c r="I7" s="25" t="str">
        <f>'Comprehensive apps info'!I7</f>
        <v>Pre-composed</v>
      </c>
      <c r="J7" s="25" t="str">
        <f>'Comprehensive apps info'!J7</f>
        <v>Naidu</v>
      </c>
      <c r="K7" s="25" t="str">
        <f>'Comprehensive apps info'!K7</f>
        <v>Pravallika</v>
      </c>
      <c r="L7" s="25" t="str">
        <f>'Comprehensive apps info'!L7</f>
        <v>Ryan Dunoskovic</v>
      </c>
      <c r="M7" s="25" t="str">
        <f>'Comprehensive apps info'!M7</f>
        <v>Brent Jeppesen</v>
      </c>
      <c r="N7" s="25" t="str">
        <f>'Comprehensive apps info'!N7</f>
        <v>Brandon Ballard</v>
      </c>
      <c r="O7" s="26" t="str">
        <f>'Comprehensive apps info'!O7</f>
        <v>Supported by TEKsystems</v>
      </c>
      <c r="P7" s="25" t="str">
        <f>'Comprehensive apps info'!P7</f>
        <v>N</v>
      </c>
      <c r="Q7" s="25" t="str">
        <f>'Comprehensive apps info'!Q7</f>
        <v>Y</v>
      </c>
      <c r="R7" s="25" t="str">
        <f>'Comprehensive apps info'!R7</f>
        <v>N</v>
      </c>
      <c r="S7" s="16" t="str">
        <f>'Comprehensive apps info'!S7</f>
        <v>Ritesh</v>
      </c>
      <c r="T7" s="16" t="str">
        <f>'Comprehensive apps info'!T7</f>
        <v>Maverick</v>
      </c>
      <c r="U7" s="25" t="str">
        <f>'Comprehensive apps info'!U7</f>
        <v>Logan</v>
      </c>
      <c r="V7" s="25" t="str">
        <f>'Comprehensive apps info'!V7</f>
        <v>Logan</v>
      </c>
      <c r="W7" s="28" t="str">
        <f>'Comprehensive apps info'!W7</f>
        <v>/prod/bcs/lgnp/clientapp/kmppdwl/</v>
      </c>
      <c r="X7" s="29" t="str">
        <f>'Comprehensive apps info'!X7</f>
        <v>/bcs/lgnt/clientapp/kmppdwl/</v>
      </c>
      <c r="Y7" s="30" t="str">
        <f>'Comprehensive apps info'!Y7</f>
        <v>https://sites.google.com/a/rrd.com/kemper-fire-and-dwelling/</v>
      </c>
      <c r="Z7" s="31" t="str">
        <f>'Comprehensive apps info'!Z7</f>
        <v>https://docs.google.com/document/d/1B-5swIwP07tbaF1anmwgpeSu-3T7YE_HHi5f-6ekp8o/edit</v>
      </c>
      <c r="AA7" s="32" t="str">
        <f>'Comprehensive apps info'!AA7</f>
        <v/>
      </c>
      <c r="AB7" s="32" t="str">
        <f>'Comprehensive apps info'!AB7</f>
        <v/>
      </c>
      <c r="AC7" s="32"/>
      <c r="AD7" s="32" t="str">
        <f>'Comprehensive apps info'!AD7</f>
        <v/>
      </c>
      <c r="AE7" s="32" t="str">
        <f>'Comprehensive apps info'!AE7</f>
        <v/>
      </c>
      <c r="AF7" s="32" t="str">
        <f>'Comprehensive apps info'!AF7</f>
        <v/>
      </c>
      <c r="AG7" s="33" t="str">
        <f>'Comprehensive apps info'!AG7</f>
        <v>No</v>
      </c>
      <c r="AH7" s="33"/>
      <c r="AI7" s="33" t="str">
        <f>'Comprehensive apps info'!AI7</f>
        <v/>
      </c>
      <c r="AJ7" s="33" t="str">
        <f>'Comprehensive apps info'!AJ7</f>
        <v/>
      </c>
      <c r="AK7" s="1"/>
    </row>
    <row r="8" hidden="1">
      <c r="A8" s="1"/>
      <c r="B8" s="10">
        <f>'Comprehensive apps info'!B8</f>
        <v>1</v>
      </c>
      <c r="C8" s="10">
        <f>'Comprehensive apps info'!C8</f>
        <v>6</v>
      </c>
      <c r="D8" s="25" t="str">
        <f>'Comprehensive apps info'!D8</f>
        <v>T Rowe Price</v>
      </c>
      <c r="E8" s="25" t="str">
        <f>'Comprehensive apps info'!E8</f>
        <v>Consolidated Confirms</v>
      </c>
      <c r="F8" s="25" t="str">
        <f>'Comprehensive apps info'!F8</f>
        <v>trpcltr</v>
      </c>
      <c r="G8" s="25" t="str">
        <f>'Comprehensive apps info'!G8</f>
        <v>Daily</v>
      </c>
      <c r="H8" s="25" t="str">
        <f>'Comprehensive apps info'!H8</f>
        <v>Letter</v>
      </c>
      <c r="I8" s="25" t="str">
        <f>'Comprehensive apps info'!I8</f>
        <v>Pre-composed</v>
      </c>
      <c r="J8" s="25" t="str">
        <f>'Comprehensive apps info'!J8</f>
        <v>Naidu</v>
      </c>
      <c r="K8" s="25" t="str">
        <f>'Comprehensive apps info'!K8</f>
        <v>Anil</v>
      </c>
      <c r="L8" s="25" t="str">
        <f>'Comprehensive apps info'!L8</f>
        <v>Craig Schvaneveldt</v>
      </c>
      <c r="M8" s="25" t="str">
        <f>'Comprehensive apps info'!M8</f>
        <v>Lisa Migliore &amp; Kathy Terlino</v>
      </c>
      <c r="N8" s="25" t="str">
        <f>'Comprehensive apps info'!N8</f>
        <v>Casey McCammon</v>
      </c>
      <c r="O8" s="26" t="str">
        <f>'Comprehensive apps info'!O8</f>
        <v>Supported by TEKsystems</v>
      </c>
      <c r="P8" s="25" t="str">
        <f>'Comprehensive apps info'!P8</f>
        <v>N</v>
      </c>
      <c r="Q8" s="25" t="str">
        <f>'Comprehensive apps info'!Q8</f>
        <v>Y</v>
      </c>
      <c r="R8" s="25" t="str">
        <f>'Comprehensive apps info'!R8</f>
        <v>N</v>
      </c>
      <c r="S8" s="16" t="str">
        <f>'Comprehensive apps info'!S8</f>
        <v>Ritesh</v>
      </c>
      <c r="T8" s="16" t="str">
        <f>'Comprehensive apps info'!T8</f>
        <v>Maverick</v>
      </c>
      <c r="U8" s="25" t="str">
        <f>'Comprehensive apps info'!U8</f>
        <v>Hyde Park</v>
      </c>
      <c r="V8" s="25" t="str">
        <f>'Comprehensive apps info'!V8</f>
        <v>Hyde Park</v>
      </c>
      <c r="W8" s="28" t="str">
        <f>'Comprehensive apps info'!W8</f>
        <v>/prod/bcs/hdpp/clientapp/trpcltr/</v>
      </c>
      <c r="X8" s="29" t="str">
        <f>'Comprehensive apps info'!X8</f>
        <v>/bcs/hdpt/clientapp/trpcltr/</v>
      </c>
      <c r="Y8" s="30" t="str">
        <f>'Comprehensive apps info'!Y8</f>
        <v>https://sites.google.com/a/rrd.com/t-rowe-price--confirm-letters/</v>
      </c>
      <c r="Z8" s="31" t="str">
        <f>'Comprehensive apps info'!Z8</f>
        <v>https://docs.google.com/document/d/1B-5swIwP07tbaF1anmwgpeSu-3T7YE_HHi5f-6ekp8o/edit</v>
      </c>
      <c r="AA8" s="32" t="str">
        <f>'Comprehensive apps info'!AA8</f>
        <v/>
      </c>
      <c r="AB8" s="32" t="str">
        <f>'Comprehensive apps info'!AB8</f>
        <v/>
      </c>
      <c r="AC8" s="32"/>
      <c r="AD8" s="32" t="str">
        <f>'Comprehensive apps info'!AD8</f>
        <v/>
      </c>
      <c r="AE8" s="32" t="str">
        <f>'Comprehensive apps info'!AE8</f>
        <v/>
      </c>
      <c r="AF8" s="32" t="str">
        <f>'Comprehensive apps info'!AF8</f>
        <v/>
      </c>
      <c r="AG8" s="33" t="str">
        <f>'Comprehensive apps info'!AG8</f>
        <v>Yes</v>
      </c>
      <c r="AH8" s="33"/>
      <c r="AI8" s="33" t="str">
        <f>'Comprehensive apps info'!AI8</f>
        <v/>
      </c>
      <c r="AJ8" s="33" t="str">
        <f>'Comprehensive apps info'!AJ8</f>
        <v/>
      </c>
      <c r="AK8" s="1"/>
    </row>
    <row r="9" hidden="1">
      <c r="A9" s="1"/>
      <c r="B9" s="10">
        <f>'Comprehensive apps info'!B9</f>
        <v>1</v>
      </c>
      <c r="C9" s="10">
        <f>'Comprehensive apps info'!C9</f>
        <v>7</v>
      </c>
      <c r="D9" s="25" t="str">
        <f>'Comprehensive apps info'!D9</f>
        <v>John Hancock</v>
      </c>
      <c r="E9" s="25" t="str">
        <f>'Comprehensive apps info'!E9</f>
        <v>Dividend Statements</v>
      </c>
      <c r="F9" s="25" t="str">
        <f>'Comprehensive apps info'!F9</f>
        <v>jhidivn</v>
      </c>
      <c r="G9" s="25" t="str">
        <f>'Comprehensive apps info'!G9</f>
        <v>Monthly</v>
      </c>
      <c r="H9" s="25" t="str">
        <f>'Comprehensive apps info'!H9</f>
        <v>Statement</v>
      </c>
      <c r="I9" s="25" t="str">
        <f>'Comprehensive apps info'!I9</f>
        <v>Pre-composed</v>
      </c>
      <c r="J9" s="25" t="str">
        <f>'Comprehensive apps info'!J9</f>
        <v>Naidu</v>
      </c>
      <c r="K9" s="25" t="str">
        <f>'Comprehensive apps info'!K9</f>
        <v>Venkat</v>
      </c>
      <c r="L9" s="25" t="str">
        <f>'Comprehensive apps info'!L9</f>
        <v>Wade Wilkey</v>
      </c>
      <c r="M9" s="25" t="str">
        <f>'Comprehensive apps info'!M9</f>
        <v>Tyson Bird</v>
      </c>
      <c r="N9" s="25" t="str">
        <f>'Comprehensive apps info'!N9</f>
        <v>David Jarrett</v>
      </c>
      <c r="O9" s="26" t="str">
        <f>'Comprehensive apps info'!O9</f>
        <v>Supported by TEKsystems</v>
      </c>
      <c r="P9" s="25" t="str">
        <f>'Comprehensive apps info'!P9</f>
        <v>N</v>
      </c>
      <c r="Q9" s="25" t="str">
        <f>'Comprehensive apps info'!Q9</f>
        <v>Y</v>
      </c>
      <c r="R9" s="25" t="str">
        <f>'Comprehensive apps info'!R9</f>
        <v>N</v>
      </c>
      <c r="S9" s="16" t="str">
        <f>'Comprehensive apps info'!S9</f>
        <v>Ritesh</v>
      </c>
      <c r="T9" s="16" t="str">
        <f>'Comprehensive apps info'!T9</f>
        <v>Maverick</v>
      </c>
      <c r="U9" s="25" t="str">
        <f>'Comprehensive apps info'!U9</f>
        <v>Logan</v>
      </c>
      <c r="V9" s="25" t="str">
        <f>'Comprehensive apps info'!V9</f>
        <v>Logan</v>
      </c>
      <c r="W9" s="28" t="str">
        <f>'Comprehensive apps info'!W9</f>
        <v>/prod/bcs/lgnp/clientapp/jhidivn/</v>
      </c>
      <c r="X9" s="29" t="str">
        <f>'Comprehensive apps info'!X9</f>
        <v>/bcs/lgnt/clientapp/jhidivn/</v>
      </c>
      <c r="Y9" s="30" t="str">
        <f>'Comprehensive apps info'!Y9</f>
        <v>https://sites.google.com/a/rrd.com/john-hancock-monthly-jhidivn/</v>
      </c>
      <c r="Z9" s="31" t="str">
        <f>'Comprehensive apps info'!Z9</f>
        <v>https://docs.google.com/document/d/1B-5swIwP07tbaF1anmwgpeSu-3T7YE_HHi5f-6ekp8o/edit</v>
      </c>
      <c r="AA9" s="32" t="str">
        <f>'Comprehensive apps info'!AA9</f>
        <v/>
      </c>
      <c r="AB9" s="32" t="str">
        <f>'Comprehensive apps info'!AB9</f>
        <v/>
      </c>
      <c r="AC9" s="32"/>
      <c r="AD9" s="32" t="str">
        <f>'Comprehensive apps info'!AD9</f>
        <v/>
      </c>
      <c r="AE9" s="32" t="str">
        <f>'Comprehensive apps info'!AE9</f>
        <v/>
      </c>
      <c r="AF9" s="32" t="str">
        <f>'Comprehensive apps info'!AF9</f>
        <v/>
      </c>
      <c r="AG9" s="33" t="str">
        <f>'Comprehensive apps info'!AG9</f>
        <v>No</v>
      </c>
      <c r="AH9" s="33"/>
      <c r="AI9" s="33" t="str">
        <f>'Comprehensive apps info'!AI9</f>
        <v/>
      </c>
      <c r="AJ9" s="33" t="str">
        <f>'Comprehensive apps info'!AJ9</f>
        <v/>
      </c>
      <c r="AK9" s="1"/>
    </row>
    <row r="10" hidden="1">
      <c r="A10" s="1"/>
      <c r="B10" s="10">
        <f>'Comprehensive apps info'!B10</f>
        <v>1</v>
      </c>
      <c r="C10" s="10">
        <f>'Comprehensive apps info'!C10</f>
        <v>8</v>
      </c>
      <c r="D10" s="25" t="str">
        <f>'Comprehensive apps info'!D10</f>
        <v>T Rowe Price</v>
      </c>
      <c r="E10" s="25" t="str">
        <f>'Comprehensive apps info'!E10</f>
        <v>401K Statements</v>
      </c>
      <c r="F10" s="25" t="str">
        <f>'Comprehensive apps info'!F10</f>
        <v>trp401k</v>
      </c>
      <c r="G10" s="25" t="str">
        <f>'Comprehensive apps info'!G10</f>
        <v>Daily</v>
      </c>
      <c r="H10" s="25" t="str">
        <f>'Comprehensive apps info'!H10</f>
        <v>Statement</v>
      </c>
      <c r="I10" s="25" t="str">
        <f>'Comprehensive apps info'!I10</f>
        <v>Pre-composed</v>
      </c>
      <c r="J10" s="25" t="str">
        <f>'Comprehensive apps info'!J10</f>
        <v>Naidu</v>
      </c>
      <c r="K10" s="25" t="str">
        <f>'Comprehensive apps info'!K10</f>
        <v>Sushil</v>
      </c>
      <c r="L10" s="25" t="str">
        <f>'Comprehensive apps info'!L10</f>
        <v>Morgan McRory</v>
      </c>
      <c r="M10" s="25" t="str">
        <f>'Comprehensive apps info'!M10</f>
        <v>Lisa Migliore &amp; Kathy Terlino</v>
      </c>
      <c r="N10" s="25" t="str">
        <f>'Comprehensive apps info'!N10</f>
        <v>Hrishi Rao</v>
      </c>
      <c r="O10" s="26" t="str">
        <f>'Comprehensive apps info'!O10</f>
        <v>Supported by TEKsystems</v>
      </c>
      <c r="P10" s="25" t="str">
        <f>'Comprehensive apps info'!P10</f>
        <v>Y</v>
      </c>
      <c r="Q10" s="25" t="str">
        <f>'Comprehensive apps info'!Q10</f>
        <v>N</v>
      </c>
      <c r="R10" s="25" t="str">
        <f>'Comprehensive apps info'!R10</f>
        <v>N</v>
      </c>
      <c r="S10" s="16" t="str">
        <f>'Comprehensive apps info'!S10</f>
        <v>Ritesh</v>
      </c>
      <c r="T10" s="16" t="str">
        <f>'Comprehensive apps info'!T10</f>
        <v>Maverick</v>
      </c>
      <c r="U10" s="25" t="str">
        <f>'Comprehensive apps info'!U10</f>
        <v>Hyde Park</v>
      </c>
      <c r="V10" s="25" t="str">
        <f>'Comprehensive apps info'!V10</f>
        <v>Hyde Park</v>
      </c>
      <c r="W10" s="28" t="str">
        <f>'Comprehensive apps info'!W10</f>
        <v>/prod/bcs/hdpp/clientapp/trp401k/</v>
      </c>
      <c r="X10" s="29" t="str">
        <f>'Comprehensive apps info'!X10</f>
        <v>/bcs/hdpt/clientapp/trp401k/</v>
      </c>
      <c r="Y10" s="30" t="str">
        <f>'Comprehensive apps info'!Y10</f>
        <v>https://sites.google.com/a/rrd.com/trp-401k-statements/</v>
      </c>
      <c r="Z10" s="31" t="str">
        <f>'Comprehensive apps info'!Z10</f>
        <v>https://docs.google.com/document/d/1B-5swIwP07tbaF1anmwgpeSu-3T7YE_HHi5f-6ekp8o/edit</v>
      </c>
      <c r="AA10" s="32" t="str">
        <f>'Comprehensive apps info'!AA10</f>
        <v/>
      </c>
      <c r="AB10" s="32" t="str">
        <f>'Comprehensive apps info'!AB10</f>
        <v/>
      </c>
      <c r="AC10" s="32"/>
      <c r="AD10" s="32" t="str">
        <f>'Comprehensive apps info'!AD10</f>
        <v/>
      </c>
      <c r="AE10" s="32" t="str">
        <f>'Comprehensive apps info'!AE10</f>
        <v/>
      </c>
      <c r="AF10" s="32" t="str">
        <f>'Comprehensive apps info'!AF10</f>
        <v/>
      </c>
      <c r="AG10" s="33" t="str">
        <f>'Comprehensive apps info'!AG10</f>
        <v>Yes</v>
      </c>
      <c r="AH10" s="33"/>
      <c r="AI10" s="33" t="str">
        <f>'Comprehensive apps info'!AI10</f>
        <v/>
      </c>
      <c r="AJ10" s="33" t="str">
        <f>'Comprehensive apps info'!AJ10</f>
        <v/>
      </c>
      <c r="AK10" s="1"/>
    </row>
    <row r="11" hidden="1">
      <c r="A11" s="1"/>
      <c r="B11" s="10">
        <f>'Comprehensive apps info'!B11</f>
        <v>1</v>
      </c>
      <c r="C11" s="10">
        <f>'Comprehensive apps info'!C11</f>
        <v>9</v>
      </c>
      <c r="D11" s="25" t="str">
        <f>'Comprehensive apps info'!D11</f>
        <v>T Rowe Price</v>
      </c>
      <c r="E11" s="25" t="str">
        <f>'Comprehensive apps info'!E11</f>
        <v>RPIN Letters</v>
      </c>
      <c r="F11" s="25" t="str">
        <f>'Comprehensive apps info'!F11</f>
        <v>trprpin</v>
      </c>
      <c r="G11" s="25" t="str">
        <f>'Comprehensive apps info'!G11</f>
        <v>Daily</v>
      </c>
      <c r="H11" s="25" t="str">
        <f>'Comprehensive apps info'!H11</f>
        <v>Letters</v>
      </c>
      <c r="I11" s="25" t="str">
        <f>'Comprehensive apps info'!I11</f>
        <v>Pre-composed</v>
      </c>
      <c r="J11" s="25" t="str">
        <f>'Comprehensive apps info'!J11</f>
        <v>Naidu</v>
      </c>
      <c r="K11" s="25" t="str">
        <f>'Comprehensive apps info'!K11</f>
        <v>Anil</v>
      </c>
      <c r="L11" s="25" t="str">
        <f>'Comprehensive apps info'!L11</f>
        <v>Morgan McRory</v>
      </c>
      <c r="M11" s="25" t="str">
        <f>'Comprehensive apps info'!M11</f>
        <v>Susan Willard</v>
      </c>
      <c r="N11" s="25" t="str">
        <f>'Comprehensive apps info'!N11</f>
        <v>Hrishi Rao</v>
      </c>
      <c r="O11" s="26" t="str">
        <f>'Comprehensive apps info'!O11</f>
        <v>Supported by TEKsystems</v>
      </c>
      <c r="P11" s="25" t="str">
        <f>'Comprehensive apps info'!P11</f>
        <v>Y</v>
      </c>
      <c r="Q11" s="25" t="str">
        <f>'Comprehensive apps info'!Q11</f>
        <v>N</v>
      </c>
      <c r="R11" s="25" t="str">
        <f>'Comprehensive apps info'!R11</f>
        <v>N</v>
      </c>
      <c r="S11" s="16" t="str">
        <f>'Comprehensive apps info'!S11</f>
        <v>Ritesh</v>
      </c>
      <c r="T11" s="16" t="str">
        <f>'Comprehensive apps info'!T11</f>
        <v>Maverick</v>
      </c>
      <c r="U11" s="25" t="str">
        <f>'Comprehensive apps info'!U11</f>
        <v>Thurmont</v>
      </c>
      <c r="V11" s="25" t="str">
        <f>'Comprehensive apps info'!V11</f>
        <v>Thurmont</v>
      </c>
      <c r="W11" s="28" t="str">
        <f>'Comprehensive apps info'!W11</f>
        <v>/prod/bcs/thup/clientapp/trprpin/</v>
      </c>
      <c r="X11" s="29" t="str">
        <f>'Comprehensive apps info'!X11</f>
        <v>/bcs/thut/clientapp/trprpin/</v>
      </c>
      <c r="Y11" s="30" t="str">
        <f>'Comprehensive apps info'!Y11</f>
        <v>https://sites.google.com/a/rrd.com/trp-rps-pin-letters/</v>
      </c>
      <c r="Z11" s="31" t="str">
        <f>'Comprehensive apps info'!Z11</f>
        <v>https://docs.google.com/document/d/1B-5swIwP07tbaF1anmwgpeSu-3T7YE_HHi5f-6ekp8o/edit</v>
      </c>
      <c r="AA11" s="32" t="str">
        <f>'Comprehensive apps info'!AA11</f>
        <v/>
      </c>
      <c r="AB11" s="32" t="str">
        <f>'Comprehensive apps info'!AB11</f>
        <v/>
      </c>
      <c r="AC11" s="32"/>
      <c r="AD11" s="32" t="str">
        <f>'Comprehensive apps info'!AD11</f>
        <v/>
      </c>
      <c r="AE11" s="32" t="str">
        <f>'Comprehensive apps info'!AE11</f>
        <v/>
      </c>
      <c r="AF11" s="32" t="str">
        <f>'Comprehensive apps info'!AF11</f>
        <v/>
      </c>
      <c r="AG11" s="33" t="str">
        <f>'Comprehensive apps info'!AG11</f>
        <v>Yes</v>
      </c>
      <c r="AH11" s="33"/>
      <c r="AI11" s="33" t="str">
        <f>'Comprehensive apps info'!AI11</f>
        <v/>
      </c>
      <c r="AJ11" s="33" t="str">
        <f>'Comprehensive apps info'!AJ11</f>
        <v/>
      </c>
      <c r="AK11" s="1"/>
    </row>
    <row r="12" hidden="1">
      <c r="A12" s="1"/>
      <c r="B12" s="10">
        <f>'Comprehensive apps info'!B12</f>
        <v>1</v>
      </c>
      <c r="C12" s="10">
        <f>'Comprehensive apps info'!C12</f>
        <v>10</v>
      </c>
      <c r="D12" s="25" t="str">
        <f>'Comprehensive apps info'!D12</f>
        <v>Payveris</v>
      </c>
      <c r="E12" s="25" t="str">
        <f>'Comprehensive apps info'!E12</f>
        <v>Checks</v>
      </c>
      <c r="F12" s="25" t="str">
        <f>'Comprehensive apps info'!F12</f>
        <v>pvschks</v>
      </c>
      <c r="G12" s="25" t="str">
        <f>'Comprehensive apps info'!G12</f>
        <v>Daily</v>
      </c>
      <c r="H12" s="25" t="str">
        <f>'Comprehensive apps info'!H12</f>
        <v>Checks</v>
      </c>
      <c r="I12" s="25" t="str">
        <f>'Comprehensive apps info'!I12</f>
        <v>Raw Data</v>
      </c>
      <c r="J12" s="25" t="str">
        <f>'Comprehensive apps info'!J12</f>
        <v>Sushil</v>
      </c>
      <c r="K12" s="25" t="str">
        <f>'Comprehensive apps info'!K12</f>
        <v>Lakshmi</v>
      </c>
      <c r="L12" s="25" t="str">
        <f>'Comprehensive apps info'!L12</f>
        <v>Craig Schvaneveldt</v>
      </c>
      <c r="M12" s="25" t="str">
        <f>'Comprehensive apps info'!M12</f>
        <v>Lynsey Falkenberg</v>
      </c>
      <c r="N12" s="25" t="str">
        <f>'Comprehensive apps info'!N12</f>
        <v>Casey McCammon</v>
      </c>
      <c r="O12" s="26" t="str">
        <f>'Comprehensive apps info'!O12</f>
        <v>Supported by TEKsystems</v>
      </c>
      <c r="P12" s="25" t="str">
        <f>'Comprehensive apps info'!P12</f>
        <v>N</v>
      </c>
      <c r="Q12" s="25" t="str">
        <f>'Comprehensive apps info'!Q12</f>
        <v>Y</v>
      </c>
      <c r="R12" s="25" t="str">
        <f>'Comprehensive apps info'!R12</f>
        <v>N</v>
      </c>
      <c r="S12" s="16" t="str">
        <f>'Comprehensive apps info'!S12</f>
        <v>Ritesh</v>
      </c>
      <c r="T12" s="16" t="str">
        <f>'Comprehensive apps info'!T12</f>
        <v>Maverick</v>
      </c>
      <c r="U12" s="25" t="str">
        <f>'Comprehensive apps info'!U12</f>
        <v>Logan</v>
      </c>
      <c r="V12" s="25" t="str">
        <f>'Comprehensive apps info'!V12</f>
        <v>Logan</v>
      </c>
      <c r="W12" s="28" t="str">
        <f>'Comprehensive apps info'!W12</f>
        <v>/prod/bcs/lgnp/clientapp/pvschks/</v>
      </c>
      <c r="X12" s="29" t="str">
        <f>'Comprehensive apps info'!X12</f>
        <v>/bcs/lgnt/clientapp/pvschks/</v>
      </c>
      <c r="Y12" s="30" t="str">
        <f>'Comprehensive apps info'!Y12</f>
        <v>https://sites.google.com/a/rrd.com/payveris/</v>
      </c>
      <c r="Z12" s="31" t="str">
        <f>'Comprehensive apps info'!Z12</f>
        <v>https://docs.google.com/document/d/1B-5swIwP07tbaF1anmwgpeSu-3T7YE_HHi5f-6ekp8o/edit</v>
      </c>
      <c r="AA12" s="32" t="str">
        <f>'Comprehensive apps info'!AA12</f>
        <v/>
      </c>
      <c r="AB12" s="32" t="str">
        <f>'Comprehensive apps info'!AB12</f>
        <v/>
      </c>
      <c r="AC12" s="32"/>
      <c r="AD12" s="32" t="str">
        <f>'Comprehensive apps info'!AD12</f>
        <v/>
      </c>
      <c r="AE12" s="32" t="str">
        <f>'Comprehensive apps info'!AE12</f>
        <v/>
      </c>
      <c r="AF12" s="33" t="str">
        <f>'Comprehensive apps info'!AF12</f>
        <v>Yes</v>
      </c>
      <c r="AG12" s="33" t="str">
        <f>'Comprehensive apps info'!AG12</f>
        <v>Yes</v>
      </c>
      <c r="AH12" s="33"/>
      <c r="AI12" s="33" t="str">
        <f>'Comprehensive apps info'!AI12</f>
        <v/>
      </c>
      <c r="AJ12" s="33" t="str">
        <f>'Comprehensive apps info'!AJ12</f>
        <v/>
      </c>
      <c r="AK12" s="1"/>
    </row>
    <row r="13" hidden="1">
      <c r="A13" s="1"/>
      <c r="B13" s="10">
        <f>'Comprehensive apps info'!B13</f>
        <v>1</v>
      </c>
      <c r="C13" s="10">
        <f>'Comprehensive apps info'!C13</f>
        <v>11</v>
      </c>
      <c r="D13" s="25" t="str">
        <f>'Comprehensive apps info'!D13</f>
        <v>Verizon</v>
      </c>
      <c r="E13" s="25" t="str">
        <f>'Comprehensive apps info'!E13</f>
        <v>Rebate Checks</v>
      </c>
      <c r="F13" s="25" t="str">
        <f>'Comprehensive apps info'!F13</f>
        <v>vrzcwks</v>
      </c>
      <c r="G13" s="25" t="str">
        <f>'Comprehensive apps info'!G13</f>
        <v>Daily</v>
      </c>
      <c r="H13" s="25" t="str">
        <f>'Comprehensive apps info'!H13</f>
        <v>Checks</v>
      </c>
      <c r="I13" s="25" t="str">
        <f>'Comprehensive apps info'!I13</f>
        <v>Raw Data</v>
      </c>
      <c r="J13" s="25" t="str">
        <f>'Comprehensive apps info'!J13</f>
        <v>Rao</v>
      </c>
      <c r="K13" s="25" t="str">
        <f>'Comprehensive apps info'!K13</f>
        <v>Sushil</v>
      </c>
      <c r="L13" s="25" t="str">
        <f>'Comprehensive apps info'!L13</f>
        <v>John Wyllie</v>
      </c>
      <c r="M13" s="25" t="str">
        <f>'Comprehensive apps info'!M13</f>
        <v>Heidi Stockton</v>
      </c>
      <c r="N13" s="25" t="str">
        <f>'Comprehensive apps info'!N13</f>
        <v>Mike Benson</v>
      </c>
      <c r="O13" s="26" t="str">
        <f>'Comprehensive apps info'!O13</f>
        <v>Supported by TEKsystems</v>
      </c>
      <c r="P13" s="25" t="str">
        <f>'Comprehensive apps info'!P13</f>
        <v>N</v>
      </c>
      <c r="Q13" s="25" t="str">
        <f>'Comprehensive apps info'!Q13</f>
        <v>N</v>
      </c>
      <c r="R13" s="25" t="str">
        <f>'Comprehensive apps info'!R13</f>
        <v>Y</v>
      </c>
      <c r="S13" s="16" t="str">
        <f>'Comprehensive apps info'!S13</f>
        <v>Ritesh</v>
      </c>
      <c r="T13" s="16" t="str">
        <f>'Comprehensive apps info'!T13</f>
        <v>Maverick</v>
      </c>
      <c r="U13" s="25" t="str">
        <f>'Comprehensive apps info'!U13</f>
        <v>Logan</v>
      </c>
      <c r="V13" s="25" t="str">
        <f>'Comprehensive apps info'!V13</f>
        <v>Logan</v>
      </c>
      <c r="W13" s="28" t="str">
        <f>'Comprehensive apps info'!W13</f>
        <v>/prod/bcs/lgnp/clientapp/vrzcwks/</v>
      </c>
      <c r="X13" s="29" t="str">
        <f>'Comprehensive apps info'!X13</f>
        <v>/bcs/lgnt/clientapp/vrzcwks/</v>
      </c>
      <c r="Y13" s="30" t="str">
        <f>'Comprehensive apps info'!Y13</f>
        <v>https://sites.google.com/a/rrd.com/verizon-rebate-checks/</v>
      </c>
      <c r="Z13" s="31" t="str">
        <f>'Comprehensive apps info'!Z13</f>
        <v>https://docs.google.com/document/d/1B-5swIwP07tbaF1anmwgpeSu-3T7YE_HHi5f-6ekp8o/edit</v>
      </c>
      <c r="AA13" s="32" t="str">
        <f>'Comprehensive apps info'!AA13</f>
        <v/>
      </c>
      <c r="AB13" s="32" t="str">
        <f>'Comprehensive apps info'!AB13</f>
        <v/>
      </c>
      <c r="AC13" s="32"/>
      <c r="AD13" s="32" t="str">
        <f>'Comprehensive apps info'!AD13</f>
        <v/>
      </c>
      <c r="AE13" s="32" t="str">
        <f>'Comprehensive apps info'!AE13</f>
        <v/>
      </c>
      <c r="AF13" s="32" t="str">
        <f>'Comprehensive apps info'!AF13</f>
        <v/>
      </c>
      <c r="AG13" s="33" t="str">
        <f>'Comprehensive apps info'!AG13</f>
        <v>No</v>
      </c>
      <c r="AH13" s="33"/>
      <c r="AI13" s="33" t="str">
        <f>'Comprehensive apps info'!AI13</f>
        <v/>
      </c>
      <c r="AJ13" s="33" t="str">
        <f>'Comprehensive apps info'!AJ13</f>
        <v/>
      </c>
      <c r="AK13" s="1"/>
    </row>
    <row r="14">
      <c r="A14" s="1"/>
      <c r="B14" s="10">
        <f>'Comprehensive apps info'!B14</f>
        <v>1</v>
      </c>
      <c r="C14" s="10">
        <f>'Comprehensive apps info'!C14</f>
        <v>12</v>
      </c>
      <c r="D14" s="25" t="str">
        <f>'Comprehensive apps info'!D14</f>
        <v>Cigna</v>
      </c>
      <c r="E14" s="25" t="str">
        <f>'Comprehensive apps info'!E14</f>
        <v>Coupon Book</v>
      </c>
      <c r="F14" s="25" t="str">
        <f>'Comprehensive apps info'!F14</f>
        <v>cgncpnb</v>
      </c>
      <c r="G14" s="25" t="str">
        <f>'Comprehensive apps info'!G14</f>
        <v>Monthly</v>
      </c>
      <c r="H14" s="25" t="str">
        <f>'Comprehensive apps info'!H14</f>
        <v>Invoice</v>
      </c>
      <c r="I14" s="25" t="str">
        <f>'Comprehensive apps info'!I14</f>
        <v>Raw Data</v>
      </c>
      <c r="J14" s="25" t="str">
        <f>'Comprehensive apps info'!J14</f>
        <v>Rao</v>
      </c>
      <c r="K14" s="25" t="str">
        <f>'Comprehensive apps info'!K14</f>
        <v>Nethra</v>
      </c>
      <c r="L14" s="25" t="str">
        <f>'Comprehensive apps info'!L14</f>
        <v>Austin Stewart</v>
      </c>
      <c r="M14" s="25" t="str">
        <f>'Comprehensive apps info'!M14</f>
        <v>Kayla Hartigan</v>
      </c>
      <c r="N14" s="25" t="str">
        <f>'Comprehensive apps info'!N14</f>
        <v>Brandon Ballard</v>
      </c>
      <c r="O14" s="26" t="str">
        <f>'Comprehensive apps info'!O14</f>
        <v>Supported by TEKsystems</v>
      </c>
      <c r="P14" s="25" t="str">
        <f>'Comprehensive apps info'!P14</f>
        <v>N</v>
      </c>
      <c r="Q14" s="25" t="str">
        <f>'Comprehensive apps info'!Q14</f>
        <v>Y</v>
      </c>
      <c r="R14" s="25" t="str">
        <f>'Comprehensive apps info'!R14</f>
        <v>Y</v>
      </c>
      <c r="S14" s="16" t="str">
        <f>'Comprehensive apps info'!S14</f>
        <v>Ritesh</v>
      </c>
      <c r="T14" s="16" t="str">
        <f>'Comprehensive apps info'!T14</f>
        <v>Maverick</v>
      </c>
      <c r="U14" s="25" t="str">
        <f>'Comprehensive apps info'!U14</f>
        <v>Dallas</v>
      </c>
      <c r="V14" s="25" t="str">
        <f>'Comprehensive apps info'!V14</f>
        <v>Dallas</v>
      </c>
      <c r="W14" s="28" t="str">
        <f>'Comprehensive apps info'!W14</f>
        <v>/prod/bcs/dalp/clientapp/cgncpnb/</v>
      </c>
      <c r="X14" s="29" t="str">
        <f>'Comprehensive apps info'!X14</f>
        <v>/bcs/dalt/clientapp/cgncpnb/</v>
      </c>
      <c r="Y14" s="30" t="str">
        <f>'Comprehensive apps info'!Y14</f>
        <v>https://sites.google.com/a/rrd.com/cigna-coupon-book/</v>
      </c>
      <c r="Z14" s="31" t="str">
        <f>'Comprehensive apps info'!Z14</f>
        <v>https://docs.google.com/document/d/1B-5swIwP07tbaF1anmwgpeSu-3T7YE_HHi5f-6ekp8o/edit</v>
      </c>
      <c r="AA14" s="32" t="str">
        <f>'Comprehensive apps info'!AA14</f>
        <v/>
      </c>
      <c r="AB14" s="32" t="str">
        <f>'Comprehensive apps info'!AB14</f>
        <v/>
      </c>
      <c r="AC14" s="32"/>
      <c r="AD14" s="32" t="str">
        <f>'Comprehensive apps info'!AD14</f>
        <v/>
      </c>
      <c r="AE14" s="32" t="str">
        <f>'Comprehensive apps info'!AE14</f>
        <v/>
      </c>
      <c r="AF14" s="32" t="str">
        <f>'Comprehensive apps info'!AF14</f>
        <v/>
      </c>
      <c r="AG14" s="33" t="str">
        <f>'Comprehensive apps info'!AG14</f>
        <v>No</v>
      </c>
      <c r="AH14" s="33"/>
      <c r="AI14" s="33" t="str">
        <f>'Comprehensive apps info'!AI14</f>
        <v/>
      </c>
      <c r="AJ14" s="33" t="str">
        <f>'Comprehensive apps info'!AJ14</f>
        <v/>
      </c>
      <c r="AK14" s="1"/>
    </row>
    <row r="15" hidden="1">
      <c r="A15" s="1"/>
      <c r="B15" s="10">
        <f>'Comprehensive apps info'!B15</f>
        <v>1</v>
      </c>
      <c r="C15" s="10">
        <f>'Comprehensive apps info'!C15</f>
        <v>13</v>
      </c>
      <c r="D15" s="25" t="str">
        <f>'Comprehensive apps info'!D15</f>
        <v>Rena Ware</v>
      </c>
      <c r="E15" s="25" t="str">
        <f>'Comprehensive apps info'!E15</f>
        <v>Dunning Letter Statements</v>
      </c>
      <c r="F15" s="25" t="str">
        <f>'Comprehensive apps info'!F15</f>
        <v>rwddunn</v>
      </c>
      <c r="G15" s="25" t="str">
        <f>'Comprehensive apps info'!G15</f>
        <v>Monthly</v>
      </c>
      <c r="H15" s="25" t="str">
        <f>'Comprehensive apps info'!H15</f>
        <v>Invoice</v>
      </c>
      <c r="I15" s="25" t="str">
        <f>'Comprehensive apps info'!I15</f>
        <v>Raw Data</v>
      </c>
      <c r="J15" s="25" t="str">
        <f>'Comprehensive apps info'!J15</f>
        <v>Rao</v>
      </c>
      <c r="K15" s="25" t="str">
        <f>'Comprehensive apps info'!K15</f>
        <v>Anil</v>
      </c>
      <c r="L15" s="25" t="str">
        <f>'Comprehensive apps info'!L15</f>
        <v>Bob Durtschi</v>
      </c>
      <c r="M15" s="25" t="str">
        <f>'Comprehensive apps info'!M15</f>
        <v>Linden Olson</v>
      </c>
      <c r="N15" s="25" t="str">
        <f>'Comprehensive apps info'!N15</f>
        <v>Casey McCammon</v>
      </c>
      <c r="O15" s="26" t="str">
        <f>'Comprehensive apps info'!O15</f>
        <v>Supported by TEKsystems</v>
      </c>
      <c r="P15" s="25" t="str">
        <f>'Comprehensive apps info'!P15</f>
        <v>N</v>
      </c>
      <c r="Q15" s="25" t="str">
        <f>'Comprehensive apps info'!Q15</f>
        <v>Y</v>
      </c>
      <c r="R15" s="25" t="str">
        <f>'Comprehensive apps info'!R15</f>
        <v>N</v>
      </c>
      <c r="S15" s="16" t="str">
        <f>'Comprehensive apps info'!S15</f>
        <v>Ritesh</v>
      </c>
      <c r="T15" s="16" t="str">
        <f>'Comprehensive apps info'!T15</f>
        <v>Maverick</v>
      </c>
      <c r="U15" s="25" t="str">
        <f>'Comprehensive apps info'!U15</f>
        <v>Logan</v>
      </c>
      <c r="V15" s="25" t="str">
        <f>'Comprehensive apps info'!V15</f>
        <v>Logan</v>
      </c>
      <c r="W15" s="28" t="str">
        <f>'Comprehensive apps info'!W15</f>
        <v>/prod/bcs/lgnp/clientapp/rwddunn/</v>
      </c>
      <c r="X15" s="29" t="str">
        <f>'Comprehensive apps info'!X15</f>
        <v>/bcs/lgnt/clientapp/rwddunn/</v>
      </c>
      <c r="Y15" s="30" t="str">
        <f>'Comprehensive apps info'!Y15</f>
        <v>https://sites.google.com/a/rrd.com/rena-ware/</v>
      </c>
      <c r="Z15" s="31" t="str">
        <f>'Comprehensive apps info'!Z15</f>
        <v>https://docs.google.com/document/d/1B-5swIwP07tbaF1anmwgpeSu-3T7YE_HHi5f-6ekp8o/edit</v>
      </c>
      <c r="AA15" s="32" t="str">
        <f>'Comprehensive apps info'!AA15</f>
        <v/>
      </c>
      <c r="AB15" s="32" t="str">
        <f>'Comprehensive apps info'!AB15</f>
        <v/>
      </c>
      <c r="AC15" s="32"/>
      <c r="AD15" s="32" t="str">
        <f>'Comprehensive apps info'!AD15</f>
        <v/>
      </c>
      <c r="AE15" s="32" t="str">
        <f>'Comprehensive apps info'!AE15</f>
        <v/>
      </c>
      <c r="AF15" s="32" t="str">
        <f>'Comprehensive apps info'!AF15</f>
        <v/>
      </c>
      <c r="AG15" s="33" t="str">
        <f>'Comprehensive apps info'!AG15</f>
        <v>No</v>
      </c>
      <c r="AH15" s="33"/>
      <c r="AI15" s="33" t="str">
        <f>'Comprehensive apps info'!AI15</f>
        <v/>
      </c>
      <c r="AJ15" s="33" t="str">
        <f>'Comprehensive apps info'!AJ15</f>
        <v/>
      </c>
      <c r="AK15" s="1"/>
    </row>
    <row r="16" hidden="1">
      <c r="A16" s="1"/>
      <c r="B16" s="10">
        <f>'Comprehensive apps info'!B16</f>
        <v>1</v>
      </c>
      <c r="C16" s="10">
        <f>'Comprehensive apps info'!C16</f>
        <v>14</v>
      </c>
      <c r="D16" s="25" t="str">
        <f>'Comprehensive apps info'!D16</f>
        <v>Rena Ware</v>
      </c>
      <c r="E16" s="25" t="str">
        <f>'Comprehensive apps info'!E16</f>
        <v>Billing Statements</v>
      </c>
      <c r="F16" s="25" t="str">
        <f>'Comprehensive apps info'!F16</f>
        <v>rwdstmt</v>
      </c>
      <c r="G16" s="25" t="str">
        <f>'Comprehensive apps info'!G16</f>
        <v>Monthly</v>
      </c>
      <c r="H16" s="25" t="str">
        <f>'Comprehensive apps info'!H16</f>
        <v>Statement</v>
      </c>
      <c r="I16" s="25" t="str">
        <f>'Comprehensive apps info'!I16</f>
        <v>Raw Data</v>
      </c>
      <c r="J16" s="25" t="str">
        <f>'Comprehensive apps info'!J16</f>
        <v>Rao</v>
      </c>
      <c r="K16" s="25" t="str">
        <f>'Comprehensive apps info'!K16</f>
        <v>Anil</v>
      </c>
      <c r="L16" s="25" t="str">
        <f>'Comprehensive apps info'!L16</f>
        <v>Bob Durtschi</v>
      </c>
      <c r="M16" s="25" t="str">
        <f>'Comprehensive apps info'!M16</f>
        <v>Linden Olson</v>
      </c>
      <c r="N16" s="25" t="str">
        <f>'Comprehensive apps info'!N16</f>
        <v>Casey McCammon</v>
      </c>
      <c r="O16" s="26" t="str">
        <f>'Comprehensive apps info'!O16</f>
        <v>Supported by TEKsystems</v>
      </c>
      <c r="P16" s="25" t="str">
        <f>'Comprehensive apps info'!P16</f>
        <v>N</v>
      </c>
      <c r="Q16" s="25" t="str">
        <f>'Comprehensive apps info'!Q16</f>
        <v>Y</v>
      </c>
      <c r="R16" s="25" t="str">
        <f>'Comprehensive apps info'!R16</f>
        <v>N</v>
      </c>
      <c r="S16" s="16" t="str">
        <f>'Comprehensive apps info'!S16</f>
        <v>Ritesh</v>
      </c>
      <c r="T16" s="16" t="str">
        <f>'Comprehensive apps info'!T16</f>
        <v>Maverick</v>
      </c>
      <c r="U16" s="25" t="str">
        <f>'Comprehensive apps info'!U16</f>
        <v>Logan</v>
      </c>
      <c r="V16" s="25" t="str">
        <f>'Comprehensive apps info'!V16</f>
        <v>Logan</v>
      </c>
      <c r="W16" s="28" t="str">
        <f>'Comprehensive apps info'!W16</f>
        <v>/prod/bcs/lgnp/clientapp/rwdstmt/</v>
      </c>
      <c r="X16" s="29" t="str">
        <f>'Comprehensive apps info'!X16</f>
        <v>/bcs/lgnt/clientapp/rwdstmt/</v>
      </c>
      <c r="Y16" s="30" t="str">
        <f>'Comprehensive apps info'!Y16</f>
        <v>https://sites.google.com/a/rrd.com/rena-ware/</v>
      </c>
      <c r="Z16" s="31" t="str">
        <f>'Comprehensive apps info'!Z16</f>
        <v>https://docs.google.com/document/d/1B-5swIwP07tbaF1anmwgpeSu-3T7YE_HHi5f-6ekp8o/edit</v>
      </c>
      <c r="AA16" s="32" t="str">
        <f>'Comprehensive apps info'!AA16</f>
        <v/>
      </c>
      <c r="AB16" s="32" t="str">
        <f>'Comprehensive apps info'!AB16</f>
        <v/>
      </c>
      <c r="AC16" s="32"/>
      <c r="AD16" s="32" t="str">
        <f>'Comprehensive apps info'!AD16</f>
        <v/>
      </c>
      <c r="AE16" s="32" t="str">
        <f>'Comprehensive apps info'!AE16</f>
        <v/>
      </c>
      <c r="AF16" s="32" t="str">
        <f>'Comprehensive apps info'!AF16</f>
        <v/>
      </c>
      <c r="AG16" s="33" t="str">
        <f>'Comprehensive apps info'!AG16</f>
        <v>No</v>
      </c>
      <c r="AH16" s="33"/>
      <c r="AI16" s="33" t="str">
        <f>'Comprehensive apps info'!AI16</f>
        <v/>
      </c>
      <c r="AJ16" s="33" t="str">
        <f>'Comprehensive apps info'!AJ16</f>
        <v/>
      </c>
      <c r="AK16" s="1"/>
    </row>
    <row r="17">
      <c r="A17" s="1"/>
      <c r="B17" s="10">
        <f>'Comprehensive apps info'!B17</f>
        <v>1</v>
      </c>
      <c r="C17" s="10">
        <f>'Comprehensive apps info'!C17</f>
        <v>15</v>
      </c>
      <c r="D17" s="25" t="str">
        <f>'Comprehensive apps info'!D17</f>
        <v>Virginia Commonwealth</v>
      </c>
      <c r="E17" s="25" t="str">
        <f>'Comprehensive apps info'!E17</f>
        <v>Employment Commission Quarterly Statements</v>
      </c>
      <c r="F17" s="25" t="str">
        <f>'Comprehensive apps info'!F17</f>
        <v>vcwecqs</v>
      </c>
      <c r="G17" s="25" t="str">
        <f>'Comprehensive apps info'!G17</f>
        <v>Quarterly</v>
      </c>
      <c r="H17" s="25" t="str">
        <f>'Comprehensive apps info'!H17</f>
        <v>Coupons</v>
      </c>
      <c r="I17" s="25" t="str">
        <f>'Comprehensive apps info'!I17</f>
        <v>Raw Data</v>
      </c>
      <c r="J17" s="25" t="str">
        <f>'Comprehensive apps info'!J17</f>
        <v>Lakshmi</v>
      </c>
      <c r="K17" s="25" t="str">
        <f>'Comprehensive apps info'!K17</f>
        <v>Sushil</v>
      </c>
      <c r="L17" s="25" t="str">
        <f>'Comprehensive apps info'!L17</f>
        <v>Mancine Dahle</v>
      </c>
      <c r="M17" s="25" t="str">
        <f>'Comprehensive apps info'!M17</f>
        <v>Kayla Hartigan</v>
      </c>
      <c r="N17" s="25" t="str">
        <f>'Comprehensive apps info'!N17</f>
        <v>Casey McCammon</v>
      </c>
      <c r="O17" s="26" t="str">
        <f>'Comprehensive apps info'!O17</f>
        <v>Supported by TEKsystems</v>
      </c>
      <c r="P17" s="25" t="str">
        <f>'Comprehensive apps info'!P17</f>
        <v>N</v>
      </c>
      <c r="Q17" s="25" t="str">
        <f>'Comprehensive apps info'!Q17</f>
        <v>Y</v>
      </c>
      <c r="R17" s="25" t="str">
        <f>'Comprehensive apps info'!R17</f>
        <v>N</v>
      </c>
      <c r="S17" s="16" t="str">
        <f>'Comprehensive apps info'!S17</f>
        <v>Ritesh</v>
      </c>
      <c r="T17" s="16" t="str">
        <f>'Comprehensive apps info'!T17</f>
        <v>Maverick</v>
      </c>
      <c r="U17" s="25" t="str">
        <f>'Comprehensive apps info'!U17</f>
        <v>Dallas</v>
      </c>
      <c r="V17" s="25" t="str">
        <f>'Comprehensive apps info'!V17</f>
        <v>Dallas</v>
      </c>
      <c r="W17" s="28" t="str">
        <f>'Comprehensive apps info'!W17</f>
        <v>/prod/bcs/dalp/clientapp/vcwecqs/</v>
      </c>
      <c r="X17" s="29" t="str">
        <f>'Comprehensive apps info'!X17</f>
        <v>/bcs/dalt/clientapp/vcwecqs/</v>
      </c>
      <c r="Y17" s="30" t="str">
        <f>'Comprehensive apps info'!Y17</f>
        <v>https://sites.google.com/a/rrd.com/virginia-commonwealth/</v>
      </c>
      <c r="Z17" s="31" t="str">
        <f>'Comprehensive apps info'!Z17</f>
        <v>https://docs.google.com/document/d/1B-5swIwP07tbaF1anmwgpeSu-3T7YE_HHi5f-6ekp8o/edit</v>
      </c>
      <c r="AA17" s="32" t="str">
        <f>'Comprehensive apps info'!AA17</f>
        <v/>
      </c>
      <c r="AB17" s="32" t="str">
        <f>'Comprehensive apps info'!AB17</f>
        <v/>
      </c>
      <c r="AC17" s="32"/>
      <c r="AD17" s="32" t="str">
        <f>'Comprehensive apps info'!AD17</f>
        <v/>
      </c>
      <c r="AE17" s="32" t="str">
        <f>'Comprehensive apps info'!AE17</f>
        <v/>
      </c>
      <c r="AF17" s="32" t="str">
        <f>'Comprehensive apps info'!AF17</f>
        <v/>
      </c>
      <c r="AG17" s="33" t="str">
        <f>'Comprehensive apps info'!AG17</f>
        <v/>
      </c>
      <c r="AH17" s="33"/>
      <c r="AI17" s="33" t="str">
        <f>'Comprehensive apps info'!AI17</f>
        <v/>
      </c>
      <c r="AJ17" s="33" t="str">
        <f>'Comprehensive apps info'!AJ17</f>
        <v/>
      </c>
      <c r="AK17" s="1"/>
    </row>
    <row r="18" hidden="1">
      <c r="A18" s="1"/>
      <c r="B18" s="10">
        <f>'Comprehensive apps info'!B18</f>
        <v>1</v>
      </c>
      <c r="C18" s="10">
        <f>'Comprehensive apps info'!C18</f>
        <v>16</v>
      </c>
      <c r="D18" s="25" t="str">
        <f>'Comprehensive apps info'!D18</f>
        <v>McKesson</v>
      </c>
      <c r="E18" s="25" t="str">
        <f>'Comprehensive apps info'!E18</f>
        <v>Credit Rebill Invoice</v>
      </c>
      <c r="F18" s="25" t="str">
        <f>'Comprehensive apps info'!F18</f>
        <v>mkscrbl</v>
      </c>
      <c r="G18" s="25" t="str">
        <f>'Comprehensive apps info'!G18</f>
        <v>Weekly</v>
      </c>
      <c r="H18" s="25" t="str">
        <f>'Comprehensive apps info'!H18</f>
        <v>Statement</v>
      </c>
      <c r="I18" s="25" t="str">
        <f>'Comprehensive apps info'!I18</f>
        <v>Raw Data</v>
      </c>
      <c r="J18" s="25" t="str">
        <f>'Comprehensive apps info'!J18</f>
        <v>Unassigned</v>
      </c>
      <c r="K18" s="25" t="str">
        <f>'Comprehensive apps info'!K18</f>
        <v>Unassigned</v>
      </c>
      <c r="L18" s="25" t="str">
        <f>'Comprehensive apps info'!L18</f>
        <v>Kimberly Miles</v>
      </c>
      <c r="M18" s="25" t="str">
        <f>'Comprehensive apps info'!M18</f>
        <v>Bonnie Heneks</v>
      </c>
      <c r="N18" s="25" t="str">
        <f>'Comprehensive apps info'!N18</f>
        <v>Brandon Ballard</v>
      </c>
      <c r="O18" s="120" t="str">
        <f>'Comprehensive apps info'!O18</f>
        <v>Tookover Then De-scoped</v>
      </c>
      <c r="P18" s="25" t="str">
        <f>'Comprehensive apps info'!P18</f>
        <v>N</v>
      </c>
      <c r="Q18" s="25" t="str">
        <f>'Comprehensive apps info'!Q18</f>
        <v>Y</v>
      </c>
      <c r="R18" s="25" t="str">
        <f>'Comprehensive apps info'!R18</f>
        <v>N</v>
      </c>
      <c r="S18" s="16" t="str">
        <f>'Comprehensive apps info'!S18</f>
        <v>Ritesh</v>
      </c>
      <c r="T18" s="16" t="str">
        <f>'Comprehensive apps info'!T18</f>
        <v>Maverick</v>
      </c>
      <c r="U18" s="25" t="str">
        <f>'Comprehensive apps info'!U18</f>
        <v>Chicago</v>
      </c>
      <c r="V18" s="25" t="str">
        <f>'Comprehensive apps info'!V18</f>
        <v>Chicago</v>
      </c>
      <c r="W18" s="28" t="str">
        <f>'Comprehensive apps info'!W18</f>
        <v>/prod/bcs/chgp/clientapp/mkscrbl/</v>
      </c>
      <c r="X18" s="29" t="str">
        <f>'Comprehensive apps info'!X18</f>
        <v>/bcs/chgt/clientapp/mkscrbl/</v>
      </c>
      <c r="Y18" s="43" t="str">
        <f>'Comprehensive apps info'!Y18</f>
        <v>There is no Google Site for this app.</v>
      </c>
      <c r="Z18" s="31" t="str">
        <f>'Comprehensive apps info'!Z18</f>
        <v>https://docs.google.com/document/d/1B-5swIwP07tbaF1anmwgpeSu-3T7YE_HHi5f-6ekp8o/edit</v>
      </c>
      <c r="AA18" s="32" t="str">
        <f>'Comprehensive apps info'!AA18</f>
        <v/>
      </c>
      <c r="AB18" s="32" t="str">
        <f>'Comprehensive apps info'!AB18</f>
        <v/>
      </c>
      <c r="AC18" s="32"/>
      <c r="AD18" s="32" t="str">
        <f>'Comprehensive apps info'!AD18</f>
        <v/>
      </c>
      <c r="AE18" s="32" t="str">
        <f>'Comprehensive apps info'!AE18</f>
        <v/>
      </c>
      <c r="AF18" s="32" t="str">
        <f>'Comprehensive apps info'!AF18</f>
        <v/>
      </c>
      <c r="AG18" s="33" t="str">
        <f>'Comprehensive apps info'!AG18</f>
        <v>No</v>
      </c>
      <c r="AH18" s="33"/>
      <c r="AI18" s="33" t="str">
        <f>'Comprehensive apps info'!AI18</f>
        <v/>
      </c>
      <c r="AJ18" s="33" t="str">
        <f>'Comprehensive apps info'!AJ18</f>
        <v/>
      </c>
      <c r="AK18" s="1"/>
    </row>
    <row r="19" hidden="1">
      <c r="A19" s="1"/>
      <c r="B19" s="10">
        <f>'Comprehensive apps info'!B19</f>
        <v>1</v>
      </c>
      <c r="C19" s="10">
        <f>'Comprehensive apps info'!C19</f>
        <v>17</v>
      </c>
      <c r="D19" s="25" t="str">
        <f>'Comprehensive apps info'!D19</f>
        <v>McKesson</v>
      </c>
      <c r="E19" s="25" t="str">
        <f>'Comprehensive apps info'!E19</f>
        <v>Add Bill Invoice</v>
      </c>
      <c r="F19" s="25" t="str">
        <f>'Comprehensive apps info'!F19</f>
        <v>mksadbl</v>
      </c>
      <c r="G19" s="25" t="str">
        <f>'Comprehensive apps info'!G19</f>
        <v>Weekly</v>
      </c>
      <c r="H19" s="25" t="str">
        <f>'Comprehensive apps info'!H19</f>
        <v>Statement</v>
      </c>
      <c r="I19" s="25" t="str">
        <f>'Comprehensive apps info'!I19</f>
        <v>Raw Data</v>
      </c>
      <c r="J19" s="25" t="str">
        <f>'Comprehensive apps info'!J19</f>
        <v>Unassigned</v>
      </c>
      <c r="K19" s="25" t="str">
        <f>'Comprehensive apps info'!K19</f>
        <v>Unassigned</v>
      </c>
      <c r="L19" s="25" t="str">
        <f>'Comprehensive apps info'!L19</f>
        <v>Kimberly Miles</v>
      </c>
      <c r="M19" s="25" t="str">
        <f>'Comprehensive apps info'!M19</f>
        <v>Bonnie Heneks</v>
      </c>
      <c r="N19" s="25" t="str">
        <f>'Comprehensive apps info'!N19</f>
        <v>Brandon Ballard</v>
      </c>
      <c r="O19" s="120" t="str">
        <f>'Comprehensive apps info'!O19</f>
        <v>Tookover Then De-scoped</v>
      </c>
      <c r="P19" s="25" t="str">
        <f>'Comprehensive apps info'!P19</f>
        <v>N</v>
      </c>
      <c r="Q19" s="25" t="str">
        <f>'Comprehensive apps info'!Q19</f>
        <v>Y</v>
      </c>
      <c r="R19" s="25" t="str">
        <f>'Comprehensive apps info'!R19</f>
        <v>N</v>
      </c>
      <c r="S19" s="16" t="str">
        <f>'Comprehensive apps info'!S19</f>
        <v>Ritesh</v>
      </c>
      <c r="T19" s="16" t="str">
        <f>'Comprehensive apps info'!T19</f>
        <v>Maverick</v>
      </c>
      <c r="U19" s="25" t="str">
        <f>'Comprehensive apps info'!U19</f>
        <v>Chicago</v>
      </c>
      <c r="V19" s="25" t="str">
        <f>'Comprehensive apps info'!V19</f>
        <v>Chicago</v>
      </c>
      <c r="W19" s="28" t="str">
        <f>'Comprehensive apps info'!W19</f>
        <v>/prod/bcs/chgp/clientapp/mksadbl/</v>
      </c>
      <c r="X19" s="29" t="str">
        <f>'Comprehensive apps info'!X19</f>
        <v>/bcs/chgt/clientapp/mksadbl/</v>
      </c>
      <c r="Y19" s="43" t="str">
        <f>'Comprehensive apps info'!Y19</f>
        <v>There is no Google Site for this app.</v>
      </c>
      <c r="Z19" s="31" t="str">
        <f>'Comprehensive apps info'!Z19</f>
        <v>https://docs.google.com/document/d/1B-5swIwP07tbaF1anmwgpeSu-3T7YE_HHi5f-6ekp8o/edit</v>
      </c>
      <c r="AA19" s="32" t="str">
        <f>'Comprehensive apps info'!AA19</f>
        <v/>
      </c>
      <c r="AB19" s="32" t="str">
        <f>'Comprehensive apps info'!AB19</f>
        <v/>
      </c>
      <c r="AC19" s="32"/>
      <c r="AD19" s="32" t="str">
        <f>'Comprehensive apps info'!AD19</f>
        <v/>
      </c>
      <c r="AE19" s="32" t="str">
        <f>'Comprehensive apps info'!AE19</f>
        <v/>
      </c>
      <c r="AF19" s="32" t="str">
        <f>'Comprehensive apps info'!AF19</f>
        <v/>
      </c>
      <c r="AG19" s="33" t="str">
        <f>'Comprehensive apps info'!AG19</f>
        <v>No</v>
      </c>
      <c r="AH19" s="33"/>
      <c r="AI19" s="33" t="str">
        <f>'Comprehensive apps info'!AI19</f>
        <v/>
      </c>
      <c r="AJ19" s="33" t="str">
        <f>'Comprehensive apps info'!AJ19</f>
        <v/>
      </c>
      <c r="AK19" s="1"/>
    </row>
    <row r="20" hidden="1">
      <c r="A20" s="1"/>
      <c r="B20" s="10">
        <f>'Comprehensive apps info'!B20</f>
        <v>1</v>
      </c>
      <c r="C20" s="10">
        <f>'Comprehensive apps info'!C20</f>
        <v>18</v>
      </c>
      <c r="D20" s="25" t="str">
        <f>'Comprehensive apps info'!D20</f>
        <v>McKesson</v>
      </c>
      <c r="E20" s="25" t="str">
        <f>'Comprehensive apps info'!E20</f>
        <v>Berlex Statement</v>
      </c>
      <c r="F20" s="25" t="str">
        <f>'Comprehensive apps info'!F20</f>
        <v>mksbrxs</v>
      </c>
      <c r="G20" s="25" t="str">
        <f>'Comprehensive apps info'!G20</f>
        <v>Monthly</v>
      </c>
      <c r="H20" s="25" t="str">
        <f>'Comprehensive apps info'!H20</f>
        <v>Statement</v>
      </c>
      <c r="I20" s="25" t="str">
        <f>'Comprehensive apps info'!I20</f>
        <v>Raw Data</v>
      </c>
      <c r="J20" s="25" t="str">
        <f>'Comprehensive apps info'!J20</f>
        <v>Unassigned</v>
      </c>
      <c r="K20" s="25" t="str">
        <f>'Comprehensive apps info'!K20</f>
        <v>Unassigned</v>
      </c>
      <c r="L20" s="25" t="str">
        <f>'Comprehensive apps info'!L20</f>
        <v>Kimberly Miles</v>
      </c>
      <c r="M20" s="25" t="str">
        <f>'Comprehensive apps info'!M20</f>
        <v>Bonnie Heneks</v>
      </c>
      <c r="N20" s="25" t="str">
        <f>'Comprehensive apps info'!N20</f>
        <v>Brandon Ballard</v>
      </c>
      <c r="O20" s="26" t="str">
        <f>'Comprehensive apps info'!O20</f>
        <v>Supported by TEKsystems</v>
      </c>
      <c r="P20" s="25" t="str">
        <f>'Comprehensive apps info'!P20</f>
        <v>N</v>
      </c>
      <c r="Q20" s="25" t="str">
        <f>'Comprehensive apps info'!Q20</f>
        <v>Y</v>
      </c>
      <c r="R20" s="25" t="str">
        <f>'Comprehensive apps info'!R20</f>
        <v>N</v>
      </c>
      <c r="S20" s="16" t="str">
        <f>'Comprehensive apps info'!S20</f>
        <v>Ritesh</v>
      </c>
      <c r="T20" s="16" t="str">
        <f>'Comprehensive apps info'!T20</f>
        <v>Maverick</v>
      </c>
      <c r="U20" s="25" t="str">
        <f>'Comprehensive apps info'!U20</f>
        <v>Chicago</v>
      </c>
      <c r="V20" s="25" t="str">
        <f>'Comprehensive apps info'!V20</f>
        <v>Chicago</v>
      </c>
      <c r="W20" s="28" t="str">
        <f>'Comprehensive apps info'!W20</f>
        <v>/prod/bcs/chgp/clientapp/mksbrxs/</v>
      </c>
      <c r="X20" s="29" t="str">
        <f>'Comprehensive apps info'!X20</f>
        <v>/bcs/chgt/clientapp/mksbrxs/</v>
      </c>
      <c r="Y20" s="42" t="str">
        <f>'Comprehensive apps info'!Y20</f>
        <v>https://sites.google.com/a/rrd.com/mckesson-berlex-statement/</v>
      </c>
      <c r="Z20" s="31" t="str">
        <f>'Comprehensive apps info'!Z20</f>
        <v>https://docs.google.com/document/d/1B-5swIwP07tbaF1anmwgpeSu-3T7YE_HHi5f-6ekp8o/edit</v>
      </c>
      <c r="AA20" s="32" t="str">
        <f>'Comprehensive apps info'!AA20</f>
        <v/>
      </c>
      <c r="AB20" s="32" t="str">
        <f>'Comprehensive apps info'!AB20</f>
        <v/>
      </c>
      <c r="AC20" s="32"/>
      <c r="AD20" s="32" t="str">
        <f>'Comprehensive apps info'!AD20</f>
        <v/>
      </c>
      <c r="AE20" s="32" t="str">
        <f>'Comprehensive apps info'!AE20</f>
        <v/>
      </c>
      <c r="AF20" s="32" t="str">
        <f>'Comprehensive apps info'!AF20</f>
        <v/>
      </c>
      <c r="AG20" s="33" t="str">
        <f>'Comprehensive apps info'!AG20</f>
        <v>No</v>
      </c>
      <c r="AH20" s="33"/>
      <c r="AI20" s="33" t="str">
        <f>'Comprehensive apps info'!AI20</f>
        <v/>
      </c>
      <c r="AJ20" s="33" t="str">
        <f>'Comprehensive apps info'!AJ20</f>
        <v/>
      </c>
      <c r="AK20" s="1"/>
    </row>
    <row r="21" hidden="1">
      <c r="A21" s="1"/>
      <c r="B21" s="10">
        <f>'Comprehensive apps info'!B21</f>
        <v>1</v>
      </c>
      <c r="C21" s="10">
        <f>'Comprehensive apps info'!C21</f>
        <v>19</v>
      </c>
      <c r="D21" s="25" t="str">
        <f>'Comprehensive apps info'!D21</f>
        <v>McKesson</v>
      </c>
      <c r="E21" s="25" t="str">
        <f>'Comprehensive apps info'!E21</f>
        <v>MHS Statement</v>
      </c>
      <c r="F21" s="25" t="str">
        <f>'Comprehensive apps info'!F21</f>
        <v>mksmhss</v>
      </c>
      <c r="G21" s="25" t="str">
        <f>'Comprehensive apps info'!G21</f>
        <v>Ad-hoc</v>
      </c>
      <c r="H21" s="25" t="str">
        <f>'Comprehensive apps info'!H21</f>
        <v>Invoice</v>
      </c>
      <c r="I21" s="25" t="str">
        <f>'Comprehensive apps info'!I21</f>
        <v>Raw Data</v>
      </c>
      <c r="J21" s="25" t="str">
        <f>'Comprehensive apps info'!J21</f>
        <v>Unassigned</v>
      </c>
      <c r="K21" s="25" t="str">
        <f>'Comprehensive apps info'!K21</f>
        <v>Unassigned</v>
      </c>
      <c r="L21" s="25" t="str">
        <f>'Comprehensive apps info'!L21</f>
        <v>Kimberly Miles</v>
      </c>
      <c r="M21" s="25" t="str">
        <f>'Comprehensive apps info'!M21</f>
        <v>Bonnie Heneks</v>
      </c>
      <c r="N21" s="25" t="str">
        <f>'Comprehensive apps info'!N21</f>
        <v>Brandon Ballard</v>
      </c>
      <c r="O21" s="26" t="str">
        <f>'Comprehensive apps info'!O21</f>
        <v>Supported by TEKsystems</v>
      </c>
      <c r="P21" s="25" t="str">
        <f>'Comprehensive apps info'!P21</f>
        <v>N</v>
      </c>
      <c r="Q21" s="25" t="str">
        <f>'Comprehensive apps info'!Q21</f>
        <v>Y</v>
      </c>
      <c r="R21" s="25" t="str">
        <f>'Comprehensive apps info'!R21</f>
        <v>N</v>
      </c>
      <c r="S21" s="16" t="str">
        <f>'Comprehensive apps info'!S21</f>
        <v>Ritesh</v>
      </c>
      <c r="T21" s="16" t="str">
        <f>'Comprehensive apps info'!T21</f>
        <v>Maverick</v>
      </c>
      <c r="U21" s="25" t="str">
        <f>'Comprehensive apps info'!U21</f>
        <v>Chicago</v>
      </c>
      <c r="V21" s="25" t="str">
        <f>'Comprehensive apps info'!V21</f>
        <v>Chicago</v>
      </c>
      <c r="W21" s="28" t="str">
        <f>'Comprehensive apps info'!W21</f>
        <v>/prod/bcs/chgp/clientapp/mksmhss/</v>
      </c>
      <c r="X21" s="29" t="str">
        <f>'Comprehensive apps info'!X21</f>
        <v>/bcs/chgt/clientapp/mksmhss/</v>
      </c>
      <c r="Y21" s="43" t="str">
        <f>'Comprehensive apps info'!Y21</f>
        <v>There is no Google Site for this app.</v>
      </c>
      <c r="Z21" s="31" t="str">
        <f>'Comprehensive apps info'!Z21</f>
        <v>https://docs.google.com/document/d/1B-5swIwP07tbaF1anmwgpeSu-3T7YE_HHi5f-6ekp8o/edit</v>
      </c>
      <c r="AA21" s="32" t="str">
        <f>'Comprehensive apps info'!AA21</f>
        <v/>
      </c>
      <c r="AB21" s="32" t="str">
        <f>'Comprehensive apps info'!AB21</f>
        <v/>
      </c>
      <c r="AC21" s="32"/>
      <c r="AD21" s="32" t="str">
        <f>'Comprehensive apps info'!AD21</f>
        <v/>
      </c>
      <c r="AE21" s="32" t="str">
        <f>'Comprehensive apps info'!AE21</f>
        <v/>
      </c>
      <c r="AF21" s="32" t="str">
        <f>'Comprehensive apps info'!AF21</f>
        <v/>
      </c>
      <c r="AG21" s="33" t="str">
        <f>'Comprehensive apps info'!AG21</f>
        <v>No</v>
      </c>
      <c r="AH21" s="33"/>
      <c r="AI21" s="33" t="str">
        <f>'Comprehensive apps info'!AI21</f>
        <v/>
      </c>
      <c r="AJ21" s="33" t="str">
        <f>'Comprehensive apps info'!AJ21</f>
        <v/>
      </c>
      <c r="AK21" s="1"/>
    </row>
    <row r="22" hidden="1">
      <c r="A22" s="1"/>
      <c r="B22" s="10">
        <f>'Comprehensive apps info'!B22</f>
        <v>1</v>
      </c>
      <c r="C22" s="10">
        <f>'Comprehensive apps info'!C22</f>
        <v>20</v>
      </c>
      <c r="D22" s="25" t="str">
        <f>'Comprehensive apps info'!D22</f>
        <v>McKesson</v>
      </c>
      <c r="E22" s="25" t="str">
        <f>'Comprehensive apps info'!E22</f>
        <v>Drugs Statement</v>
      </c>
      <c r="F22" s="25" t="str">
        <f>'Comprehensive apps info'!F22</f>
        <v>mksdrgs</v>
      </c>
      <c r="G22" s="25" t="str">
        <f>'Comprehensive apps info'!G22</f>
        <v>Ad-hoc</v>
      </c>
      <c r="H22" s="25" t="str">
        <f>'Comprehensive apps info'!H22</f>
        <v>Statement</v>
      </c>
      <c r="I22" s="25" t="str">
        <f>'Comprehensive apps info'!I22</f>
        <v>Raw Data</v>
      </c>
      <c r="J22" s="25" t="str">
        <f>'Comprehensive apps info'!J22</f>
        <v>Unassigned</v>
      </c>
      <c r="K22" s="25" t="str">
        <f>'Comprehensive apps info'!K22</f>
        <v>Unassigned</v>
      </c>
      <c r="L22" s="25" t="str">
        <f>'Comprehensive apps info'!L22</f>
        <v>Kimberly Miles</v>
      </c>
      <c r="M22" s="25" t="str">
        <f>'Comprehensive apps info'!M22</f>
        <v>Bonnie Heneks</v>
      </c>
      <c r="N22" s="25" t="str">
        <f>'Comprehensive apps info'!N22</f>
        <v>Brandon Ballard</v>
      </c>
      <c r="O22" s="120" t="str">
        <f>'Comprehensive apps info'!O22</f>
        <v>Tookover Then De-scoped</v>
      </c>
      <c r="P22" s="25" t="str">
        <f>'Comprehensive apps info'!P22</f>
        <v>N</v>
      </c>
      <c r="Q22" s="25" t="str">
        <f>'Comprehensive apps info'!Q22</f>
        <v>Y</v>
      </c>
      <c r="R22" s="25" t="str">
        <f>'Comprehensive apps info'!R22</f>
        <v>N</v>
      </c>
      <c r="S22" s="16" t="str">
        <f>'Comprehensive apps info'!S22</f>
        <v>Ritesh</v>
      </c>
      <c r="T22" s="16" t="str">
        <f>'Comprehensive apps info'!T22</f>
        <v>Maverick</v>
      </c>
      <c r="U22" s="25" t="str">
        <f>'Comprehensive apps info'!U22</f>
        <v>Chicago</v>
      </c>
      <c r="V22" s="25" t="str">
        <f>'Comprehensive apps info'!V22</f>
        <v>Chicago</v>
      </c>
      <c r="W22" s="28" t="str">
        <f>'Comprehensive apps info'!W22</f>
        <v>/prod/bcs/chgp/clientapp/mksdrgs/</v>
      </c>
      <c r="X22" s="29" t="str">
        <f>'Comprehensive apps info'!X22</f>
        <v>/bcs/chgt/clientapp/mksdrgs/</v>
      </c>
      <c r="Y22" s="43" t="str">
        <f>'Comprehensive apps info'!Y22</f>
        <v>There is no Google Site for this app.</v>
      </c>
      <c r="Z22" s="31" t="str">
        <f>'Comprehensive apps info'!Z22</f>
        <v>https://docs.google.com/document/d/1B-5swIwP07tbaF1anmwgpeSu-3T7YE_HHi5f-6ekp8o/edit</v>
      </c>
      <c r="AA22" s="32" t="str">
        <f>'Comprehensive apps info'!AA22</f>
        <v/>
      </c>
      <c r="AB22" s="32" t="str">
        <f>'Comprehensive apps info'!AB22</f>
        <v/>
      </c>
      <c r="AC22" s="32"/>
      <c r="AD22" s="32" t="str">
        <f>'Comprehensive apps info'!AD22</f>
        <v/>
      </c>
      <c r="AE22" s="32" t="str">
        <f>'Comprehensive apps info'!AE22</f>
        <v/>
      </c>
      <c r="AF22" s="32" t="str">
        <f>'Comprehensive apps info'!AF22</f>
        <v/>
      </c>
      <c r="AG22" s="33" t="str">
        <f>'Comprehensive apps info'!AG22</f>
        <v>No</v>
      </c>
      <c r="AH22" s="33"/>
      <c r="AI22" s="33" t="str">
        <f>'Comprehensive apps info'!AI22</f>
        <v/>
      </c>
      <c r="AJ22" s="33" t="str">
        <f>'Comprehensive apps info'!AJ22</f>
        <v/>
      </c>
      <c r="AK22" s="1"/>
    </row>
    <row r="23" hidden="1">
      <c r="A23" s="1"/>
      <c r="B23" s="10">
        <f>'Comprehensive apps info'!B23</f>
        <v>1</v>
      </c>
      <c r="C23" s="10">
        <f>'Comprehensive apps info'!C23</f>
        <v>21</v>
      </c>
      <c r="D23" s="25" t="str">
        <f>'Comprehensive apps info'!D23</f>
        <v>McKesson</v>
      </c>
      <c r="E23" s="25" t="str">
        <f>'Comprehensive apps info'!E23</f>
        <v>Medpath Statement</v>
      </c>
      <c r="F23" s="25" t="str">
        <f>'Comprehensive apps info'!F23</f>
        <v>mksmdps</v>
      </c>
      <c r="G23" s="25" t="str">
        <f>'Comprehensive apps info'!G23</f>
        <v>Ad-hoc</v>
      </c>
      <c r="H23" s="25" t="str">
        <f>'Comprehensive apps info'!H23</f>
        <v>Statement</v>
      </c>
      <c r="I23" s="25" t="str">
        <f>'Comprehensive apps info'!I23</f>
        <v>Raw Data</v>
      </c>
      <c r="J23" s="25" t="str">
        <f>'Comprehensive apps info'!J23</f>
        <v>Unassigned</v>
      </c>
      <c r="K23" s="25" t="str">
        <f>'Comprehensive apps info'!K23</f>
        <v>Unassigned</v>
      </c>
      <c r="L23" s="25" t="str">
        <f>'Comprehensive apps info'!L23</f>
        <v>Kimberly Miles</v>
      </c>
      <c r="M23" s="25" t="str">
        <f>'Comprehensive apps info'!M23</f>
        <v>Bonnie Heneks</v>
      </c>
      <c r="N23" s="25" t="str">
        <f>'Comprehensive apps info'!N23</f>
        <v>Brandon Ballard</v>
      </c>
      <c r="O23" s="26" t="str">
        <f>'Comprehensive apps info'!O23</f>
        <v>Supported by TEKsystems</v>
      </c>
      <c r="P23" s="25" t="str">
        <f>'Comprehensive apps info'!P23</f>
        <v>N</v>
      </c>
      <c r="Q23" s="25" t="str">
        <f>'Comprehensive apps info'!Q23</f>
        <v>Y</v>
      </c>
      <c r="R23" s="25" t="str">
        <f>'Comprehensive apps info'!R23</f>
        <v>N</v>
      </c>
      <c r="S23" s="16" t="str">
        <f>'Comprehensive apps info'!S23</f>
        <v>Ritesh</v>
      </c>
      <c r="T23" s="16" t="str">
        <f>'Comprehensive apps info'!T23</f>
        <v>Maverick</v>
      </c>
      <c r="U23" s="25" t="str">
        <f>'Comprehensive apps info'!U23</f>
        <v>Chicago</v>
      </c>
      <c r="V23" s="25" t="str">
        <f>'Comprehensive apps info'!V23</f>
        <v>Chicago</v>
      </c>
      <c r="W23" s="28" t="str">
        <f>'Comprehensive apps info'!W23</f>
        <v>/prod/bcs/chgp/clientapp/mksmdps/</v>
      </c>
      <c r="X23" s="29" t="str">
        <f>'Comprehensive apps info'!X23</f>
        <v>/bcs/chgt/clientapp/mksmdps/</v>
      </c>
      <c r="Y23" s="43" t="str">
        <f>'Comprehensive apps info'!Y23</f>
        <v>There is no Google Site for this app.</v>
      </c>
      <c r="Z23" s="31" t="str">
        <f>'Comprehensive apps info'!Z23</f>
        <v>https://docs.google.com/document/d/1B-5swIwP07tbaF1anmwgpeSu-3T7YE_HHi5f-6ekp8o/edit</v>
      </c>
      <c r="AA23" s="32" t="str">
        <f>'Comprehensive apps info'!AA23</f>
        <v/>
      </c>
      <c r="AB23" s="32" t="str">
        <f>'Comprehensive apps info'!AB23</f>
        <v/>
      </c>
      <c r="AC23" s="32"/>
      <c r="AD23" s="32" t="str">
        <f>'Comprehensive apps info'!AD23</f>
        <v/>
      </c>
      <c r="AE23" s="32" t="str">
        <f>'Comprehensive apps info'!AE23</f>
        <v/>
      </c>
      <c r="AF23" s="32" t="str">
        <f>'Comprehensive apps info'!AF23</f>
        <v/>
      </c>
      <c r="AG23" s="33" t="str">
        <f>'Comprehensive apps info'!AG23</f>
        <v>No</v>
      </c>
      <c r="AH23" s="33"/>
      <c r="AI23" s="33" t="str">
        <f>'Comprehensive apps info'!AI23</f>
        <v/>
      </c>
      <c r="AJ23" s="33" t="str">
        <f>'Comprehensive apps info'!AJ23</f>
        <v/>
      </c>
      <c r="AK23" s="1"/>
    </row>
    <row r="24" hidden="1">
      <c r="A24" s="1"/>
      <c r="B24" s="10">
        <f>'Comprehensive apps info'!B24</f>
        <v>1</v>
      </c>
      <c r="C24" s="10">
        <f>'Comprehensive apps info'!C24</f>
        <v>22</v>
      </c>
      <c r="D24" s="25" t="str">
        <f>'Comprehensive apps info'!D24</f>
        <v>McKesson</v>
      </c>
      <c r="E24" s="25" t="str">
        <f>'Comprehensive apps info'!E24</f>
        <v>MHS Invoice</v>
      </c>
      <c r="F24" s="25" t="str">
        <f>'Comprehensive apps info'!F24</f>
        <v>mksmhsi</v>
      </c>
      <c r="G24" s="25" t="str">
        <f>'Comprehensive apps info'!G24</f>
        <v>Ad-hoc</v>
      </c>
      <c r="H24" s="25" t="str">
        <f>'Comprehensive apps info'!H24</f>
        <v>Invoice</v>
      </c>
      <c r="I24" s="25" t="str">
        <f>'Comprehensive apps info'!I24</f>
        <v>Pre-composed</v>
      </c>
      <c r="J24" s="25" t="str">
        <f>'Comprehensive apps info'!J24</f>
        <v>Unassigned</v>
      </c>
      <c r="K24" s="25" t="str">
        <f>'Comprehensive apps info'!K24</f>
        <v>Unassigned</v>
      </c>
      <c r="L24" s="25" t="str">
        <f>'Comprehensive apps info'!L24</f>
        <v>Kimberly Miles</v>
      </c>
      <c r="M24" s="25" t="str">
        <f>'Comprehensive apps info'!M24</f>
        <v>Bonnie Heneks</v>
      </c>
      <c r="N24" s="25" t="str">
        <f>'Comprehensive apps info'!N24</f>
        <v>Brandon Ballard</v>
      </c>
      <c r="O24" s="26" t="str">
        <f>'Comprehensive apps info'!O24</f>
        <v>Supported by TEKsystems</v>
      </c>
      <c r="P24" s="25" t="str">
        <f>'Comprehensive apps info'!P24</f>
        <v>N</v>
      </c>
      <c r="Q24" s="25" t="str">
        <f>'Comprehensive apps info'!Q24</f>
        <v>Y</v>
      </c>
      <c r="R24" s="25" t="str">
        <f>'Comprehensive apps info'!R24</f>
        <v>N</v>
      </c>
      <c r="S24" s="16" t="str">
        <f>'Comprehensive apps info'!S24</f>
        <v>Ritesh</v>
      </c>
      <c r="T24" s="16" t="str">
        <f>'Comprehensive apps info'!T24</f>
        <v>Maverick</v>
      </c>
      <c r="U24" s="25" t="str">
        <f>'Comprehensive apps info'!U24</f>
        <v>Chicago</v>
      </c>
      <c r="V24" s="25" t="str">
        <f>'Comprehensive apps info'!V24</f>
        <v>Chicago</v>
      </c>
      <c r="W24" s="28" t="str">
        <f>'Comprehensive apps info'!W24</f>
        <v>/prod/bcs/chgp/clientapp/mksmhsi/</v>
      </c>
      <c r="X24" s="29" t="str">
        <f>'Comprehensive apps info'!X24</f>
        <v>/bcs/chgt/clientapp/mksmhsi/</v>
      </c>
      <c r="Y24" s="43" t="str">
        <f>'Comprehensive apps info'!Y24</f>
        <v>There is no Google Site for this app.</v>
      </c>
      <c r="Z24" s="31" t="str">
        <f>'Comprehensive apps info'!Z24</f>
        <v>https://docs.google.com/document/d/1B-5swIwP07tbaF1anmwgpeSu-3T7YE_HHi5f-6ekp8o/edit</v>
      </c>
      <c r="AA24" s="32" t="str">
        <f>'Comprehensive apps info'!AA24</f>
        <v/>
      </c>
      <c r="AB24" s="32" t="str">
        <f>'Comprehensive apps info'!AB24</f>
        <v/>
      </c>
      <c r="AC24" s="32"/>
      <c r="AD24" s="32" t="str">
        <f>'Comprehensive apps info'!AD24</f>
        <v/>
      </c>
      <c r="AE24" s="32" t="str">
        <f>'Comprehensive apps info'!AE24</f>
        <v/>
      </c>
      <c r="AF24" s="32" t="str">
        <f>'Comprehensive apps info'!AF24</f>
        <v/>
      </c>
      <c r="AG24" s="33" t="str">
        <f>'Comprehensive apps info'!AG24</f>
        <v>No</v>
      </c>
      <c r="AH24" s="33"/>
      <c r="AI24" s="33" t="str">
        <f>'Comprehensive apps info'!AI24</f>
        <v/>
      </c>
      <c r="AJ24" s="33" t="str">
        <f>'Comprehensive apps info'!AJ24</f>
        <v/>
      </c>
      <c r="AK24" s="1"/>
    </row>
    <row r="25" hidden="1">
      <c r="A25" s="1"/>
      <c r="B25" s="10">
        <f>'Comprehensive apps info'!B25</f>
        <v>2</v>
      </c>
      <c r="C25" s="10">
        <f>'Comprehensive apps info'!C25</f>
        <v>1</v>
      </c>
      <c r="D25" s="25" t="str">
        <f>'Comprehensive apps info'!D25</f>
        <v>Cigna</v>
      </c>
      <c r="E25" s="25" t="str">
        <f>'Comprehensive apps info'!E25</f>
        <v>IFP Welcome Kits</v>
      </c>
      <c r="F25" s="25" t="str">
        <f>'Comprehensive apps info'!F25</f>
        <v>cgaifpb</v>
      </c>
      <c r="G25" s="25" t="str">
        <f>'Comprehensive apps info'!G25</f>
        <v>Daily</v>
      </c>
      <c r="H25" s="25" t="str">
        <f>'Comprehensive apps info'!H25</f>
        <v>Booklet</v>
      </c>
      <c r="I25" s="25" t="str">
        <f>'Comprehensive apps info'!I25</f>
        <v>PDF</v>
      </c>
      <c r="J25" s="25" t="str">
        <f>'Comprehensive apps info'!J25</f>
        <v>Lakshmi</v>
      </c>
      <c r="K25" s="25" t="str">
        <f>'Comprehensive apps info'!K25</f>
        <v>Venkat</v>
      </c>
      <c r="L25" s="25" t="str">
        <f>'Comprehensive apps info'!L25</f>
        <v>Michael Perry</v>
      </c>
      <c r="M25" s="25" t="str">
        <f>'Comprehensive apps info'!M25</f>
        <v>Lynne Gurney</v>
      </c>
      <c r="N25" s="25" t="str">
        <f>'Comprehensive apps info'!N25</f>
        <v>Brandon Ballard</v>
      </c>
      <c r="O25" s="26" t="str">
        <f>'Comprehensive apps info'!O25</f>
        <v>Supported by TEKsystems</v>
      </c>
      <c r="P25" s="25" t="str">
        <f>'Comprehensive apps info'!P25</f>
        <v>N</v>
      </c>
      <c r="Q25" s="25" t="str">
        <f>'Comprehensive apps info'!Q25</f>
        <v>Y</v>
      </c>
      <c r="R25" s="25" t="str">
        <f>'Comprehensive apps info'!R25</f>
        <v>Y</v>
      </c>
      <c r="S25" s="16" t="str">
        <f>'Comprehensive apps info'!S25</f>
        <v>Ritesh</v>
      </c>
      <c r="T25" s="16" t="str">
        <f>'Comprehensive apps info'!T25</f>
        <v>Maverick</v>
      </c>
      <c r="U25" s="25" t="str">
        <f>'Comprehensive apps info'!U25</f>
        <v>Hyde Park</v>
      </c>
      <c r="V25" s="25" t="str">
        <f>'Comprehensive apps info'!V25</f>
        <v>Hyde Park</v>
      </c>
      <c r="W25" s="28" t="str">
        <f>'Comprehensive apps info'!W25</f>
        <v>/prod/bcs/hdpp/clientapp/cgaifpb/</v>
      </c>
      <c r="X25" s="29" t="str">
        <f>'Comprehensive apps info'!X25</f>
        <v>/bcs/hdpt/clientapp/cgaifpb/</v>
      </c>
      <c r="Y25" s="42" t="str">
        <f>'Comprehensive apps info'!Y25</f>
        <v>https://sites.google.com/a/rrd.com/cigna/</v>
      </c>
      <c r="Z25" s="31" t="str">
        <f>'Comprehensive apps info'!Z25</f>
        <v/>
      </c>
      <c r="AA25" s="32" t="str">
        <f>'Comprehensive apps info'!AA25</f>
        <v/>
      </c>
      <c r="AB25" s="32" t="str">
        <f>'Comprehensive apps info'!AB25</f>
        <v/>
      </c>
      <c r="AC25" s="32"/>
      <c r="AD25" s="32" t="str">
        <f>'Comprehensive apps info'!AD25</f>
        <v/>
      </c>
      <c r="AE25" s="32" t="str">
        <f>'Comprehensive apps info'!AE25</f>
        <v/>
      </c>
      <c r="AF25" s="32" t="str">
        <f>'Comprehensive apps info'!AF25</f>
        <v/>
      </c>
      <c r="AG25" s="33" t="str">
        <f>'Comprehensive apps info'!AG25</f>
        <v>No</v>
      </c>
      <c r="AH25" s="33"/>
      <c r="AI25" s="33" t="str">
        <f>'Comprehensive apps info'!AI25</f>
        <v/>
      </c>
      <c r="AJ25" s="33" t="str">
        <f>'Comprehensive apps info'!AJ25</f>
        <v/>
      </c>
      <c r="AK25" s="1"/>
    </row>
    <row r="26" hidden="1">
      <c r="A26" s="1"/>
      <c r="B26" s="10">
        <f>'Comprehensive apps info'!B26</f>
        <v>2</v>
      </c>
      <c r="C26" s="10">
        <f>'Comprehensive apps info'!C26</f>
        <v>2</v>
      </c>
      <c r="D26" s="25" t="str">
        <f>'Comprehensive apps info'!D26</f>
        <v>Direct Energy</v>
      </c>
      <c r="E26" s="25" t="str">
        <f>'Comprehensive apps info'!E26</f>
        <v>Kits</v>
      </c>
      <c r="F26" s="25" t="str">
        <f>'Comprehensive apps info'!F26</f>
        <v>deckits</v>
      </c>
      <c r="G26" s="25" t="str">
        <f>'Comprehensive apps info'!G26</f>
        <v>Daily</v>
      </c>
      <c r="H26" s="25" t="str">
        <f>'Comprehensive apps info'!H26</f>
        <v>Booklet</v>
      </c>
      <c r="I26" s="25" t="str">
        <f>'Comprehensive apps info'!I26</f>
        <v>PDF</v>
      </c>
      <c r="J26" s="25" t="str">
        <f>'Comprehensive apps info'!J26</f>
        <v>Lakshmi</v>
      </c>
      <c r="K26" s="25" t="str">
        <f>'Comprehensive apps info'!K26</f>
        <v>Venkat</v>
      </c>
      <c r="L26" s="25" t="str">
        <f>'Comprehensive apps info'!L26</f>
        <v>Trenton Mumford</v>
      </c>
      <c r="M26" s="25" t="str">
        <f>'Comprehensive apps info'!M26</f>
        <v>Richard Sprague</v>
      </c>
      <c r="N26" s="25" t="str">
        <f>'Comprehensive apps info'!N26</f>
        <v>Brandon Ballard</v>
      </c>
      <c r="O26" s="26" t="str">
        <f>'Comprehensive apps info'!O26</f>
        <v>Supported by TEKsystems</v>
      </c>
      <c r="P26" s="25" t="str">
        <f>'Comprehensive apps info'!P26</f>
        <v>N</v>
      </c>
      <c r="Q26" s="25" t="str">
        <f>'Comprehensive apps info'!Q26</f>
        <v>Y</v>
      </c>
      <c r="R26" s="25" t="str">
        <f>'Comprehensive apps info'!R26</f>
        <v>Y</v>
      </c>
      <c r="S26" s="16" t="str">
        <f>'Comprehensive apps info'!S26</f>
        <v>Ritesh</v>
      </c>
      <c r="T26" s="16" t="str">
        <f>'Comprehensive apps info'!T26</f>
        <v>Maverick</v>
      </c>
      <c r="U26" s="25" t="str">
        <f>'Comprehensive apps info'!U26</f>
        <v>Logan</v>
      </c>
      <c r="V26" s="25" t="str">
        <f>'Comprehensive apps info'!V26</f>
        <v>Logan</v>
      </c>
      <c r="W26" s="28" t="str">
        <f>'Comprehensive apps info'!W26</f>
        <v>/prod/bcs/lgnp/clientapp/deckits/</v>
      </c>
      <c r="X26" s="29" t="str">
        <f>'Comprehensive apps info'!X26</f>
        <v>/bcs/lgnt/clientapp/deckits/</v>
      </c>
      <c r="Y26" s="30" t="str">
        <f>'Comprehensive apps info'!Y26</f>
        <v>https://sites.google.com/a/rrd.com/direct-energy-kits/</v>
      </c>
      <c r="Z26" s="31" t="str">
        <f>'Comprehensive apps info'!Z26</f>
        <v/>
      </c>
      <c r="AA26" s="33" t="str">
        <f>'Comprehensive apps info'!AA26</f>
        <v>rrd-dec-kits-igroup@rrd.com</v>
      </c>
      <c r="AB26" s="33" t="str">
        <f>'Comprehensive apps info'!AB26</f>
        <v>rrd-dec-kits-egroup@rrd.com</v>
      </c>
      <c r="AC26" s="33"/>
      <c r="AD26" s="33" t="str">
        <f>'Comprehensive apps info'!AD26</f>
        <v/>
      </c>
      <c r="AE26" s="33" t="str">
        <f>'Comprehensive apps info'!AE26</f>
        <v/>
      </c>
      <c r="AF26" s="33" t="str">
        <f>'Comprehensive apps info'!AF26</f>
        <v/>
      </c>
      <c r="AG26" s="33" t="str">
        <f>'Comprehensive apps info'!AG26</f>
        <v>No</v>
      </c>
      <c r="AH26" s="33"/>
      <c r="AI26" s="33" t="str">
        <f>'Comprehensive apps info'!AI26</f>
        <v/>
      </c>
      <c r="AJ26" s="33" t="str">
        <f>'Comprehensive apps info'!AJ26</f>
        <v/>
      </c>
      <c r="AK26" s="1"/>
    </row>
    <row r="27" hidden="1">
      <c r="A27" s="1"/>
      <c r="B27" s="14">
        <f>'Comprehensive apps info'!B27</f>
        <v>2</v>
      </c>
      <c r="C27" s="14">
        <f>'Comprehensive apps info'!C27</f>
        <v>3</v>
      </c>
      <c r="D27" s="35" t="str">
        <f>'Comprehensive apps info'!D27</f>
        <v>CIGNA PDP</v>
      </c>
      <c r="E27" s="35" t="str">
        <f>'Comprehensive apps info'!E27</f>
        <v>Letters and ID cards</v>
      </c>
      <c r="F27" s="35" t="str">
        <f>'Comprehensive apps info'!F27</f>
        <v>cigltrs</v>
      </c>
      <c r="G27" s="35" t="str">
        <f>'Comprehensive apps info'!G27</f>
        <v>Daily</v>
      </c>
      <c r="H27" s="35" t="str">
        <f>'Comprehensive apps info'!H27</f>
        <v>Letter</v>
      </c>
      <c r="I27" s="35" t="str">
        <f>'Comprehensive apps info'!I27</f>
        <v>Raw Data</v>
      </c>
      <c r="J27" s="35" t="str">
        <f>'Comprehensive apps info'!J27</f>
        <v>Unassigned</v>
      </c>
      <c r="K27" s="35" t="str">
        <f>'Comprehensive apps info'!K27</f>
        <v>Unassigned</v>
      </c>
      <c r="L27" s="35" t="str">
        <f>'Comprehensive apps info'!L27</f>
        <v>Tammy Hellberg</v>
      </c>
      <c r="M27" s="35" t="str">
        <f>'Comprehensive apps info'!M27</f>
        <v>Kibreab Habteselassie</v>
      </c>
      <c r="N27" s="35" t="str">
        <f>'Comprehensive apps info'!N27</f>
        <v>Mike Benson</v>
      </c>
      <c r="O27" s="54" t="str">
        <f>'Comprehensive apps info'!O27</f>
        <v>Tookover Then De-scoped</v>
      </c>
      <c r="P27" s="35" t="str">
        <f>'Comprehensive apps info'!P27</f>
        <v>N</v>
      </c>
      <c r="Q27" s="35" t="str">
        <f>'Comprehensive apps info'!Q27</f>
        <v>Y</v>
      </c>
      <c r="R27" s="35" t="str">
        <f>'Comprehensive apps info'!R27</f>
        <v>N</v>
      </c>
      <c r="S27" s="38" t="str">
        <f>'Comprehensive apps info'!S27</f>
        <v>Ritesh</v>
      </c>
      <c r="T27" s="38" t="str">
        <f>'Comprehensive apps info'!T27</f>
        <v>Maverick</v>
      </c>
      <c r="U27" s="35" t="str">
        <f>'Comprehensive apps info'!U27</f>
        <v>Dallas</v>
      </c>
      <c r="V27" s="35" t="str">
        <f>'Comprehensive apps info'!V27</f>
        <v>Dallas</v>
      </c>
      <c r="W27" s="37" t="str">
        <f>'Comprehensive apps info'!W27</f>
        <v>/prod/bcs/dalp/clientapp/cigltrs/</v>
      </c>
      <c r="X27" s="55" t="str">
        <f>'Comprehensive apps info'!X27</f>
        <v>/bcs/dalt/clientapp/cigltrs/</v>
      </c>
      <c r="Y27" s="40" t="str">
        <f>'Comprehensive apps info'!Y27</f>
        <v>https://sites.google.com/a/rrd.com/cigna-pdp2/</v>
      </c>
      <c r="Z27" s="40" t="str">
        <f>'Comprehensive apps info'!Z27</f>
        <v/>
      </c>
      <c r="AA27" s="39" t="str">
        <f>'Comprehensive apps info'!AA27</f>
        <v/>
      </c>
      <c r="AB27" s="39" t="str">
        <f>'Comprehensive apps info'!AB27</f>
        <v/>
      </c>
      <c r="AC27" s="39"/>
      <c r="AD27" s="39" t="str">
        <f>'Comprehensive apps info'!AD27</f>
        <v/>
      </c>
      <c r="AE27" s="39" t="str">
        <f>'Comprehensive apps info'!AE27</f>
        <v/>
      </c>
      <c r="AF27" s="39" t="str">
        <f>'Comprehensive apps info'!AF27</f>
        <v/>
      </c>
      <c r="AG27" s="39" t="str">
        <f>'Comprehensive apps info'!AG27</f>
        <v/>
      </c>
      <c r="AH27" s="39"/>
      <c r="AI27" s="39" t="str">
        <f>'Comprehensive apps info'!AI27</f>
        <v/>
      </c>
      <c r="AJ27" s="39" t="str">
        <f>'Comprehensive apps info'!AJ27</f>
        <v/>
      </c>
      <c r="AK27" s="1"/>
    </row>
    <row r="28" hidden="1">
      <c r="A28" s="1"/>
      <c r="B28" s="10">
        <f>'Comprehensive apps info'!B28</f>
        <v>2</v>
      </c>
      <c r="C28" s="10">
        <f>'Comprehensive apps info'!C28</f>
        <v>4</v>
      </c>
      <c r="D28" s="25" t="str">
        <f>'Comprehensive apps info'!D28</f>
        <v>Golden 1 Credit Union</v>
      </c>
      <c r="E28" s="25" t="str">
        <f>'Comprehensive apps info'!E28</f>
        <v>Letters</v>
      </c>
      <c r="F28" s="25" t="str">
        <f>'Comprehensive apps info'!F28</f>
        <v>gldltrs</v>
      </c>
      <c r="G28" s="25" t="str">
        <f>'Comprehensive apps info'!G28</f>
        <v>Daily</v>
      </c>
      <c r="H28" s="25" t="str">
        <f>'Comprehensive apps info'!H28</f>
        <v>Letter</v>
      </c>
      <c r="I28" s="25" t="str">
        <f>'Comprehensive apps info'!I28</f>
        <v>Raw Data</v>
      </c>
      <c r="J28" s="25" t="str">
        <f>'Comprehensive apps info'!J28</f>
        <v>Naidu</v>
      </c>
      <c r="K28" s="25" t="str">
        <f>'Comprehensive apps info'!K28</f>
        <v>Venkat</v>
      </c>
      <c r="L28" s="25" t="str">
        <f>'Comprehensive apps info'!L28</f>
        <v>Ismaila Meite</v>
      </c>
      <c r="M28" s="25" t="str">
        <f>'Comprehensive apps info'!M28</f>
        <v>Melissa Mays</v>
      </c>
      <c r="N28" s="25" t="str">
        <f>'Comprehensive apps info'!N28</f>
        <v>Casey McCammon</v>
      </c>
      <c r="O28" s="26" t="str">
        <f>'Comprehensive apps info'!O28</f>
        <v>Supported by TEKsystems</v>
      </c>
      <c r="P28" s="25" t="str">
        <f>'Comprehensive apps info'!P28</f>
        <v>N</v>
      </c>
      <c r="Q28" s="25" t="str">
        <f>'Comprehensive apps info'!Q28</f>
        <v>Y</v>
      </c>
      <c r="R28" s="25" t="str">
        <f>'Comprehensive apps info'!R28</f>
        <v>N</v>
      </c>
      <c r="S28" s="16" t="str">
        <f>'Comprehensive apps info'!S28</f>
        <v>Ritesh</v>
      </c>
      <c r="T28" s="16" t="str">
        <f>'Comprehensive apps info'!T28</f>
        <v>Maverick</v>
      </c>
      <c r="U28" s="25" t="str">
        <f>'Comprehensive apps info'!U28</f>
        <v>Logan</v>
      </c>
      <c r="V28" s="25" t="str">
        <f>'Comprehensive apps info'!V28</f>
        <v>Logan</v>
      </c>
      <c r="W28" s="28" t="str">
        <f>'Comprehensive apps info'!W28</f>
        <v>/prod/bcs/lgnp/clientapp/gldltrs/</v>
      </c>
      <c r="X28" s="29" t="str">
        <f>'Comprehensive apps info'!X28</f>
        <v>/bcs/lgnt/clientapp/gldltrs/</v>
      </c>
      <c r="Y28" s="30" t="str">
        <f>'Comprehensive apps info'!Y28</f>
        <v>https://sites.google.com/a/rrd.com/golden1/</v>
      </c>
      <c r="Z28" s="31" t="str">
        <f>'Comprehensive apps info'!Z28</f>
        <v/>
      </c>
      <c r="AA28" s="33" t="str">
        <f>'Comprehensive apps info'!AA28</f>
        <v>golden-one-reports@rrd.com</v>
      </c>
      <c r="AB28" s="33" t="str">
        <f>'Comprehensive apps info'!AB28</f>
        <v>goldenone-internalreports@rrd.com</v>
      </c>
      <c r="AC28" s="33"/>
      <c r="AD28" s="33" t="str">
        <f>'Comprehensive apps info'!AD28</f>
        <v/>
      </c>
      <c r="AE28" s="33" t="str">
        <f>'Comprehensive apps info'!AE28</f>
        <v/>
      </c>
      <c r="AF28" s="33" t="str">
        <f>'Comprehensive apps info'!AF28</f>
        <v/>
      </c>
      <c r="AG28" s="33" t="str">
        <f>'Comprehensive apps info'!AG28</f>
        <v>No</v>
      </c>
      <c r="AH28" s="33"/>
      <c r="AI28" s="33" t="str">
        <f>'Comprehensive apps info'!AI28</f>
        <v/>
      </c>
      <c r="AJ28" s="33" t="str">
        <f>'Comprehensive apps info'!AJ28</f>
        <v/>
      </c>
      <c r="AK28" s="1"/>
    </row>
    <row r="29" hidden="1">
      <c r="A29" s="1"/>
      <c r="B29" s="10">
        <f>'Comprehensive apps info'!B29</f>
        <v>2</v>
      </c>
      <c r="C29" s="10">
        <f>'Comprehensive apps info'!C29</f>
        <v>5</v>
      </c>
      <c r="D29" s="25" t="str">
        <f>'Comprehensive apps info'!D29</f>
        <v>Golden 1 Credit Union</v>
      </c>
      <c r="E29" s="25" t="str">
        <f>'Comprehensive apps info'!E29</f>
        <v>Post Cards</v>
      </c>
      <c r="F29" s="25" t="str">
        <f>'Comprehensive apps info'!F29</f>
        <v>gldptcd</v>
      </c>
      <c r="G29" s="25" t="str">
        <f>'Comprehensive apps info'!G29</f>
        <v>Daily</v>
      </c>
      <c r="H29" s="25" t="str">
        <f>'Comprehensive apps info'!H29</f>
        <v>Post Card</v>
      </c>
      <c r="I29" s="25" t="str">
        <f>'Comprehensive apps info'!I29</f>
        <v>Raw Data</v>
      </c>
      <c r="J29" s="25" t="str">
        <f>'Comprehensive apps info'!J29</f>
        <v>Pravallika</v>
      </c>
      <c r="K29" s="25" t="str">
        <f>'Comprehensive apps info'!K29</f>
        <v>Naidu</v>
      </c>
      <c r="L29" s="25" t="str">
        <f>'Comprehensive apps info'!L29</f>
        <v>Ismaila Meite</v>
      </c>
      <c r="M29" s="25" t="str">
        <f>'Comprehensive apps info'!M29</f>
        <v>Melissa Mays</v>
      </c>
      <c r="N29" s="25" t="str">
        <f>'Comprehensive apps info'!N29</f>
        <v>Casey McCammon</v>
      </c>
      <c r="O29" s="26" t="str">
        <f>'Comprehensive apps info'!O29</f>
        <v>Supported by TEKsystems</v>
      </c>
      <c r="P29" s="25" t="str">
        <f>'Comprehensive apps info'!P29</f>
        <v>N</v>
      </c>
      <c r="Q29" s="25" t="str">
        <f>'Comprehensive apps info'!Q29</f>
        <v>Y</v>
      </c>
      <c r="R29" s="25" t="str">
        <f>'Comprehensive apps info'!R29</f>
        <v>N</v>
      </c>
      <c r="S29" s="16" t="str">
        <f>'Comprehensive apps info'!S29</f>
        <v>Ritesh</v>
      </c>
      <c r="T29" s="16" t="str">
        <f>'Comprehensive apps info'!T29</f>
        <v>Maverick</v>
      </c>
      <c r="U29" s="25" t="str">
        <f>'Comprehensive apps info'!U29</f>
        <v>Logan</v>
      </c>
      <c r="V29" s="25" t="str">
        <f>'Comprehensive apps info'!V29</f>
        <v>Logan</v>
      </c>
      <c r="W29" s="28" t="str">
        <f>'Comprehensive apps info'!W29</f>
        <v>/prod/bcs/lgnp/clientapp/gldptcd/</v>
      </c>
      <c r="X29" s="29" t="str">
        <f>'Comprehensive apps info'!X29</f>
        <v>/bcs/lgnt/clientapp/gldptcd/</v>
      </c>
      <c r="Y29" s="30" t="str">
        <f>'Comprehensive apps info'!Y29</f>
        <v>https://sites.google.com/a/rrd.com/golden1/</v>
      </c>
      <c r="Z29" s="31" t="str">
        <f>'Comprehensive apps info'!Z29</f>
        <v/>
      </c>
      <c r="AA29" s="33" t="str">
        <f>'Comprehensive apps info'!AA29</f>
        <v>golden-one-reports@rrd.com</v>
      </c>
      <c r="AB29" s="33" t="str">
        <f>'Comprehensive apps info'!AB29</f>
        <v>goldenone-internalreports@rrd.com</v>
      </c>
      <c r="AC29" s="33"/>
      <c r="AD29" s="33" t="str">
        <f>'Comprehensive apps info'!AD29</f>
        <v/>
      </c>
      <c r="AE29" s="33" t="str">
        <f>'Comprehensive apps info'!AE29</f>
        <v/>
      </c>
      <c r="AF29" s="33" t="str">
        <f>'Comprehensive apps info'!AF29</f>
        <v/>
      </c>
      <c r="AG29" s="33" t="str">
        <f>'Comprehensive apps info'!AG29</f>
        <v>No</v>
      </c>
      <c r="AH29" s="33"/>
      <c r="AI29" s="33" t="str">
        <f>'Comprehensive apps info'!AI29</f>
        <v/>
      </c>
      <c r="AJ29" s="33" t="str">
        <f>'Comprehensive apps info'!AJ29</f>
        <v/>
      </c>
      <c r="AK29" s="1"/>
    </row>
    <row r="30" hidden="1">
      <c r="A30" s="1"/>
      <c r="B30" s="10">
        <f>'Comprehensive apps info'!B30</f>
        <v>2</v>
      </c>
      <c r="C30" s="10">
        <f>'Comprehensive apps info'!C30</f>
        <v>6</v>
      </c>
      <c r="D30" s="25" t="str">
        <f>'Comprehensive apps info'!D30</f>
        <v>Golden 1 Credit Union</v>
      </c>
      <c r="E30" s="25" t="str">
        <f>'Comprehensive apps info'!E30</f>
        <v>Pressure Seal</v>
      </c>
      <c r="F30" s="25" t="str">
        <f>'Comprehensive apps info'!F30</f>
        <v>gldprsl</v>
      </c>
      <c r="G30" s="25" t="str">
        <f>'Comprehensive apps info'!G30</f>
        <v>Daily</v>
      </c>
      <c r="H30" s="25" t="str">
        <f>'Comprehensive apps info'!H30</f>
        <v>Letter</v>
      </c>
      <c r="I30" s="25" t="str">
        <f>'Comprehensive apps info'!I30</f>
        <v>Raw Data</v>
      </c>
      <c r="J30" s="25" t="str">
        <f>'Comprehensive apps info'!J30</f>
        <v>Naidu</v>
      </c>
      <c r="K30" s="25" t="str">
        <f>'Comprehensive apps info'!K30</f>
        <v>Pravallika</v>
      </c>
      <c r="L30" s="25" t="str">
        <f>'Comprehensive apps info'!L30</f>
        <v>Ismaila Meite</v>
      </c>
      <c r="M30" s="25" t="str">
        <f>'Comprehensive apps info'!M30</f>
        <v>Melissa Mays</v>
      </c>
      <c r="N30" s="25" t="str">
        <f>'Comprehensive apps info'!N30</f>
        <v>Casey McCammon</v>
      </c>
      <c r="O30" s="26" t="str">
        <f>'Comprehensive apps info'!O30</f>
        <v>Supported by TEKsystems</v>
      </c>
      <c r="P30" s="25" t="str">
        <f>'Comprehensive apps info'!P30</f>
        <v>N</v>
      </c>
      <c r="Q30" s="25" t="str">
        <f>'Comprehensive apps info'!Q30</f>
        <v>Y</v>
      </c>
      <c r="R30" s="25" t="str">
        <f>'Comprehensive apps info'!R30</f>
        <v>N</v>
      </c>
      <c r="S30" s="16" t="str">
        <f>'Comprehensive apps info'!S30</f>
        <v>Ritesh</v>
      </c>
      <c r="T30" s="16" t="str">
        <f>'Comprehensive apps info'!T30</f>
        <v>Maverick</v>
      </c>
      <c r="U30" s="25" t="str">
        <f>'Comprehensive apps info'!U30</f>
        <v>Logan</v>
      </c>
      <c r="V30" s="25" t="str">
        <f>'Comprehensive apps info'!V30</f>
        <v>Logan</v>
      </c>
      <c r="W30" s="28" t="str">
        <f>'Comprehensive apps info'!W30</f>
        <v>/prod/bcs/lgnp/clientapp/gldprsl/</v>
      </c>
      <c r="X30" s="29" t="str">
        <f>'Comprehensive apps info'!X30</f>
        <v>/bcs/lgnt/clientapp/gldprsl/</v>
      </c>
      <c r="Y30" s="30" t="str">
        <f>'Comprehensive apps info'!Y30</f>
        <v>https://sites.google.com/a/rrd.com/golden1/</v>
      </c>
      <c r="Z30" s="31" t="str">
        <f>'Comprehensive apps info'!Z30</f>
        <v/>
      </c>
      <c r="AA30" s="33" t="str">
        <f>'Comprehensive apps info'!AA30</f>
        <v>golden-one-reports@rrd.com</v>
      </c>
      <c r="AB30" s="33" t="str">
        <f>'Comprehensive apps info'!AB30</f>
        <v>goldenone-internalreports@rrd.com</v>
      </c>
      <c r="AC30" s="33"/>
      <c r="AD30" s="33" t="str">
        <f>'Comprehensive apps info'!AD30</f>
        <v/>
      </c>
      <c r="AE30" s="33" t="str">
        <f>'Comprehensive apps info'!AE30</f>
        <v/>
      </c>
      <c r="AF30" s="33" t="str">
        <f>'Comprehensive apps info'!AF30</f>
        <v/>
      </c>
      <c r="AG30" s="33" t="str">
        <f>'Comprehensive apps info'!AG30</f>
        <v>No</v>
      </c>
      <c r="AH30" s="33"/>
      <c r="AI30" s="33" t="str">
        <f>'Comprehensive apps info'!AI30</f>
        <v/>
      </c>
      <c r="AJ30" s="33" t="str">
        <f>'Comprehensive apps info'!AJ30</f>
        <v/>
      </c>
      <c r="AK30" s="1"/>
    </row>
    <row r="31" hidden="1">
      <c r="A31" s="1"/>
      <c r="B31" s="10">
        <f>'Comprehensive apps info'!B31</f>
        <v>2</v>
      </c>
      <c r="C31" s="10">
        <f>'Comprehensive apps info'!C31</f>
        <v>7</v>
      </c>
      <c r="D31" s="25" t="str">
        <f>'Comprehensive apps info'!D31</f>
        <v>Golden 1 Credit Union</v>
      </c>
      <c r="E31" s="25" t="str">
        <f>'Comprehensive apps info'!E31</f>
        <v>Loan Notice</v>
      </c>
      <c r="F31" s="25" t="str">
        <f>'Comprehensive apps info'!F31</f>
        <v>gldloan</v>
      </c>
      <c r="G31" s="25" t="str">
        <f>'Comprehensive apps info'!G31</f>
        <v>Daily</v>
      </c>
      <c r="H31" s="25" t="str">
        <f>'Comprehensive apps info'!H31</f>
        <v>Letter</v>
      </c>
      <c r="I31" s="25" t="str">
        <f>'Comprehensive apps info'!I31</f>
        <v>Raw Data</v>
      </c>
      <c r="J31" s="25" t="str">
        <f>'Comprehensive apps info'!J31</f>
        <v>Pravallika</v>
      </c>
      <c r="K31" s="25" t="str">
        <f>'Comprehensive apps info'!K31</f>
        <v>Naidu</v>
      </c>
      <c r="L31" s="25" t="str">
        <f>'Comprehensive apps info'!L31</f>
        <v>Ismaila Meite</v>
      </c>
      <c r="M31" s="25" t="str">
        <f>'Comprehensive apps info'!M31</f>
        <v>Melissa Mays</v>
      </c>
      <c r="N31" s="25" t="str">
        <f>'Comprehensive apps info'!N31</f>
        <v>Casey McCammon</v>
      </c>
      <c r="O31" s="26" t="str">
        <f>'Comprehensive apps info'!O31</f>
        <v>Supported by TEKsystems</v>
      </c>
      <c r="P31" s="25" t="str">
        <f>'Comprehensive apps info'!P31</f>
        <v>N</v>
      </c>
      <c r="Q31" s="25" t="str">
        <f>'Comprehensive apps info'!Q31</f>
        <v>Y</v>
      </c>
      <c r="R31" s="25" t="str">
        <f>'Comprehensive apps info'!R31</f>
        <v>N</v>
      </c>
      <c r="S31" s="16" t="str">
        <f>'Comprehensive apps info'!S31</f>
        <v>Ritesh</v>
      </c>
      <c r="T31" s="16" t="str">
        <f>'Comprehensive apps info'!T31</f>
        <v>Maverick</v>
      </c>
      <c r="U31" s="25" t="str">
        <f>'Comprehensive apps info'!U31</f>
        <v>Logan</v>
      </c>
      <c r="V31" s="25" t="str">
        <f>'Comprehensive apps info'!V31</f>
        <v>Logan</v>
      </c>
      <c r="W31" s="28" t="str">
        <f>'Comprehensive apps info'!W31</f>
        <v>/prod/bcs/lgnp/clientapp/gldloan/</v>
      </c>
      <c r="X31" s="29" t="str">
        <f>'Comprehensive apps info'!X31</f>
        <v>/bcs/lgnt/clientapp/gldloan/</v>
      </c>
      <c r="Y31" s="30" t="str">
        <f>'Comprehensive apps info'!Y31</f>
        <v>https://sites.google.com/a/rrd.com/golden1/</v>
      </c>
      <c r="Z31" s="31" t="str">
        <f>'Comprehensive apps info'!Z31</f>
        <v/>
      </c>
      <c r="AA31" s="33" t="str">
        <f>'Comprehensive apps info'!AA31</f>
        <v>golden-one-reports@rrd.com</v>
      </c>
      <c r="AB31" s="33" t="str">
        <f>'Comprehensive apps info'!AB31</f>
        <v>goldenone-internalreports@rrd.com</v>
      </c>
      <c r="AC31" s="33"/>
      <c r="AD31" s="33" t="str">
        <f>'Comprehensive apps info'!AD31</f>
        <v/>
      </c>
      <c r="AE31" s="33" t="str">
        <f>'Comprehensive apps info'!AE31</f>
        <v/>
      </c>
      <c r="AF31" s="33" t="str">
        <f>'Comprehensive apps info'!AF31</f>
        <v/>
      </c>
      <c r="AG31" s="33" t="str">
        <f>'Comprehensive apps info'!AG31</f>
        <v>No</v>
      </c>
      <c r="AH31" s="33"/>
      <c r="AI31" s="33" t="str">
        <f>'Comprehensive apps info'!AI31</f>
        <v/>
      </c>
      <c r="AJ31" s="33" t="str">
        <f>'Comprehensive apps info'!AJ31</f>
        <v/>
      </c>
      <c r="AK31" s="1"/>
    </row>
    <row r="32" hidden="1">
      <c r="A32" s="1"/>
      <c r="B32" s="10">
        <f>'Comprehensive apps info'!B32</f>
        <v>2</v>
      </c>
      <c r="C32" s="10">
        <f>'Comprehensive apps info'!C32</f>
        <v>8</v>
      </c>
      <c r="D32" s="25" t="str">
        <f>'Comprehensive apps info'!D32</f>
        <v>HRSI</v>
      </c>
      <c r="E32" s="25" t="str">
        <f>'Comprehensive apps info'!E32</f>
        <v>Letters</v>
      </c>
      <c r="F32" s="25" t="str">
        <f>'Comprehensive apps info'!F32</f>
        <v>hriltrs</v>
      </c>
      <c r="G32" s="25" t="str">
        <f>'Comprehensive apps info'!G32</f>
        <v>Daily</v>
      </c>
      <c r="H32" s="25" t="str">
        <f>'Comprehensive apps info'!H32</f>
        <v>Letters</v>
      </c>
      <c r="I32" s="25" t="str">
        <f>'Comprehensive apps info'!I32</f>
        <v>PDF</v>
      </c>
      <c r="J32" s="25" t="str">
        <f>'Comprehensive apps info'!J32</f>
        <v>Nethra</v>
      </c>
      <c r="K32" s="25" t="str">
        <f>'Comprehensive apps info'!K32</f>
        <v>Ravi</v>
      </c>
      <c r="L32" s="25" t="str">
        <f>'Comprehensive apps info'!L32</f>
        <v>Michael Harper</v>
      </c>
      <c r="M32" s="25" t="str">
        <f>'Comprehensive apps info'!M32</f>
        <v>Elizabeth Rathvon</v>
      </c>
      <c r="N32" s="25" t="str">
        <f>'Comprehensive apps info'!N32</f>
        <v>Casey McCammon</v>
      </c>
      <c r="O32" s="26" t="str">
        <f>'Comprehensive apps info'!O32</f>
        <v>Supported by TEKsystems</v>
      </c>
      <c r="P32" s="25" t="str">
        <f>'Comprehensive apps info'!P32</f>
        <v>N</v>
      </c>
      <c r="Q32" s="25" t="str">
        <f>'Comprehensive apps info'!Q32</f>
        <v>N</v>
      </c>
      <c r="R32" s="25" t="str">
        <f>'Comprehensive apps info'!R32</f>
        <v>Y</v>
      </c>
      <c r="S32" s="16" t="str">
        <f>'Comprehensive apps info'!S32</f>
        <v>Ritesh</v>
      </c>
      <c r="T32" s="16" t="str">
        <f>'Comprehensive apps info'!T32</f>
        <v>Maverick</v>
      </c>
      <c r="U32" s="25" t="str">
        <f>'Comprehensive apps info'!U32</f>
        <v>Thurmont</v>
      </c>
      <c r="V32" s="25" t="str">
        <f>'Comprehensive apps info'!V32</f>
        <v>Thurmont</v>
      </c>
      <c r="W32" s="28" t="str">
        <f>'Comprehensive apps info'!W32</f>
        <v>/prod/bcs/thup/clientapp/hriltrs/</v>
      </c>
      <c r="X32" s="29" t="str">
        <f>'Comprehensive apps info'!X32</f>
        <v>/bcs/thut/clientapp/hriltrs/</v>
      </c>
      <c r="Y32" s="30" t="str">
        <f>'Comprehensive apps info'!Y32</f>
        <v>https://sites.google.com/a/rrd.com/hrsi-letters/</v>
      </c>
      <c r="Z32" s="31" t="str">
        <f>'Comprehensive apps info'!Z32</f>
        <v/>
      </c>
      <c r="AA32" s="32" t="str">
        <f>'Comprehensive apps info'!AA32</f>
        <v/>
      </c>
      <c r="AB32" s="32" t="str">
        <f>'Comprehensive apps info'!AB32</f>
        <v/>
      </c>
      <c r="AC32" s="32"/>
      <c r="AD32" s="32" t="str">
        <f>'Comprehensive apps info'!AD32</f>
        <v/>
      </c>
      <c r="AE32" s="32" t="str">
        <f>'Comprehensive apps info'!AE32</f>
        <v/>
      </c>
      <c r="AF32" s="32" t="str">
        <f>'Comprehensive apps info'!AF32</f>
        <v/>
      </c>
      <c r="AG32" s="33" t="str">
        <f>'Comprehensive apps info'!AG32</f>
        <v>No</v>
      </c>
      <c r="AH32" s="33"/>
      <c r="AI32" s="33" t="str">
        <f>'Comprehensive apps info'!AI32</f>
        <v/>
      </c>
      <c r="AJ32" s="33" t="str">
        <f>'Comprehensive apps info'!AJ32</f>
        <v/>
      </c>
      <c r="AK32" s="1"/>
    </row>
    <row r="33" hidden="1">
      <c r="A33" s="1"/>
      <c r="B33" s="10">
        <f>'Comprehensive apps info'!B33</f>
        <v>2</v>
      </c>
      <c r="C33" s="10">
        <f>'Comprehensive apps info'!C33</f>
        <v>9</v>
      </c>
      <c r="D33" s="25" t="str">
        <f>'Comprehensive apps info'!D33</f>
        <v>SEI</v>
      </c>
      <c r="E33" s="25" t="str">
        <f>'Comprehensive apps info'!E33</f>
        <v>Address Change Letters</v>
      </c>
      <c r="F33" s="25" t="str">
        <f>'Comprehensive apps info'!F33</f>
        <v>seiaddr</v>
      </c>
      <c r="G33" s="25" t="str">
        <f>'Comprehensive apps info'!G33</f>
        <v>Daily</v>
      </c>
      <c r="H33" s="25" t="str">
        <f>'Comprehensive apps info'!H33</f>
        <v>Letter</v>
      </c>
      <c r="I33" s="25" t="str">
        <f>'Comprehensive apps info'!I33</f>
        <v>Raw Data</v>
      </c>
      <c r="J33" s="25" t="str">
        <f>'Comprehensive apps info'!J33</f>
        <v>Nethra</v>
      </c>
      <c r="K33" s="25" t="str">
        <f>'Comprehensive apps info'!K33</f>
        <v>Ravi</v>
      </c>
      <c r="L33" s="25" t="str">
        <f>'Comprehensive apps info'!L33</f>
        <v>Dawn Robison</v>
      </c>
      <c r="M33" s="25" t="str">
        <f>'Comprehensive apps info'!M33</f>
        <v>Lisa Migliore &amp; Patrick Pope</v>
      </c>
      <c r="N33" s="25" t="str">
        <f>'Comprehensive apps info'!N33</f>
        <v>Casey McCammon</v>
      </c>
      <c r="O33" s="26" t="str">
        <f>'Comprehensive apps info'!O33</f>
        <v>Supported by TEKsystems</v>
      </c>
      <c r="P33" s="25" t="str">
        <f>'Comprehensive apps info'!P33</f>
        <v>N</v>
      </c>
      <c r="Q33" s="25" t="str">
        <f>'Comprehensive apps info'!Q33</f>
        <v>Y</v>
      </c>
      <c r="R33" s="25" t="str">
        <f>'Comprehensive apps info'!R33</f>
        <v>N</v>
      </c>
      <c r="S33" s="16" t="str">
        <f>'Comprehensive apps info'!S33</f>
        <v>Ritesh</v>
      </c>
      <c r="T33" s="16" t="str">
        <f>'Comprehensive apps info'!T33</f>
        <v>Maverick</v>
      </c>
      <c r="U33" s="25" t="str">
        <f>'Comprehensive apps info'!U33</f>
        <v>Hyde Park</v>
      </c>
      <c r="V33" s="25" t="str">
        <f>'Comprehensive apps info'!V33</f>
        <v>Hyde Park</v>
      </c>
      <c r="W33" s="28" t="str">
        <f>'Comprehensive apps info'!W33</f>
        <v>/prod/bcs/hdpp/clientapp/seiaddr/</v>
      </c>
      <c r="X33" s="29" t="str">
        <f>'Comprehensive apps info'!X33</f>
        <v>/bcs/hdpt/clientapp/seiaddr/</v>
      </c>
      <c r="Y33" s="30" t="str">
        <f>'Comprehensive apps info'!Y33</f>
        <v>https://sites.google.com/a/rrd.com/sei--address-change-hyde-park/</v>
      </c>
      <c r="Z33" s="31" t="str">
        <f>'Comprehensive apps info'!Z33</f>
        <v/>
      </c>
      <c r="AA33" s="32" t="str">
        <f>'Comprehensive apps info'!AA33</f>
        <v/>
      </c>
      <c r="AB33" s="32" t="str">
        <f>'Comprehensive apps info'!AB33</f>
        <v/>
      </c>
      <c r="AC33" s="32"/>
      <c r="AD33" s="32" t="str">
        <f>'Comprehensive apps info'!AD33</f>
        <v/>
      </c>
      <c r="AE33" s="32" t="str">
        <f>'Comprehensive apps info'!AE33</f>
        <v/>
      </c>
      <c r="AF33" s="32" t="str">
        <f>'Comprehensive apps info'!AF33</f>
        <v/>
      </c>
      <c r="AG33" s="33" t="str">
        <f>'Comprehensive apps info'!AG33</f>
        <v>No</v>
      </c>
      <c r="AH33" s="33"/>
      <c r="AI33" s="33" t="str">
        <f>'Comprehensive apps info'!AI33</f>
        <v/>
      </c>
      <c r="AJ33" s="33" t="str">
        <f>'Comprehensive apps info'!AJ33</f>
        <v/>
      </c>
      <c r="AK33" s="1"/>
    </row>
    <row r="34">
      <c r="A34" s="1"/>
      <c r="B34" s="10">
        <f>'Comprehensive apps info'!B34</f>
        <v>2</v>
      </c>
      <c r="C34" s="10">
        <f>'Comprehensive apps info'!C34</f>
        <v>10</v>
      </c>
      <c r="D34" s="25" t="str">
        <f>'Comprehensive apps info'!D34</f>
        <v>HR Bank</v>
      </c>
      <c r="E34" s="25" t="str">
        <f>'Comprehensive apps info'!E34</f>
        <v>RAC Check</v>
      </c>
      <c r="F34" s="25" t="str">
        <f>'Comprehensive apps info'!F34</f>
        <v>hrbracc</v>
      </c>
      <c r="G34" s="25" t="str">
        <f>'Comprehensive apps info'!G34</f>
        <v>Daily</v>
      </c>
      <c r="H34" s="25" t="str">
        <f>'Comprehensive apps info'!H34</f>
        <v>Check</v>
      </c>
      <c r="I34" s="25" t="str">
        <f>'Comprehensive apps info'!I34</f>
        <v>Raw Data</v>
      </c>
      <c r="J34" s="25" t="str">
        <f>'Comprehensive apps info'!J34</f>
        <v>Pravallika</v>
      </c>
      <c r="K34" s="25" t="str">
        <f>'Comprehensive apps info'!K34</f>
        <v>Naidu</v>
      </c>
      <c r="L34" s="25" t="str">
        <f>'Comprehensive apps info'!L34</f>
        <v>Michael Smith</v>
      </c>
      <c r="M34" s="25" t="str">
        <f>'Comprehensive apps info'!M34</f>
        <v>Kayla Hartigan</v>
      </c>
      <c r="N34" s="25" t="str">
        <f>'Comprehensive apps info'!N34</f>
        <v>Mike Benson</v>
      </c>
      <c r="O34" s="26" t="str">
        <f>'Comprehensive apps info'!O34</f>
        <v>Supported by TEKsystems</v>
      </c>
      <c r="P34" s="25" t="str">
        <f>'Comprehensive apps info'!P34</f>
        <v>N</v>
      </c>
      <c r="Q34" s="25" t="str">
        <f>'Comprehensive apps info'!Q34</f>
        <v>Y</v>
      </c>
      <c r="R34" s="25" t="str">
        <f>'Comprehensive apps info'!R34</f>
        <v>N</v>
      </c>
      <c r="S34" s="16" t="str">
        <f>'Comprehensive apps info'!S34</f>
        <v>Ritesh</v>
      </c>
      <c r="T34" s="16" t="str">
        <f>'Comprehensive apps info'!T34</f>
        <v>Maverick</v>
      </c>
      <c r="U34" s="25" t="str">
        <f>'Comprehensive apps info'!U34</f>
        <v>Dallas</v>
      </c>
      <c r="V34" s="25" t="str">
        <f>'Comprehensive apps info'!V34</f>
        <v>Dallas</v>
      </c>
      <c r="W34" s="28" t="str">
        <f>'Comprehensive apps info'!W34</f>
        <v>/prod/bcs/dalp/clientapp/hrbracc/</v>
      </c>
      <c r="X34" s="29" t="str">
        <f>'Comprehensive apps info'!X34</f>
        <v>/bcs/dalt/clientapp/hrbracc/</v>
      </c>
      <c r="Y34" s="30" t="str">
        <f>'Comprehensive apps info'!Y34</f>
        <v>https://sites.google.com/a/rrd.com/hr-bank-rac-check/</v>
      </c>
      <c r="Z34" s="31" t="str">
        <f>'Comprehensive apps info'!Z34</f>
        <v/>
      </c>
      <c r="AA34" s="32" t="str">
        <f>'Comprehensive apps info'!AA34</f>
        <v>mbodfs.pcc@rrd.com</v>
      </c>
      <c r="AB34" s="32" t="str">
        <f>'Comprehensive apps info'!AB34</f>
        <v>hrb-external@rrd.com</v>
      </c>
      <c r="AC34" s="32"/>
      <c r="AD34" s="32" t="str">
        <f>'Comprehensive apps info'!AD34</f>
        <v/>
      </c>
      <c r="AE34" s="32" t="str">
        <f>'Comprehensive apps info'!AE34</f>
        <v/>
      </c>
      <c r="AF34" s="32" t="str">
        <f>'Comprehensive apps info'!AF34</f>
        <v/>
      </c>
      <c r="AG34" s="33" t="str">
        <f>'Comprehensive apps info'!AG34</f>
        <v>No</v>
      </c>
      <c r="AH34" s="33"/>
      <c r="AI34" s="33" t="str">
        <f>'Comprehensive apps info'!AI34</f>
        <v/>
      </c>
      <c r="AJ34" s="33" t="str">
        <f>'Comprehensive apps info'!AJ34</f>
        <v/>
      </c>
      <c r="AK34" s="1"/>
    </row>
    <row r="35" hidden="1">
      <c r="A35" s="1"/>
      <c r="B35" s="10">
        <f>'Comprehensive apps info'!B35</f>
        <v>2</v>
      </c>
      <c r="C35" s="10">
        <f>'Comprehensive apps info'!C35</f>
        <v>11</v>
      </c>
      <c r="D35" s="25" t="str">
        <f>'Comprehensive apps info'!D35</f>
        <v>Genpact</v>
      </c>
      <c r="E35" s="25" t="str">
        <f>'Comprehensive apps info'!E35</f>
        <v>Checks</v>
      </c>
      <c r="F35" s="25" t="str">
        <f>'Comprehensive apps info'!F35</f>
        <v>genmhic</v>
      </c>
      <c r="G35" s="25" t="str">
        <f>'Comprehensive apps info'!G35</f>
        <v>Daily</v>
      </c>
      <c r="H35" s="25" t="str">
        <f>'Comprehensive apps info'!H35</f>
        <v>Check</v>
      </c>
      <c r="I35" s="25" t="str">
        <f>'Comprehensive apps info'!I35</f>
        <v>Raw Data</v>
      </c>
      <c r="J35" s="25" t="str">
        <f>'Comprehensive apps info'!J35</f>
        <v>Lakshmi</v>
      </c>
      <c r="K35" s="25" t="str">
        <f>'Comprehensive apps info'!K35</f>
        <v>Nethra</v>
      </c>
      <c r="L35" s="25" t="str">
        <f>'Comprehensive apps info'!L35</f>
        <v>Michael Smith</v>
      </c>
      <c r="M35" s="25" t="str">
        <f>'Comprehensive apps info'!M35</f>
        <v>Kibreab Habteselassie</v>
      </c>
      <c r="N35" s="25" t="str">
        <f>'Comprehensive apps info'!N35</f>
        <v>Mike Benson</v>
      </c>
      <c r="O35" s="26" t="str">
        <f>'Comprehensive apps info'!O35</f>
        <v>Supported by TEKsystems</v>
      </c>
      <c r="P35" s="25" t="str">
        <f>'Comprehensive apps info'!P35</f>
        <v>N/A</v>
      </c>
      <c r="Q35" s="25" t="str">
        <f>'Comprehensive apps info'!Q35</f>
        <v>N/A</v>
      </c>
      <c r="R35" s="25" t="str">
        <f>'Comprehensive apps info'!R35</f>
        <v>N/A</v>
      </c>
      <c r="S35" s="16" t="str">
        <f>'Comprehensive apps info'!S35</f>
        <v>Ritesh</v>
      </c>
      <c r="T35" s="16" t="str">
        <f>'Comprehensive apps info'!T35</f>
        <v>Maverick</v>
      </c>
      <c r="U35" s="25" t="str">
        <f>'Comprehensive apps info'!U35</f>
        <v>Dallas</v>
      </c>
      <c r="V35" s="25" t="str">
        <f>'Comprehensive apps info'!V35</f>
        <v>Dallas</v>
      </c>
      <c r="W35" s="28" t="str">
        <f>'Comprehensive apps info'!W35</f>
        <v>/prod/bcs/dalp/clientapp/genmhic/</v>
      </c>
      <c r="X35" s="29" t="str">
        <f>'Comprehensive apps info'!X35</f>
        <v>/bcs/dalt/clientapp/genmhic/</v>
      </c>
      <c r="Y35" s="30" t="str">
        <f>'Comprehensive apps info'!Y35</f>
        <v>https://sites.google.com/a/rrd.com/genpact_mhi-ap-checks/</v>
      </c>
      <c r="Z35" s="31" t="str">
        <f>'Comprehensive apps info'!Z35</f>
        <v/>
      </c>
      <c r="AA35" s="32" t="str">
        <f>'Comprehensive apps info'!AA35</f>
        <v/>
      </c>
      <c r="AB35" s="32" t="str">
        <f>'Comprehensive apps info'!AB35</f>
        <v/>
      </c>
      <c r="AC35" s="32"/>
      <c r="AD35" s="32" t="str">
        <f>'Comprehensive apps info'!AD35</f>
        <v/>
      </c>
      <c r="AE35" s="32" t="str">
        <f>'Comprehensive apps info'!AE35</f>
        <v/>
      </c>
      <c r="AF35" s="32" t="str">
        <f>'Comprehensive apps info'!AF35</f>
        <v/>
      </c>
      <c r="AG35" s="33" t="str">
        <f>'Comprehensive apps info'!AG35</f>
        <v>No</v>
      </c>
      <c r="AH35" s="33"/>
      <c r="AI35" s="33" t="str">
        <f>'Comprehensive apps info'!AI35</f>
        <v/>
      </c>
      <c r="AJ35" s="33" t="str">
        <f>'Comprehensive apps info'!AJ35</f>
        <v/>
      </c>
      <c r="AK35" s="1"/>
    </row>
    <row r="36" hidden="1">
      <c r="A36" s="1"/>
      <c r="B36" s="10">
        <f>'Comprehensive apps info'!B36</f>
        <v>2</v>
      </c>
      <c r="C36" s="10">
        <f>'Comprehensive apps info'!C36</f>
        <v>12</v>
      </c>
      <c r="D36" s="25" t="str">
        <f>'Comprehensive apps info'!D36</f>
        <v>Standard Insurance</v>
      </c>
      <c r="E36" s="25" t="str">
        <f>'Comprehensive apps info'!E36</f>
        <v>NY Checks</v>
      </c>
      <c r="F36" s="25" t="str">
        <f>'Comprehensive apps info'!F36</f>
        <v>sicchck</v>
      </c>
      <c r="G36" s="25" t="str">
        <f>'Comprehensive apps info'!G36</f>
        <v>Bi-monthly</v>
      </c>
      <c r="H36" s="25" t="str">
        <f>'Comprehensive apps info'!H36</f>
        <v>Check</v>
      </c>
      <c r="I36" s="25" t="str">
        <f>'Comprehensive apps info'!I36</f>
        <v>Raw Data</v>
      </c>
      <c r="J36" s="25" t="str">
        <f>'Comprehensive apps info'!J36</f>
        <v>Pravallika</v>
      </c>
      <c r="K36" s="25" t="str">
        <f>'Comprehensive apps info'!K36</f>
        <v>Naidu</v>
      </c>
      <c r="L36" s="25" t="str">
        <f>'Comprehensive apps info'!L36</f>
        <v>Ismaila Meite</v>
      </c>
      <c r="M36" s="25" t="str">
        <f>'Comprehensive apps info'!M36</f>
        <v>Jared Sterzer</v>
      </c>
      <c r="N36" s="25" t="str">
        <f>'Comprehensive apps info'!N36</f>
        <v>Casey McCammon</v>
      </c>
      <c r="O36" s="26" t="str">
        <f>'Comprehensive apps info'!O36</f>
        <v>Supported by TEKsystems</v>
      </c>
      <c r="P36" s="25" t="str">
        <f>'Comprehensive apps info'!P36</f>
        <v>N</v>
      </c>
      <c r="Q36" s="25" t="str">
        <f>'Comprehensive apps info'!Q36</f>
        <v>Y</v>
      </c>
      <c r="R36" s="25" t="str">
        <f>'Comprehensive apps info'!R36</f>
        <v>N</v>
      </c>
      <c r="S36" s="16" t="str">
        <f>'Comprehensive apps info'!S36</f>
        <v>Ritesh</v>
      </c>
      <c r="T36" s="16" t="str">
        <f>'Comprehensive apps info'!T36</f>
        <v>Maverick</v>
      </c>
      <c r="U36" s="25" t="str">
        <f>'Comprehensive apps info'!U36</f>
        <v>Logan</v>
      </c>
      <c r="V36" s="25" t="str">
        <f>'Comprehensive apps info'!V36</f>
        <v>Logan</v>
      </c>
      <c r="W36" s="28" t="str">
        <f>'Comprehensive apps info'!W36</f>
        <v>/prod/bcs/lgnp/clientapp/sicchck/</v>
      </c>
      <c r="X36" s="29" t="str">
        <f>'Comprehensive apps info'!X36</f>
        <v>/bcs/lgnt/clientapp/sicchck/</v>
      </c>
      <c r="Y36" s="30" t="str">
        <f>'Comprehensive apps info'!Y36</f>
        <v>https://sites.google.com/a/rrd.com/standard-insurance/</v>
      </c>
      <c r="Z36" s="31" t="str">
        <f>'Comprehensive apps info'!Z36</f>
        <v/>
      </c>
      <c r="AA36" s="32" t="str">
        <f>'Comprehensive apps info'!AA36</f>
        <v/>
      </c>
      <c r="AB36" s="32" t="str">
        <f>'Comprehensive apps info'!AB36</f>
        <v/>
      </c>
      <c r="AC36" s="32"/>
      <c r="AD36" s="32" t="str">
        <f>'Comprehensive apps info'!AD36</f>
        <v/>
      </c>
      <c r="AE36" s="32" t="str">
        <f>'Comprehensive apps info'!AE36</f>
        <v/>
      </c>
      <c r="AF36" s="32" t="str">
        <f>'Comprehensive apps info'!AF36</f>
        <v/>
      </c>
      <c r="AG36" s="33" t="str">
        <f>'Comprehensive apps info'!AG36</f>
        <v>No</v>
      </c>
      <c r="AH36" s="33"/>
      <c r="AI36" s="33" t="str">
        <f>'Comprehensive apps info'!AI36</f>
        <v/>
      </c>
      <c r="AJ36" s="33" t="str">
        <f>'Comprehensive apps info'!AJ36</f>
        <v/>
      </c>
      <c r="AK36" s="1"/>
    </row>
    <row r="37" hidden="1">
      <c r="A37" s="1"/>
      <c r="B37" s="10">
        <f>'Comprehensive apps info'!B37</f>
        <v>2</v>
      </c>
      <c r="C37" s="10">
        <f>'Comprehensive apps info'!C37</f>
        <v>13</v>
      </c>
      <c r="D37" s="25" t="str">
        <f>'Comprehensive apps info'!D37</f>
        <v>Standard Insurance</v>
      </c>
      <c r="E37" s="25" t="str">
        <f>'Comprehensive apps info'!E37</f>
        <v>Portland Checks</v>
      </c>
      <c r="F37" s="25" t="str">
        <f>'Comprehensive apps info'!F37</f>
        <v>sicchck</v>
      </c>
      <c r="G37" s="25" t="str">
        <f>'Comprehensive apps info'!G37</f>
        <v>Bi-monthly</v>
      </c>
      <c r="H37" s="25" t="str">
        <f>'Comprehensive apps info'!H37</f>
        <v>Check</v>
      </c>
      <c r="I37" s="25" t="str">
        <f>'Comprehensive apps info'!I37</f>
        <v>Raw Data</v>
      </c>
      <c r="J37" s="25" t="str">
        <f>'Comprehensive apps info'!J37</f>
        <v>Pravallika</v>
      </c>
      <c r="K37" s="25" t="str">
        <f>'Comprehensive apps info'!K37</f>
        <v>Naidu</v>
      </c>
      <c r="L37" s="25" t="str">
        <f>'Comprehensive apps info'!L37</f>
        <v>Ismaila Meite</v>
      </c>
      <c r="M37" s="25" t="str">
        <f>'Comprehensive apps info'!M37</f>
        <v>Jared Sterzer</v>
      </c>
      <c r="N37" s="25" t="str">
        <f>'Comprehensive apps info'!N37</f>
        <v>Casey McCammon</v>
      </c>
      <c r="O37" s="26" t="str">
        <f>'Comprehensive apps info'!O37</f>
        <v>Supported by TEKsystems</v>
      </c>
      <c r="P37" s="25" t="str">
        <f>'Comprehensive apps info'!P37</f>
        <v>N</v>
      </c>
      <c r="Q37" s="25" t="str">
        <f>'Comprehensive apps info'!Q37</f>
        <v>Y</v>
      </c>
      <c r="R37" s="25" t="str">
        <f>'Comprehensive apps info'!R37</f>
        <v>N</v>
      </c>
      <c r="S37" s="16" t="str">
        <f>'Comprehensive apps info'!S37</f>
        <v>Ritesh</v>
      </c>
      <c r="T37" s="16" t="str">
        <f>'Comprehensive apps info'!T37</f>
        <v>Maverick</v>
      </c>
      <c r="U37" s="25" t="str">
        <f>'Comprehensive apps info'!U37</f>
        <v>Logan</v>
      </c>
      <c r="V37" s="25" t="str">
        <f>'Comprehensive apps info'!V37</f>
        <v>Logan</v>
      </c>
      <c r="W37" s="28" t="str">
        <f>'Comprehensive apps info'!W37</f>
        <v>/prod/bcs/lgnp/clientapp/sicchck/</v>
      </c>
      <c r="X37" s="29" t="str">
        <f>'Comprehensive apps info'!X37</f>
        <v>/bcs/lgnt/clientapp/sicchck/</v>
      </c>
      <c r="Y37" s="30" t="str">
        <f>'Comprehensive apps info'!Y37</f>
        <v>https://sites.google.com/a/rrd.com/standard-insurance/</v>
      </c>
      <c r="Z37" s="31" t="str">
        <f>'Comprehensive apps info'!Z37</f>
        <v/>
      </c>
      <c r="AA37" s="32" t="str">
        <f>'Comprehensive apps info'!AA37</f>
        <v/>
      </c>
      <c r="AB37" s="32" t="str">
        <f>'Comprehensive apps info'!AB37</f>
        <v/>
      </c>
      <c r="AC37" s="32"/>
      <c r="AD37" s="32" t="str">
        <f>'Comprehensive apps info'!AD37</f>
        <v/>
      </c>
      <c r="AE37" s="32" t="str">
        <f>'Comprehensive apps info'!AE37</f>
        <v/>
      </c>
      <c r="AF37" s="32" t="str">
        <f>'Comprehensive apps info'!AF37</f>
        <v/>
      </c>
      <c r="AG37" s="33" t="str">
        <f>'Comprehensive apps info'!AG37</f>
        <v>No</v>
      </c>
      <c r="AH37" s="33"/>
      <c r="AI37" s="33" t="str">
        <f>'Comprehensive apps info'!AI37</f>
        <v/>
      </c>
      <c r="AJ37" s="33" t="str">
        <f>'Comprehensive apps info'!AJ37</f>
        <v/>
      </c>
      <c r="AK37" s="1"/>
    </row>
    <row r="38" hidden="1">
      <c r="A38" s="1"/>
      <c r="B38" s="10">
        <f>'Comprehensive apps info'!B38</f>
        <v>2</v>
      </c>
      <c r="C38" s="10">
        <f>'Comprehensive apps info'!C38</f>
        <v>14</v>
      </c>
      <c r="D38" s="25" t="str">
        <f>'Comprehensive apps info'!D38</f>
        <v>Global Exchange Services</v>
      </c>
      <c r="E38" s="25" t="str">
        <f>'Comprehensive apps info'!E38</f>
        <v>Dunning</v>
      </c>
      <c r="F38" s="25" t="str">
        <f>'Comprehensive apps info'!F38</f>
        <v>gxsduns</v>
      </c>
      <c r="G38" s="25" t="str">
        <f>'Comprehensive apps info'!G38</f>
        <v>Monthly</v>
      </c>
      <c r="H38" s="25" t="str">
        <f>'Comprehensive apps info'!H38</f>
        <v>Letters</v>
      </c>
      <c r="I38" s="25" t="str">
        <f>'Comprehensive apps info'!I38</f>
        <v>PDF</v>
      </c>
      <c r="J38" s="25" t="str">
        <f>'Comprehensive apps info'!J38</f>
        <v>Lakshmi</v>
      </c>
      <c r="K38" s="25" t="str">
        <f>'Comprehensive apps info'!K38</f>
        <v>Venkat</v>
      </c>
      <c r="L38" s="25" t="str">
        <f>'Comprehensive apps info'!L38</f>
        <v>Joe Ames</v>
      </c>
      <c r="M38" s="25" t="str">
        <f>'Comprehensive apps info'!M38</f>
        <v>Kathleen Bloomquist</v>
      </c>
      <c r="N38" s="25" t="str">
        <f>'Comprehensive apps info'!N38</f>
        <v>Carrie Gereau</v>
      </c>
      <c r="O38" s="26" t="str">
        <f>'Comprehensive apps info'!O38</f>
        <v>Supported by TEKsystems</v>
      </c>
      <c r="P38" s="25" t="str">
        <f>'Comprehensive apps info'!P38</f>
        <v>N</v>
      </c>
      <c r="Q38" s="25" t="str">
        <f>'Comprehensive apps info'!Q38</f>
        <v>Y</v>
      </c>
      <c r="R38" s="25" t="str">
        <f>'Comprehensive apps info'!R38</f>
        <v>N</v>
      </c>
      <c r="S38" s="16" t="str">
        <f>'Comprehensive apps info'!S38</f>
        <v>Ritesh</v>
      </c>
      <c r="T38" s="16" t="str">
        <f>'Comprehensive apps info'!T38</f>
        <v>Maverick</v>
      </c>
      <c r="U38" s="25" t="str">
        <f>'Comprehensive apps info'!U38</f>
        <v>Chicago</v>
      </c>
      <c r="V38" s="25" t="str">
        <f>'Comprehensive apps info'!V38</f>
        <v>Chicago</v>
      </c>
      <c r="W38" s="28" t="str">
        <f>'Comprehensive apps info'!W38</f>
        <v>/prod/bcs/chgp/clientapp/gxsduns/</v>
      </c>
      <c r="X38" s="29" t="str">
        <f>'Comprehensive apps info'!X38</f>
        <v>/bcs/chgt/clientapp/gxsduns/</v>
      </c>
      <c r="Y38" s="30" t="str">
        <f>'Comprehensive apps info'!Y38</f>
        <v>https://sites.google.com/a/rrd.com/gxs-duns---global-exchange-services-dunning-letters-us-canada/</v>
      </c>
      <c r="Z38" s="31" t="str">
        <f>'Comprehensive apps info'!Z38</f>
        <v/>
      </c>
      <c r="AA38" s="32" t="str">
        <f>'Comprehensive apps info'!AA38</f>
        <v/>
      </c>
      <c r="AB38" s="32" t="str">
        <f>'Comprehensive apps info'!AB38</f>
        <v/>
      </c>
      <c r="AC38" s="32"/>
      <c r="AD38" s="32" t="str">
        <f>'Comprehensive apps info'!AD38</f>
        <v/>
      </c>
      <c r="AE38" s="32" t="str">
        <f>'Comprehensive apps info'!AE38</f>
        <v/>
      </c>
      <c r="AF38" s="32" t="str">
        <f>'Comprehensive apps info'!AF38</f>
        <v/>
      </c>
      <c r="AG38" s="33" t="str">
        <f>'Comprehensive apps info'!AG38</f>
        <v>No</v>
      </c>
      <c r="AH38" s="33"/>
      <c r="AI38" s="33" t="str">
        <f>'Comprehensive apps info'!AI38</f>
        <v/>
      </c>
      <c r="AJ38" s="33" t="str">
        <f>'Comprehensive apps info'!AJ38</f>
        <v/>
      </c>
      <c r="AK38" s="1"/>
    </row>
    <row r="39" hidden="1">
      <c r="A39" s="1"/>
      <c r="B39" s="10">
        <f>'Comprehensive apps info'!B39</f>
        <v>2</v>
      </c>
      <c r="C39" s="10">
        <f>'Comprehensive apps info'!C39</f>
        <v>15</v>
      </c>
      <c r="D39" s="25" t="str">
        <f>'Comprehensive apps info'!D39</f>
        <v>Global Exchange Services</v>
      </c>
      <c r="E39" s="25" t="str">
        <f>'Comprehensive apps info'!E39</f>
        <v>Galaxy</v>
      </c>
      <c r="F39" s="25" t="str">
        <f>'Comprehensive apps info'!F39</f>
        <v>gxsglxy</v>
      </c>
      <c r="G39" s="25" t="str">
        <f>'Comprehensive apps info'!G39</f>
        <v>Monthly</v>
      </c>
      <c r="H39" s="25" t="str">
        <f>'Comprehensive apps info'!H39</f>
        <v>Letters</v>
      </c>
      <c r="I39" s="25" t="str">
        <f>'Comprehensive apps info'!I39</f>
        <v>PDF</v>
      </c>
      <c r="J39" s="25" t="str">
        <f>'Comprehensive apps info'!J39</f>
        <v>Nethra</v>
      </c>
      <c r="K39" s="25" t="str">
        <f>'Comprehensive apps info'!K39</f>
        <v>Ravi</v>
      </c>
      <c r="L39" s="25" t="str">
        <f>'Comprehensive apps info'!L39</f>
        <v>Joe Ames</v>
      </c>
      <c r="M39" s="25" t="str">
        <f>'Comprehensive apps info'!M39</f>
        <v>Kathleen Bloomquist</v>
      </c>
      <c r="N39" s="25" t="str">
        <f>'Comprehensive apps info'!N39</f>
        <v>Carrie Gereau</v>
      </c>
      <c r="O39" s="26" t="str">
        <f>'Comprehensive apps info'!O39</f>
        <v>Supported by TEKsystems</v>
      </c>
      <c r="P39" s="25" t="str">
        <f>'Comprehensive apps info'!P39</f>
        <v>N</v>
      </c>
      <c r="Q39" s="25" t="str">
        <f>'Comprehensive apps info'!Q39</f>
        <v>Y</v>
      </c>
      <c r="R39" s="25" t="str">
        <f>'Comprehensive apps info'!R39</f>
        <v>Y</v>
      </c>
      <c r="S39" s="16" t="str">
        <f>'Comprehensive apps info'!S39</f>
        <v>Ritesh</v>
      </c>
      <c r="T39" s="16" t="str">
        <f>'Comprehensive apps info'!T39</f>
        <v>Maverick</v>
      </c>
      <c r="U39" s="25" t="str">
        <f>'Comprehensive apps info'!U39</f>
        <v>Chicago</v>
      </c>
      <c r="V39" s="25" t="str">
        <f>'Comprehensive apps info'!V39</f>
        <v>Chicago</v>
      </c>
      <c r="W39" s="28" t="str">
        <f>'Comprehensive apps info'!W39</f>
        <v>/prod/bcs/chgp/clientapp/gxsglxy/</v>
      </c>
      <c r="X39" s="29" t="str">
        <f>'Comprehensive apps info'!X39</f>
        <v>/bcs/chgt/clientapp/gxsglxy/</v>
      </c>
      <c r="Y39" s="30" t="str">
        <f>'Comprehensive apps info'!Y39</f>
        <v>https://sites.google.com/a/rrd.com/gxs-glxy---global-exchange-services-galaxy-canada/</v>
      </c>
      <c r="Z39" s="31" t="str">
        <f>'Comprehensive apps info'!Z39</f>
        <v/>
      </c>
      <c r="AA39" s="32" t="str">
        <f>'Comprehensive apps info'!AA39</f>
        <v/>
      </c>
      <c r="AB39" s="32" t="str">
        <f>'Comprehensive apps info'!AB39</f>
        <v/>
      </c>
      <c r="AC39" s="32"/>
      <c r="AD39" s="32" t="str">
        <f>'Comprehensive apps info'!AD39</f>
        <v/>
      </c>
      <c r="AE39" s="32" t="str">
        <f>'Comprehensive apps info'!AE39</f>
        <v/>
      </c>
      <c r="AF39" s="32" t="str">
        <f>'Comprehensive apps info'!AF39</f>
        <v/>
      </c>
      <c r="AG39" s="33" t="str">
        <f>'Comprehensive apps info'!AG39</f>
        <v>No</v>
      </c>
      <c r="AH39" s="33"/>
      <c r="AI39" s="33" t="str">
        <f>'Comprehensive apps info'!AI39</f>
        <v/>
      </c>
      <c r="AJ39" s="33" t="str">
        <f>'Comprehensive apps info'!AJ39</f>
        <v/>
      </c>
      <c r="AK39" s="1"/>
    </row>
    <row r="40" hidden="1">
      <c r="A40" s="1"/>
      <c r="B40" s="10">
        <f>'Comprehensive apps info'!B40</f>
        <v>2</v>
      </c>
      <c r="C40" s="10">
        <f>'Comprehensive apps info'!C40</f>
        <v>16</v>
      </c>
      <c r="D40" s="25" t="str">
        <f>'Comprehensive apps info'!D40</f>
        <v>ING Voya</v>
      </c>
      <c r="E40" s="25" t="str">
        <f>'Comprehensive apps info'!E40</f>
        <v>Agent CDs</v>
      </c>
      <c r="F40" s="25" t="str">
        <f>'Comprehensive apps info'!F40</f>
        <v>ingsumr</v>
      </c>
      <c r="G40" s="25" t="str">
        <f>'Comprehensive apps info'!G40</f>
        <v>Quarterly</v>
      </c>
      <c r="H40" s="25" t="str">
        <f>'Comprehensive apps info'!H40</f>
        <v>CD's</v>
      </c>
      <c r="I40" s="25" t="str">
        <f>'Comprehensive apps info'!I40</f>
        <v>Raw Data</v>
      </c>
      <c r="J40" s="25" t="str">
        <f>'Comprehensive apps info'!J40</f>
        <v>Lakshmi</v>
      </c>
      <c r="K40" s="25" t="str">
        <f>'Comprehensive apps info'!K40</f>
        <v>Venkat</v>
      </c>
      <c r="L40" s="25" t="str">
        <f>'Comprehensive apps info'!L40</f>
        <v>Craig Schvaneveldt</v>
      </c>
      <c r="M40" s="25" t="str">
        <f>'Comprehensive apps info'!M40</f>
        <v>Julie Dunbar</v>
      </c>
      <c r="N40" s="25" t="str">
        <f>'Comprehensive apps info'!N40</f>
        <v>Casey McCammon</v>
      </c>
      <c r="O40" s="26" t="str">
        <f>'Comprehensive apps info'!O40</f>
        <v>Supported by TEKsystems</v>
      </c>
      <c r="P40" s="25" t="str">
        <f>'Comprehensive apps info'!P40</f>
        <v>N</v>
      </c>
      <c r="Q40" s="25" t="str">
        <f>'Comprehensive apps info'!Q40</f>
        <v>Y</v>
      </c>
      <c r="R40" s="25" t="str">
        <f>'Comprehensive apps info'!R40</f>
        <v>N</v>
      </c>
      <c r="S40" s="16" t="str">
        <f>'Comprehensive apps info'!S40</f>
        <v>Ritesh</v>
      </c>
      <c r="T40" s="16" t="str">
        <f>'Comprehensive apps info'!T40</f>
        <v>Maverick</v>
      </c>
      <c r="U40" s="25" t="str">
        <f>'Comprehensive apps info'!U40</f>
        <v>Logan</v>
      </c>
      <c r="V40" s="25" t="str">
        <f>'Comprehensive apps info'!V40</f>
        <v>Logan</v>
      </c>
      <c r="W40" s="28" t="str">
        <f>'Comprehensive apps info'!W40</f>
        <v>/prod/bcs/lgnp/clientapp/ingsumr/</v>
      </c>
      <c r="X40" s="29" t="str">
        <f>'Comprehensive apps info'!X40</f>
        <v>/bcs/lgnt/clientapp/ingsumr/</v>
      </c>
      <c r="Y40" s="30" t="str">
        <f>'Comprehensive apps info'!Y40</f>
        <v>https://sites.google.com/a/rrd.com/ing-sumr/</v>
      </c>
      <c r="Z40" s="31" t="str">
        <f>'Comprehensive apps info'!Z40</f>
        <v/>
      </c>
      <c r="AA40" s="32" t="str">
        <f>'Comprehensive apps info'!AA40</f>
        <v/>
      </c>
      <c r="AB40" s="32" t="str">
        <f>'Comprehensive apps info'!AB40</f>
        <v/>
      </c>
      <c r="AC40" s="32"/>
      <c r="AD40" s="32" t="str">
        <f>'Comprehensive apps info'!AD40</f>
        <v/>
      </c>
      <c r="AE40" s="32" t="str">
        <f>'Comprehensive apps info'!AE40</f>
        <v/>
      </c>
      <c r="AF40" s="32" t="str">
        <f>'Comprehensive apps info'!AF40</f>
        <v/>
      </c>
      <c r="AG40" s="33" t="str">
        <f>'Comprehensive apps info'!AG40</f>
        <v>No</v>
      </c>
      <c r="AH40" s="33"/>
      <c r="AI40" s="33" t="str">
        <f>'Comprehensive apps info'!AI40</f>
        <v/>
      </c>
      <c r="AJ40" s="33" t="str">
        <f>'Comprehensive apps info'!AJ40</f>
        <v/>
      </c>
      <c r="AK40" s="1"/>
    </row>
    <row r="41" hidden="1">
      <c r="A41" s="1"/>
      <c r="B41" s="10">
        <f>'Comprehensive apps info'!B41</f>
        <v>2</v>
      </c>
      <c r="C41" s="10">
        <f>'Comprehensive apps info'!C41</f>
        <v>17</v>
      </c>
      <c r="D41" s="25" t="str">
        <f>'Comprehensive apps info'!D41</f>
        <v>SEI</v>
      </c>
      <c r="E41" s="25" t="str">
        <f>'Comprehensive apps info'!E41</f>
        <v>ECR</v>
      </c>
      <c r="F41" s="25" t="str">
        <f>'Comprehensive apps info'!F41</f>
        <v>seiecrp</v>
      </c>
      <c r="G41" s="25" t="str">
        <f>'Comprehensive apps info'!G41</f>
        <v>Bi-monthly</v>
      </c>
      <c r="H41" s="25" t="str">
        <f>'Comprehensive apps info'!H41</f>
        <v>Letter</v>
      </c>
      <c r="I41" s="25" t="str">
        <f>'Comprehensive apps info'!I41</f>
        <v>PDF</v>
      </c>
      <c r="J41" s="25" t="str">
        <f>'Comprehensive apps info'!J41</f>
        <v>Lakshmi</v>
      </c>
      <c r="K41" s="25" t="str">
        <f>'Comprehensive apps info'!K41</f>
        <v>Venkat</v>
      </c>
      <c r="L41" s="25" t="str">
        <f>'Comprehensive apps info'!L41</f>
        <v>Craig Schvaneveldt</v>
      </c>
      <c r="M41" s="25" t="str">
        <f>'Comprehensive apps info'!M41</f>
        <v>Kathleen Bloomquist</v>
      </c>
      <c r="N41" s="25" t="str">
        <f>'Comprehensive apps info'!N41</f>
        <v>Casey McCammon</v>
      </c>
      <c r="O41" s="26" t="str">
        <f>'Comprehensive apps info'!O41</f>
        <v>Supported by TEKsystems</v>
      </c>
      <c r="P41" s="25" t="str">
        <f>'Comprehensive apps info'!P41</f>
        <v>N</v>
      </c>
      <c r="Q41" s="25" t="str">
        <f>'Comprehensive apps info'!Q41</f>
        <v>Y</v>
      </c>
      <c r="R41" s="25" t="str">
        <f>'Comprehensive apps info'!R41</f>
        <v>N</v>
      </c>
      <c r="S41" s="16" t="str">
        <f>'Comprehensive apps info'!S41</f>
        <v>Ritesh</v>
      </c>
      <c r="T41" s="16" t="str">
        <f>'Comprehensive apps info'!T41</f>
        <v>Maverick</v>
      </c>
      <c r="U41" s="25" t="str">
        <f>'Comprehensive apps info'!U41</f>
        <v>Chicago</v>
      </c>
      <c r="V41" s="25" t="str">
        <f>'Comprehensive apps info'!V41</f>
        <v>Chicago</v>
      </c>
      <c r="W41" s="28" t="str">
        <f>'Comprehensive apps info'!W41</f>
        <v>/prod/bcs/chgp/clientapp/seiecrp/</v>
      </c>
      <c r="X41" s="29" t="str">
        <f>'Comprehensive apps info'!X41</f>
        <v>/bcs/chgt/clientapp/seiecrp/</v>
      </c>
      <c r="Y41" s="30" t="str">
        <f>'Comprehensive apps info'!Y41</f>
        <v>https://sites.google.com/a/rrd.com/sei-investments-ecrp/</v>
      </c>
      <c r="Z41" s="31" t="str">
        <f>'Comprehensive apps info'!Z41</f>
        <v/>
      </c>
      <c r="AA41" s="32" t="str">
        <f>'Comprehensive apps info'!AA41</f>
        <v/>
      </c>
      <c r="AB41" s="32" t="str">
        <f>'Comprehensive apps info'!AB41</f>
        <v/>
      </c>
      <c r="AC41" s="32"/>
      <c r="AD41" s="32" t="str">
        <f>'Comprehensive apps info'!AD41</f>
        <v/>
      </c>
      <c r="AE41" s="32" t="str">
        <f>'Comprehensive apps info'!AE41</f>
        <v/>
      </c>
      <c r="AF41" s="32" t="str">
        <f>'Comprehensive apps info'!AF41</f>
        <v/>
      </c>
      <c r="AG41" s="33" t="str">
        <f>'Comprehensive apps info'!AG41</f>
        <v>No</v>
      </c>
      <c r="AH41" s="33"/>
      <c r="AI41" s="33" t="str">
        <f>'Comprehensive apps info'!AI41</f>
        <v/>
      </c>
      <c r="AJ41" s="33" t="str">
        <f>'Comprehensive apps info'!AJ41</f>
        <v/>
      </c>
      <c r="AK41" s="1"/>
    </row>
    <row r="42" hidden="1">
      <c r="A42" s="1"/>
      <c r="B42" s="10">
        <f>'Comprehensive apps info'!B42</f>
        <v>2</v>
      </c>
      <c r="C42" s="10">
        <f>'Comprehensive apps info'!C42</f>
        <v>18</v>
      </c>
      <c r="D42" s="25" t="str">
        <f>'Comprehensive apps info'!D42</f>
        <v>American College of Cardiology</v>
      </c>
      <c r="E42" s="25" t="str">
        <f>'Comprehensive apps info'!E42</f>
        <v>Letters</v>
      </c>
      <c r="F42" s="25" t="str">
        <f>'Comprehensive apps info'!F42</f>
        <v>accthlt</v>
      </c>
      <c r="G42" s="25" t="str">
        <f>'Comprehensive apps info'!G42</f>
        <v>Quarterly</v>
      </c>
      <c r="H42" s="25" t="str">
        <f>'Comprehensive apps info'!H42</f>
        <v>Letter/Stmt</v>
      </c>
      <c r="I42" s="25" t="str">
        <f>'Comprehensive apps info'!I42</f>
        <v>Raw Data</v>
      </c>
      <c r="J42" s="25" t="str">
        <f>'Comprehensive apps info'!J42</f>
        <v>Nethra</v>
      </c>
      <c r="K42" s="25" t="str">
        <f>'Comprehensive apps info'!K42</f>
        <v>Ravi</v>
      </c>
      <c r="L42" s="25" t="str">
        <f>'Comprehensive apps info'!L42</f>
        <v>Joe Ames</v>
      </c>
      <c r="M42" s="25" t="str">
        <f>'Comprehensive apps info'!M42</f>
        <v>Kate Kennedy</v>
      </c>
      <c r="N42" s="25" t="str">
        <f>'Comprehensive apps info'!N42</f>
        <v>Carrie Gereau</v>
      </c>
      <c r="O42" s="26" t="str">
        <f>'Comprehensive apps info'!O42</f>
        <v>Supported by TEKsystems</v>
      </c>
      <c r="P42" s="25" t="str">
        <f>'Comprehensive apps info'!P42</f>
        <v>N</v>
      </c>
      <c r="Q42" s="25" t="str">
        <f>'Comprehensive apps info'!Q42</f>
        <v>Y</v>
      </c>
      <c r="R42" s="25" t="str">
        <f>'Comprehensive apps info'!R42</f>
        <v>N</v>
      </c>
      <c r="S42" s="16" t="str">
        <f>'Comprehensive apps info'!S42</f>
        <v>Ritesh</v>
      </c>
      <c r="T42" s="16" t="str">
        <f>'Comprehensive apps info'!T42</f>
        <v>Maverick</v>
      </c>
      <c r="U42" s="25" t="str">
        <f>'Comprehensive apps info'!U42</f>
        <v>Thurmont</v>
      </c>
      <c r="V42" s="25" t="str">
        <f>'Comprehensive apps info'!V42</f>
        <v>Thurmont</v>
      </c>
      <c r="W42" s="28" t="str">
        <f>'Comprehensive apps info'!W42</f>
        <v>/prod/bcs/thup/clientapp/accthlt/</v>
      </c>
      <c r="X42" s="29" t="str">
        <f>'Comprehensive apps info'!X42</f>
        <v>/bcs/thut/clientapp/accthlt/</v>
      </c>
      <c r="Y42" s="30" t="str">
        <f>'Comprehensive apps info'!Y42</f>
        <v>https://sites.google.com/a/rrd.com/acc-thlt/</v>
      </c>
      <c r="Z42" s="31" t="str">
        <f>'Comprehensive apps info'!Z42</f>
        <v/>
      </c>
      <c r="AA42" s="33" t="str">
        <f>'Comprehensive apps info'!AA42</f>
        <v>rrd-acc-thlt-igroup@rrd.com</v>
      </c>
      <c r="AB42" s="33" t="str">
        <f>'Comprehensive apps info'!AB42</f>
        <v>rrd-acc-thlt-egroup@rrd.com</v>
      </c>
      <c r="AC42" s="32"/>
      <c r="AD42" s="32" t="str">
        <f>'Comprehensive apps info'!AD42</f>
        <v/>
      </c>
      <c r="AE42" s="32" t="str">
        <f>'Comprehensive apps info'!AE42</f>
        <v/>
      </c>
      <c r="AF42" s="32" t="str">
        <f>'Comprehensive apps info'!AF42</f>
        <v/>
      </c>
      <c r="AG42" s="33" t="str">
        <f>'Comprehensive apps info'!AG42</f>
        <v>No</v>
      </c>
      <c r="AH42" s="33"/>
      <c r="AI42" s="33" t="str">
        <f>'Comprehensive apps info'!AI42</f>
        <v/>
      </c>
      <c r="AJ42" s="33" t="str">
        <f>'Comprehensive apps info'!AJ42</f>
        <v/>
      </c>
      <c r="AK42" s="1"/>
    </row>
    <row r="43" hidden="1">
      <c r="A43" s="1"/>
      <c r="B43" s="10">
        <f>'Comprehensive apps info'!B43</f>
        <v>2</v>
      </c>
      <c r="C43" s="10">
        <f>'Comprehensive apps info'!C43</f>
        <v>19</v>
      </c>
      <c r="D43" s="25" t="str">
        <f>'Comprehensive apps info'!D43</f>
        <v>T Rowe Price</v>
      </c>
      <c r="E43" s="25" t="str">
        <f>'Comprehensive apps info'!E43</f>
        <v>Delinquent Loan Letters</v>
      </c>
      <c r="F43" s="25" t="str">
        <f>'Comprehensive apps info'!F43</f>
        <v>trpdllt</v>
      </c>
      <c r="G43" s="25" t="str">
        <f>'Comprehensive apps info'!G43</f>
        <v>Ad-hoc</v>
      </c>
      <c r="H43" s="25" t="str">
        <f>'Comprehensive apps info'!H43</f>
        <v>Letter</v>
      </c>
      <c r="I43" s="25" t="str">
        <f>'Comprehensive apps info'!I43</f>
        <v>????</v>
      </c>
      <c r="J43" s="25" t="str">
        <f>'Comprehensive apps info'!J43</f>
        <v>Nethra</v>
      </c>
      <c r="K43" s="25" t="str">
        <f>'Comprehensive apps info'!K43</f>
        <v>Ravi</v>
      </c>
      <c r="L43" s="25" t="str">
        <f>'Comprehensive apps info'!L43</f>
        <v>Spencer Jones</v>
      </c>
      <c r="M43" s="25" t="str">
        <f>'Comprehensive apps info'!M43</f>
        <v>Lisa Migliore &amp; Kathy Terlino</v>
      </c>
      <c r="N43" s="25" t="str">
        <f>'Comprehensive apps info'!N43</f>
        <v>Mike Benson</v>
      </c>
      <c r="O43" s="26" t="str">
        <f>'Comprehensive apps info'!O43</f>
        <v>Supported by TEKsystems</v>
      </c>
      <c r="P43" s="25" t="str">
        <f>'Comprehensive apps info'!P43</f>
        <v>N</v>
      </c>
      <c r="Q43" s="25" t="str">
        <f>'Comprehensive apps info'!Q43</f>
        <v>N</v>
      </c>
      <c r="R43" s="25" t="str">
        <f>'Comprehensive apps info'!R43</f>
        <v>Y</v>
      </c>
      <c r="S43" s="16" t="str">
        <f>'Comprehensive apps info'!S43</f>
        <v>Ritesh</v>
      </c>
      <c r="T43" s="16" t="str">
        <f>'Comprehensive apps info'!T43</f>
        <v>Maverick</v>
      </c>
      <c r="U43" s="25" t="str">
        <f>'Comprehensive apps info'!U43</f>
        <v>Hyde Park</v>
      </c>
      <c r="V43" s="25" t="str">
        <f>'Comprehensive apps info'!V43</f>
        <v>Hyde Park</v>
      </c>
      <c r="W43" s="28" t="str">
        <f>'Comprehensive apps info'!W43</f>
        <v>/prod/bcs/hdpp/clientapp/trpdllt/</v>
      </c>
      <c r="X43" s="29" t="str">
        <f>'Comprehensive apps info'!X43</f>
        <v>/bcs/hdpt/clientapp/trpdllt/</v>
      </c>
      <c r="Y43" s="30" t="str">
        <f>'Comprehensive apps info'!Y43</f>
        <v>https://sites.google.com/a/rrd.com/t-rowe-price-delinquent-loan-letters-trpdllt/</v>
      </c>
      <c r="Z43" s="31" t="str">
        <f>'Comprehensive apps info'!Z43</f>
        <v/>
      </c>
      <c r="AA43" s="32" t="str">
        <f>'Comprehensive apps info'!AA43</f>
        <v/>
      </c>
      <c r="AB43" s="32" t="str">
        <f>'Comprehensive apps info'!AB43</f>
        <v/>
      </c>
      <c r="AC43" s="32"/>
      <c r="AD43" s="32" t="str">
        <f>'Comprehensive apps info'!AD43</f>
        <v/>
      </c>
      <c r="AE43" s="32" t="str">
        <f>'Comprehensive apps info'!AE43</f>
        <v/>
      </c>
      <c r="AF43" s="32" t="str">
        <f>'Comprehensive apps info'!AF43</f>
        <v/>
      </c>
      <c r="AG43" s="33" t="str">
        <f>'Comprehensive apps info'!AG43</f>
        <v>No</v>
      </c>
      <c r="AH43" s="33"/>
      <c r="AI43" s="33" t="str">
        <f>'Comprehensive apps info'!AI43</f>
        <v/>
      </c>
      <c r="AJ43" s="33" t="str">
        <f>'Comprehensive apps info'!AJ43</f>
        <v/>
      </c>
      <c r="AK43" s="1"/>
    </row>
    <row r="44" hidden="1">
      <c r="A44" s="1"/>
      <c r="B44" s="10">
        <f>'Comprehensive apps info'!B44</f>
        <v>3</v>
      </c>
      <c r="C44" s="10">
        <f>'Comprehensive apps info'!C44</f>
        <v>1</v>
      </c>
      <c r="D44" s="25" t="str">
        <f>'Comprehensive apps info'!D44</f>
        <v>Direct Energy</v>
      </c>
      <c r="E44" s="25" t="str">
        <f>'Comprehensive apps info'!E44</f>
        <v>Gas Bill</v>
      </c>
      <c r="F44" s="25" t="str">
        <f>'Comprehensive apps info'!F44</f>
        <v>decgasi</v>
      </c>
      <c r="G44" s="25" t="str">
        <f>'Comprehensive apps info'!G44</f>
        <v>Daily</v>
      </c>
      <c r="H44" s="25" t="str">
        <f>'Comprehensive apps info'!H44</f>
        <v>Stmt</v>
      </c>
      <c r="I44" s="25" t="str">
        <f>'Comprehensive apps info'!I44</f>
        <v>PDF</v>
      </c>
      <c r="J44" s="25" t="str">
        <f>'Comprehensive apps info'!J44</f>
        <v>Anil</v>
      </c>
      <c r="K44" s="25" t="str">
        <f>'Comprehensive apps info'!K44</f>
        <v>Nethra</v>
      </c>
      <c r="L44" s="25" t="str">
        <f>'Comprehensive apps info'!L44</f>
        <v>Mario Butter</v>
      </c>
      <c r="M44" s="25" t="str">
        <f>'Comprehensive apps info'!M44</f>
        <v>Joanne Torricelli &amp; Lisa Borges-Facioni</v>
      </c>
      <c r="N44" s="25" t="str">
        <f>'Comprehensive apps info'!N44</f>
        <v>Brandon Ballard</v>
      </c>
      <c r="O44" s="59" t="str">
        <f>'Comprehensive apps info'!O44</f>
        <v>Supported by TEKsystems</v>
      </c>
      <c r="P44" s="25" t="str">
        <f>'Comprehensive apps info'!P44</f>
        <v>N/A</v>
      </c>
      <c r="Q44" s="25" t="str">
        <f>'Comprehensive apps info'!Q44</f>
        <v>N/A</v>
      </c>
      <c r="R44" s="25" t="str">
        <f>'Comprehensive apps info'!R44</f>
        <v>N/A</v>
      </c>
      <c r="S44" s="16" t="str">
        <f>'Comprehensive apps info'!S44</f>
        <v>Ritesh</v>
      </c>
      <c r="T44" s="16" t="str">
        <f>'Comprehensive apps info'!T44</f>
        <v>Maverick</v>
      </c>
      <c r="U44" s="25" t="str">
        <f>'Comprehensive apps info'!U44</f>
        <v>Hyde Park</v>
      </c>
      <c r="V44" s="25" t="str">
        <f>'Comprehensive apps info'!V44</f>
        <v>Hyde Park</v>
      </c>
      <c r="W44" s="60" t="str">
        <f>'Comprehensive apps info'!W44</f>
        <v>/prod/bcs/hdpp/clientapp/decgasi/</v>
      </c>
      <c r="X44" s="61" t="str">
        <f>'Comprehensive apps info'!X44</f>
        <v>/bcs/hdpt/clientapp/decgasi/</v>
      </c>
      <c r="Y44" s="63" t="str">
        <f>'Comprehensive apps info'!Y44</f>
        <v>https://sites.google.com/a/rrd.com/directenergy-bills/</v>
      </c>
      <c r="Z44" s="31" t="str">
        <f>'Comprehensive apps info'!Z44</f>
        <v/>
      </c>
      <c r="AA44" s="32" t="str">
        <f>'Comprehensive apps info'!AA44</f>
        <v/>
      </c>
      <c r="AB44" s="32" t="str">
        <f>'Comprehensive apps info'!AB44</f>
        <v/>
      </c>
      <c r="AC44" s="32"/>
      <c r="AD44" s="32" t="str">
        <f>'Comprehensive apps info'!AD44</f>
        <v/>
      </c>
      <c r="AE44" s="32" t="str">
        <f>'Comprehensive apps info'!AE44</f>
        <v/>
      </c>
      <c r="AF44" s="32" t="str">
        <f>'Comprehensive apps info'!AF44</f>
        <v/>
      </c>
      <c r="AG44" s="33" t="str">
        <f>'Comprehensive apps info'!AG44</f>
        <v>No</v>
      </c>
      <c r="AH44" s="33"/>
      <c r="AI44" s="33" t="str">
        <f>'Comprehensive apps info'!AI44</f>
        <v/>
      </c>
      <c r="AJ44" s="33" t="str">
        <f>'Comprehensive apps info'!AJ44</f>
        <v/>
      </c>
      <c r="AK44" s="1"/>
    </row>
    <row r="45" hidden="1">
      <c r="A45" s="1"/>
      <c r="B45" s="10">
        <f>'Comprehensive apps info'!B45</f>
        <v>3</v>
      </c>
      <c r="C45" s="10">
        <f>'Comprehensive apps info'!C45</f>
        <v>2</v>
      </c>
      <c r="D45" s="25" t="str">
        <f>'Comprehensive apps info'!D45</f>
        <v>Direct Energy</v>
      </c>
      <c r="E45" s="25" t="str">
        <f>'Comprehensive apps info'!E45</f>
        <v>Electric Bill</v>
      </c>
      <c r="F45" s="25" t="str">
        <f>'Comprehensive apps info'!F45</f>
        <v>decelec</v>
      </c>
      <c r="G45" s="25" t="str">
        <f>'Comprehensive apps info'!G45</f>
        <v>Daily</v>
      </c>
      <c r="H45" s="25" t="str">
        <f>'Comprehensive apps info'!H45</f>
        <v>Stmt</v>
      </c>
      <c r="I45" s="25" t="str">
        <f>'Comprehensive apps info'!I45</f>
        <v>PDF</v>
      </c>
      <c r="J45" s="25" t="str">
        <f>'Comprehensive apps info'!J45</f>
        <v>Anil</v>
      </c>
      <c r="K45" s="25" t="str">
        <f>'Comprehensive apps info'!K45</f>
        <v>Nethra</v>
      </c>
      <c r="L45" s="25" t="str">
        <f>'Comprehensive apps info'!L45</f>
        <v>Mario Butter</v>
      </c>
      <c r="M45" s="25" t="str">
        <f>'Comprehensive apps info'!M45</f>
        <v>Joanne Torricelli &amp; Lisa Borges-Facioni</v>
      </c>
      <c r="N45" s="25" t="str">
        <f>'Comprehensive apps info'!N45</f>
        <v>Brandon Ballard</v>
      </c>
      <c r="O45" s="59" t="str">
        <f>'Comprehensive apps info'!O45</f>
        <v>Supported by TEKsystems</v>
      </c>
      <c r="P45" s="25" t="str">
        <f>'Comprehensive apps info'!P45</f>
        <v>N/A</v>
      </c>
      <c r="Q45" s="25" t="str">
        <f>'Comprehensive apps info'!Q45</f>
        <v>N/A</v>
      </c>
      <c r="R45" s="25" t="str">
        <f>'Comprehensive apps info'!R45</f>
        <v>N/A</v>
      </c>
      <c r="S45" s="16" t="str">
        <f>'Comprehensive apps info'!S45</f>
        <v>Ritesh</v>
      </c>
      <c r="T45" s="16" t="str">
        <f>'Comprehensive apps info'!T45</f>
        <v>Maverick</v>
      </c>
      <c r="U45" s="25" t="str">
        <f>'Comprehensive apps info'!U45</f>
        <v>Hyde Park</v>
      </c>
      <c r="V45" s="25" t="str">
        <f>'Comprehensive apps info'!V45</f>
        <v>Hyde Park</v>
      </c>
      <c r="W45" s="65" t="str">
        <f>'Comprehensive apps info'!W45</f>
        <v>/prod/bcs/hdpp/clientapp/decelec</v>
      </c>
      <c r="X45" s="61" t="str">
        <f>'Comprehensive apps info'!X45</f>
        <v>/bcs/hdpt/clientapp/decelec/</v>
      </c>
      <c r="Y45" s="63" t="str">
        <f>'Comprehensive apps info'!Y45</f>
        <v>https://sites.google.com/a/rrd.com/directenergy-bills/</v>
      </c>
      <c r="Z45" s="31" t="str">
        <f>'Comprehensive apps info'!Z45</f>
        <v/>
      </c>
      <c r="AA45" s="32" t="str">
        <f>'Comprehensive apps info'!AA45</f>
        <v/>
      </c>
      <c r="AB45" s="32" t="str">
        <f>'Comprehensive apps info'!AB45</f>
        <v/>
      </c>
      <c r="AC45" s="32"/>
      <c r="AD45" s="32" t="str">
        <f>'Comprehensive apps info'!AD45</f>
        <v/>
      </c>
      <c r="AE45" s="32" t="str">
        <f>'Comprehensive apps info'!AE45</f>
        <v/>
      </c>
      <c r="AF45" s="32" t="str">
        <f>'Comprehensive apps info'!AF45</f>
        <v/>
      </c>
      <c r="AG45" s="33" t="str">
        <f>'Comprehensive apps info'!AG45</f>
        <v>No</v>
      </c>
      <c r="AH45" s="33"/>
      <c r="AI45" s="33" t="str">
        <f>'Comprehensive apps info'!AI45</f>
        <v/>
      </c>
      <c r="AJ45" s="33" t="str">
        <f>'Comprehensive apps info'!AJ45</f>
        <v/>
      </c>
      <c r="AK45" s="1"/>
    </row>
    <row r="46" hidden="1">
      <c r="A46" s="1"/>
      <c r="B46" s="10">
        <f>'Comprehensive apps info'!B46</f>
        <v>3</v>
      </c>
      <c r="C46" s="10">
        <f>'Comprehensive apps info'!C46</f>
        <v>3</v>
      </c>
      <c r="D46" s="25" t="str">
        <f>'Comprehensive apps info'!D46</f>
        <v>Direct Energy</v>
      </c>
      <c r="E46" s="25" t="str">
        <f>'Comprehensive apps info'!E46</f>
        <v>Letters</v>
      </c>
      <c r="F46" s="25" t="str">
        <f>'Comprehensive apps info'!F46</f>
        <v>decltrs</v>
      </c>
      <c r="G46" s="25" t="str">
        <f>'Comprehensive apps info'!G46</f>
        <v>Daily</v>
      </c>
      <c r="H46" s="25" t="str">
        <f>'Comprehensive apps info'!H46</f>
        <v>Letter</v>
      </c>
      <c r="I46" s="25" t="str">
        <f>'Comprehensive apps info'!I46</f>
        <v>Raw Data</v>
      </c>
      <c r="J46" s="25" t="str">
        <f>'Comprehensive apps info'!J46</f>
        <v>Sushil</v>
      </c>
      <c r="K46" s="25" t="str">
        <f>'Comprehensive apps info'!K46</f>
        <v>Pravallika</v>
      </c>
      <c r="L46" s="25" t="str">
        <f>'Comprehensive apps info'!L46</f>
        <v>Trenton Mumford</v>
      </c>
      <c r="M46" s="25" t="str">
        <f>'Comprehensive apps info'!M46</f>
        <v>Cammy Telford</v>
      </c>
      <c r="N46" s="25" t="str">
        <f>'Comprehensive apps info'!N46</f>
        <v>Brandon Ballard</v>
      </c>
      <c r="O46" s="59" t="str">
        <f>'Comprehensive apps info'!O46</f>
        <v>Supported by TEKsystems</v>
      </c>
      <c r="P46" s="25" t="str">
        <f>'Comprehensive apps info'!P46</f>
        <v>N/A</v>
      </c>
      <c r="Q46" s="25" t="str">
        <f>'Comprehensive apps info'!Q46</f>
        <v>N/A</v>
      </c>
      <c r="R46" s="25" t="str">
        <f>'Comprehensive apps info'!R46</f>
        <v>N/A</v>
      </c>
      <c r="S46" s="16" t="str">
        <f>'Comprehensive apps info'!S46</f>
        <v>Ritesh</v>
      </c>
      <c r="T46" s="16" t="str">
        <f>'Comprehensive apps info'!T46</f>
        <v>Maverick</v>
      </c>
      <c r="U46" s="25" t="str">
        <f>'Comprehensive apps info'!U46</f>
        <v>Logan</v>
      </c>
      <c r="V46" s="25" t="str">
        <f>'Comprehensive apps info'!V46</f>
        <v>Logan</v>
      </c>
      <c r="W46" s="65" t="str">
        <f>'Comprehensive apps info'!W46</f>
        <v>/prod/bcs/lgnp/clientapp/decltrs/</v>
      </c>
      <c r="X46" s="61" t="str">
        <f>'Comprehensive apps info'!X46</f>
        <v>/bcs/lgnt/clientapp/decltrs/</v>
      </c>
      <c r="Y46" s="63" t="str">
        <f>'Comprehensive apps info'!Y46</f>
        <v>https://sites.google.com/a/rrd.com/direct-energy-letters/</v>
      </c>
      <c r="Z46" s="31" t="str">
        <f>'Comprehensive apps info'!Z46</f>
        <v/>
      </c>
      <c r="AA46" s="32" t="str">
        <f>'Comprehensive apps info'!AA46</f>
        <v/>
      </c>
      <c r="AB46" s="32" t="str">
        <f>'Comprehensive apps info'!AB46</f>
        <v/>
      </c>
      <c r="AC46" s="32"/>
      <c r="AD46" s="32" t="str">
        <f>'Comprehensive apps info'!AD46</f>
        <v/>
      </c>
      <c r="AE46" s="32" t="str">
        <f>'Comprehensive apps info'!AE46</f>
        <v/>
      </c>
      <c r="AF46" s="32" t="str">
        <f>'Comprehensive apps info'!AF46</f>
        <v/>
      </c>
      <c r="AG46" s="33" t="str">
        <f>'Comprehensive apps info'!AG46</f>
        <v>Yes</v>
      </c>
      <c r="AH46" s="33"/>
      <c r="AI46" s="33" t="str">
        <f>'Comprehensive apps info'!AI46</f>
        <v/>
      </c>
      <c r="AJ46" s="33" t="str">
        <f>'Comprehensive apps info'!AJ46</f>
        <v/>
      </c>
      <c r="AK46" s="1"/>
    </row>
    <row r="47" hidden="1">
      <c r="A47" s="1"/>
      <c r="B47" s="10">
        <f>'Comprehensive apps info'!B47</f>
        <v>3</v>
      </c>
      <c r="C47" s="10">
        <f>'Comprehensive apps info'!C47</f>
        <v>4</v>
      </c>
      <c r="D47" s="25" t="str">
        <f>'Comprehensive apps info'!D47</f>
        <v>Direct Energy</v>
      </c>
      <c r="E47" s="25" t="str">
        <f>'Comprehensive apps info'!E47</f>
        <v>Reprints</v>
      </c>
      <c r="F47" s="25" t="str">
        <f>'Comprehensive apps info'!F47</f>
        <v>decrprt</v>
      </c>
      <c r="G47" s="25" t="str">
        <f>'Comprehensive apps info'!G47</f>
        <v>Daily</v>
      </c>
      <c r="H47" s="25" t="str">
        <f>'Comprehensive apps info'!H47</f>
        <v>Stmt</v>
      </c>
      <c r="I47" s="25" t="str">
        <f>'Comprehensive apps info'!I47</f>
        <v>PDF</v>
      </c>
      <c r="J47" s="25" t="str">
        <f>'Comprehensive apps info'!J47</f>
        <v>Sushil</v>
      </c>
      <c r="K47" s="25" t="str">
        <f>'Comprehensive apps info'!K47</f>
        <v>Pravallika</v>
      </c>
      <c r="L47" s="25" t="str">
        <f>'Comprehensive apps info'!L47</f>
        <v>Trenton Mumford</v>
      </c>
      <c r="M47" s="25" t="str">
        <f>'Comprehensive apps info'!M47</f>
        <v>Richard Sprague</v>
      </c>
      <c r="N47" s="25" t="str">
        <f>'Comprehensive apps info'!N47</f>
        <v>Brandon Ballard</v>
      </c>
      <c r="O47" s="59" t="str">
        <f>'Comprehensive apps info'!O47</f>
        <v>Supported by TEKsystems</v>
      </c>
      <c r="P47" s="25" t="str">
        <f>'Comprehensive apps info'!P47</f>
        <v>N/A</v>
      </c>
      <c r="Q47" s="25" t="str">
        <f>'Comprehensive apps info'!Q47</f>
        <v>N/A</v>
      </c>
      <c r="R47" s="25" t="str">
        <f>'Comprehensive apps info'!R47</f>
        <v>N/A</v>
      </c>
      <c r="S47" s="16" t="str">
        <f>'Comprehensive apps info'!S47</f>
        <v>Ritesh</v>
      </c>
      <c r="T47" s="16" t="str">
        <f>'Comprehensive apps info'!T47</f>
        <v>Maverick</v>
      </c>
      <c r="U47" s="25" t="str">
        <f>'Comprehensive apps info'!U47</f>
        <v>Logan</v>
      </c>
      <c r="V47" s="25" t="str">
        <f>'Comprehensive apps info'!V47</f>
        <v>Logan</v>
      </c>
      <c r="W47" s="65" t="str">
        <f>'Comprehensive apps info'!W47</f>
        <v>/prod/bcs/lgnp/clientapp/decrprt/</v>
      </c>
      <c r="X47" s="61" t="str">
        <f>'Comprehensive apps info'!X47</f>
        <v>/bcs/lgnt/clientapp/decrprt/</v>
      </c>
      <c r="Y47" s="63" t="str">
        <f>'Comprehensive apps info'!Y47</f>
        <v>https://sites.google.com/a/rrd.com/direct-energy-reprints-decrprt/</v>
      </c>
      <c r="Z47" s="31" t="str">
        <f>'Comprehensive apps info'!Z47</f>
        <v/>
      </c>
      <c r="AA47" s="32" t="str">
        <f>'Comprehensive apps info'!AA47</f>
        <v/>
      </c>
      <c r="AB47" s="32" t="str">
        <f>'Comprehensive apps info'!AB47</f>
        <v/>
      </c>
      <c r="AC47" s="32"/>
      <c r="AD47" s="32" t="str">
        <f>'Comprehensive apps info'!AD47</f>
        <v/>
      </c>
      <c r="AE47" s="32" t="str">
        <f>'Comprehensive apps info'!AE47</f>
        <v/>
      </c>
      <c r="AF47" s="32" t="str">
        <f>'Comprehensive apps info'!AF47</f>
        <v/>
      </c>
      <c r="AG47" s="33" t="str">
        <f>'Comprehensive apps info'!AG47</f>
        <v>Yes</v>
      </c>
      <c r="AH47" s="33"/>
      <c r="AI47" s="33" t="str">
        <f>'Comprehensive apps info'!AI47</f>
        <v/>
      </c>
      <c r="AJ47" s="33" t="str">
        <f>'Comprehensive apps info'!AJ47</f>
        <v/>
      </c>
      <c r="AK47" s="1"/>
    </row>
    <row r="48" hidden="1">
      <c r="A48" s="1"/>
      <c r="B48" s="10">
        <f>'Comprehensive apps info'!B48</f>
        <v>3</v>
      </c>
      <c r="C48" s="10">
        <f>'Comprehensive apps info'!C48</f>
        <v>5</v>
      </c>
      <c r="D48" s="25" t="str">
        <f>'Comprehensive apps info'!D48</f>
        <v>Mercer</v>
      </c>
      <c r="E48" s="25" t="str">
        <f>'Comprehensive apps info'!E48</f>
        <v>IMF2</v>
      </c>
      <c r="F48" s="25" t="str">
        <f>'Comprehensive apps info'!F48</f>
        <v>mshimf2</v>
      </c>
      <c r="G48" s="25" t="str">
        <f>'Comprehensive apps info'!G48</f>
        <v>Daily</v>
      </c>
      <c r="H48" s="25" t="str">
        <f>'Comprehensive apps info'!H48</f>
        <v>Letter</v>
      </c>
      <c r="I48" s="25" t="str">
        <f>'Comprehensive apps info'!I48</f>
        <v>Raw Data</v>
      </c>
      <c r="J48" s="25" t="str">
        <f>'Comprehensive apps info'!J48</f>
        <v>Pravallika</v>
      </c>
      <c r="K48" s="25" t="str">
        <f>'Comprehensive apps info'!K48</f>
        <v>Lakshmi</v>
      </c>
      <c r="L48" s="25" t="str">
        <f>'Comprehensive apps info'!L48</f>
        <v>Morgan McRory</v>
      </c>
      <c r="M48" s="25" t="str">
        <f>'Comprehensive apps info'!M48</f>
        <v>Rose Ann Rockwell</v>
      </c>
      <c r="N48" s="25" t="str">
        <f>'Comprehensive apps info'!N48</f>
        <v>Hrishi Rao</v>
      </c>
      <c r="O48" s="59" t="str">
        <f>'Comprehensive apps info'!O48</f>
        <v>Supported by TEKsystems</v>
      </c>
      <c r="P48" s="25" t="str">
        <f>'Comprehensive apps info'!P48</f>
        <v>N/A</v>
      </c>
      <c r="Q48" s="25" t="str">
        <f>'Comprehensive apps info'!Q48</f>
        <v>N/A</v>
      </c>
      <c r="R48" s="25" t="str">
        <f>'Comprehensive apps info'!R48</f>
        <v>N/A</v>
      </c>
      <c r="S48" s="16" t="str">
        <f>'Comprehensive apps info'!S48</f>
        <v>Ritesh</v>
      </c>
      <c r="T48" s="16" t="str">
        <f>'Comprehensive apps info'!T48</f>
        <v>Maverick</v>
      </c>
      <c r="U48" s="25" t="str">
        <f>'Comprehensive apps info'!U48</f>
        <v>Logan</v>
      </c>
      <c r="V48" s="25" t="str">
        <f>'Comprehensive apps info'!V48</f>
        <v>Logan</v>
      </c>
      <c r="W48" s="60" t="str">
        <f>'Comprehensive apps info'!W48</f>
        <v>/prod/bcs/lgnp/clientapp/mshimf2/</v>
      </c>
      <c r="X48" s="66" t="str">
        <f>'Comprehensive apps info'!X48</f>
        <v>/bcs/lgnt/clientapp/mshimf2/</v>
      </c>
      <c r="Y48" s="63" t="str">
        <f>'Comprehensive apps info'!Y48</f>
        <v>https://sites.google.com/a/rrd.com/marsh-imf/</v>
      </c>
      <c r="Z48" s="31" t="str">
        <f>'Comprehensive apps info'!Z48</f>
        <v/>
      </c>
      <c r="AA48" s="32" t="str">
        <f>'Comprehensive apps info'!AA48</f>
        <v/>
      </c>
      <c r="AB48" s="32" t="str">
        <f>'Comprehensive apps info'!AB48</f>
        <v/>
      </c>
      <c r="AC48" s="32"/>
      <c r="AD48" s="32" t="str">
        <f>'Comprehensive apps info'!AD48</f>
        <v/>
      </c>
      <c r="AE48" s="32" t="str">
        <f>'Comprehensive apps info'!AE48</f>
        <v/>
      </c>
      <c r="AF48" s="32" t="str">
        <f>'Comprehensive apps info'!AF48</f>
        <v/>
      </c>
      <c r="AG48" s="33" t="str">
        <f>'Comprehensive apps info'!AG48</f>
        <v>No</v>
      </c>
      <c r="AH48" s="33"/>
      <c r="AI48" s="33" t="str">
        <f>'Comprehensive apps info'!AI48</f>
        <v/>
      </c>
      <c r="AJ48" s="33" t="str">
        <f>'Comprehensive apps info'!AJ48</f>
        <v/>
      </c>
      <c r="AK48" s="1"/>
    </row>
    <row r="49" hidden="1">
      <c r="A49" s="1"/>
      <c r="B49" s="10">
        <f>'Comprehensive apps info'!B49</f>
        <v>3</v>
      </c>
      <c r="C49" s="10">
        <f>'Comprehensive apps info'!C49</f>
        <v>6</v>
      </c>
      <c r="D49" s="25" t="str">
        <f>'Comprehensive apps info'!D49</f>
        <v>Mercer</v>
      </c>
      <c r="E49" s="25" t="str">
        <f>'Comprehensive apps info'!E49</f>
        <v>IMF1</v>
      </c>
      <c r="F49" s="25" t="str">
        <f>'Comprehensive apps info'!F49</f>
        <v>mshimf1</v>
      </c>
      <c r="G49" s="25" t="str">
        <f>'Comprehensive apps info'!G49</f>
        <v>Daily</v>
      </c>
      <c r="H49" s="25" t="str">
        <f>'Comprehensive apps info'!H49</f>
        <v>Letter</v>
      </c>
      <c r="I49" s="25" t="str">
        <f>'Comprehensive apps info'!I49</f>
        <v>Raw Data</v>
      </c>
      <c r="J49" s="25" t="str">
        <f>'Comprehensive apps info'!J49</f>
        <v>Pravallika</v>
      </c>
      <c r="K49" s="25" t="str">
        <f>'Comprehensive apps info'!K49</f>
        <v>Lakshmi</v>
      </c>
      <c r="L49" s="25" t="str">
        <f>'Comprehensive apps info'!L49</f>
        <v>Morgan McRory</v>
      </c>
      <c r="M49" s="25" t="str">
        <f>'Comprehensive apps info'!M49</f>
        <v>Rose Ann Rockwell</v>
      </c>
      <c r="N49" s="25" t="str">
        <f>'Comprehensive apps info'!N49</f>
        <v>Hrishi Rao</v>
      </c>
      <c r="O49" s="59" t="str">
        <f>'Comprehensive apps info'!O49</f>
        <v>Supported by TEKsystems</v>
      </c>
      <c r="P49" s="25" t="str">
        <f>'Comprehensive apps info'!P49</f>
        <v>N/A</v>
      </c>
      <c r="Q49" s="25" t="str">
        <f>'Comprehensive apps info'!Q49</f>
        <v>N/A</v>
      </c>
      <c r="R49" s="25" t="str">
        <f>'Comprehensive apps info'!R49</f>
        <v>N/A</v>
      </c>
      <c r="S49" s="16" t="str">
        <f>'Comprehensive apps info'!S49</f>
        <v>Ritesh</v>
      </c>
      <c r="T49" s="16" t="str">
        <f>'Comprehensive apps info'!T49</f>
        <v>Maverick</v>
      </c>
      <c r="U49" s="25" t="str">
        <f>'Comprehensive apps info'!U49</f>
        <v>Logan</v>
      </c>
      <c r="V49" s="25" t="str">
        <f>'Comprehensive apps info'!V49</f>
        <v>Logan</v>
      </c>
      <c r="W49" s="60" t="str">
        <f>'Comprehensive apps info'!W49</f>
        <v>/prod/bcs/lgnp/clientapp/mshimf1/</v>
      </c>
      <c r="X49" s="66" t="str">
        <f>'Comprehensive apps info'!X49</f>
        <v>/bcs/lgnt/clientapp/mshimf1/</v>
      </c>
      <c r="Y49" s="63" t="str">
        <f>'Comprehensive apps info'!Y49</f>
        <v>https://sites.google.com/a/rrd.com/marsh-imf/</v>
      </c>
      <c r="Z49" s="31" t="str">
        <f>'Comprehensive apps info'!Z49</f>
        <v/>
      </c>
      <c r="AA49" s="32" t="str">
        <f>'Comprehensive apps info'!AA49</f>
        <v/>
      </c>
      <c r="AB49" s="32" t="str">
        <f>'Comprehensive apps info'!AB49</f>
        <v/>
      </c>
      <c r="AC49" s="32"/>
      <c r="AD49" s="32" t="str">
        <f>'Comprehensive apps info'!AD49</f>
        <v/>
      </c>
      <c r="AE49" s="32" t="str">
        <f>'Comprehensive apps info'!AE49</f>
        <v/>
      </c>
      <c r="AF49" s="32" t="str">
        <f>'Comprehensive apps info'!AF49</f>
        <v/>
      </c>
      <c r="AG49" s="33" t="str">
        <f>'Comprehensive apps info'!AG49</f>
        <v>No</v>
      </c>
      <c r="AH49" s="33"/>
      <c r="AI49" s="33" t="str">
        <f>'Comprehensive apps info'!AI49</f>
        <v/>
      </c>
      <c r="AJ49" s="33" t="str">
        <f>'Comprehensive apps info'!AJ49</f>
        <v/>
      </c>
      <c r="AK49" s="1"/>
    </row>
    <row r="50" hidden="1">
      <c r="A50" s="1"/>
      <c r="B50" s="14">
        <f>'Comprehensive apps info'!B50</f>
        <v>3</v>
      </c>
      <c r="C50" s="14">
        <f>'Comprehensive apps info'!C50</f>
        <v>7</v>
      </c>
      <c r="D50" s="35" t="str">
        <f>'Comprehensive apps info'!D50</f>
        <v>Omnisys</v>
      </c>
      <c r="E50" s="35" t="str">
        <f>'Comprehensive apps info'!E50</f>
        <v>LINK</v>
      </c>
      <c r="F50" s="35" t="str">
        <f>'Comprehensive apps info'!F50</f>
        <v>omnlink</v>
      </c>
      <c r="G50" s="35" t="str">
        <f>'Comprehensive apps info'!G50</f>
        <v>Weekly</v>
      </c>
      <c r="H50" s="35" t="str">
        <f>'Comprehensive apps info'!H50</f>
        <v>????</v>
      </c>
      <c r="I50" s="35" t="str">
        <f>'Comprehensive apps info'!I50</f>
        <v>Raw Data</v>
      </c>
      <c r="J50" s="35" t="str">
        <f>'Comprehensive apps info'!J50</f>
        <v>Unassigned</v>
      </c>
      <c r="K50" s="35" t="str">
        <f>'Comprehensive apps info'!K50</f>
        <v>Unassigned</v>
      </c>
      <c r="L50" s="35" t="str">
        <f>'Comprehensive apps info'!L50</f>
        <v>Michael Smith</v>
      </c>
      <c r="M50" s="35" t="str">
        <f>'Comprehensive apps info'!M50</f>
        <v>Gerald Lockie</v>
      </c>
      <c r="N50" s="35" t="str">
        <f>'Comprehensive apps info'!N50</f>
        <v>Mike Benson</v>
      </c>
      <c r="O50" s="67" t="str">
        <f>'Comprehensive apps info'!O50</f>
        <v>Tookover Then De-scoped</v>
      </c>
      <c r="P50" s="35" t="str">
        <f>'Comprehensive apps info'!P50</f>
        <v>N/A</v>
      </c>
      <c r="Q50" s="35" t="str">
        <f>'Comprehensive apps info'!Q50</f>
        <v>N/A</v>
      </c>
      <c r="R50" s="35" t="str">
        <f>'Comprehensive apps info'!R50</f>
        <v>N/A</v>
      </c>
      <c r="S50" s="37" t="str">
        <f>'Comprehensive apps info'!S50</f>
        <v>Ritesh</v>
      </c>
      <c r="T50" s="37" t="str">
        <f>'Comprehensive apps info'!T50</f>
        <v>Maverick</v>
      </c>
      <c r="U50" s="35" t="str">
        <f>'Comprehensive apps info'!U50</f>
        <v>Chicago</v>
      </c>
      <c r="V50" s="35" t="str">
        <f>'Comprehensive apps info'!V50</f>
        <v>Chicago</v>
      </c>
      <c r="W50" s="68" t="str">
        <f>'Comprehensive apps info'!W50</f>
        <v>/prod/bcs/chgp/clientapp/omnlink/</v>
      </c>
      <c r="X50" s="69" t="str">
        <f>'Comprehensive apps info'!X50</f>
        <v>/bcs/chgt/clientapp/omnlink/</v>
      </c>
      <c r="Y50" s="71" t="str">
        <f>'Comprehensive apps info'!Y50</f>
        <v>https://sites.google.com/a/rrd.com/omnilink/</v>
      </c>
      <c r="Z50" s="40" t="str">
        <f>'Comprehensive apps info'!Z50</f>
        <v/>
      </c>
      <c r="AA50" s="39" t="str">
        <f>'Comprehensive apps info'!AA50</f>
        <v/>
      </c>
      <c r="AB50" s="39" t="str">
        <f>'Comprehensive apps info'!AB50</f>
        <v/>
      </c>
      <c r="AC50" s="39"/>
      <c r="AD50" s="39" t="str">
        <f>'Comprehensive apps info'!AD50</f>
        <v/>
      </c>
      <c r="AE50" s="39" t="str">
        <f>'Comprehensive apps info'!AE50</f>
        <v/>
      </c>
      <c r="AF50" s="39" t="str">
        <f>'Comprehensive apps info'!AF50</f>
        <v/>
      </c>
      <c r="AG50" s="39" t="str">
        <f>'Comprehensive apps info'!AG50</f>
        <v/>
      </c>
      <c r="AH50" s="39"/>
      <c r="AI50" s="39" t="str">
        <f>'Comprehensive apps info'!AI50</f>
        <v/>
      </c>
      <c r="AJ50" s="39" t="str">
        <f>'Comprehensive apps info'!AJ50</f>
        <v/>
      </c>
      <c r="AK50" s="1"/>
    </row>
    <row r="51" hidden="1">
      <c r="A51" s="1"/>
      <c r="B51" s="14">
        <f>'Comprehensive apps info'!B51</f>
        <v>3</v>
      </c>
      <c r="C51" s="14">
        <f>'Comprehensive apps info'!C51</f>
        <v>8</v>
      </c>
      <c r="D51" s="35" t="str">
        <f>'Comprehensive apps info'!D51</f>
        <v>Omnisys</v>
      </c>
      <c r="E51" s="35" t="str">
        <f>'Comprehensive apps info'!E51</f>
        <v>DTLS</v>
      </c>
      <c r="F51" s="35" t="str">
        <f>'Comprehensive apps info'!F51</f>
        <v>omndtls</v>
      </c>
      <c r="G51" s="35" t="str">
        <f>'Comprehensive apps info'!G51</f>
        <v>Weekly</v>
      </c>
      <c r="H51" s="35" t="str">
        <f>'Comprehensive apps info'!H51</f>
        <v>????</v>
      </c>
      <c r="I51" s="35" t="str">
        <f>'Comprehensive apps info'!I51</f>
        <v>Raw Data</v>
      </c>
      <c r="J51" s="35" t="str">
        <f>'Comprehensive apps info'!J51</f>
        <v>Unassigned</v>
      </c>
      <c r="K51" s="35" t="str">
        <f>'Comprehensive apps info'!K51</f>
        <v>Unassigned</v>
      </c>
      <c r="L51" s="35" t="str">
        <f>'Comprehensive apps info'!L51</f>
        <v>Michael Smith</v>
      </c>
      <c r="M51" s="35" t="str">
        <f>'Comprehensive apps info'!M51</f>
        <v>Gerald Lockie</v>
      </c>
      <c r="N51" s="35" t="str">
        <f>'Comprehensive apps info'!N51</f>
        <v>Mike Benson</v>
      </c>
      <c r="O51" s="67" t="str">
        <f>'Comprehensive apps info'!O51</f>
        <v>Tookover Then De-scoped</v>
      </c>
      <c r="P51" s="35" t="str">
        <f>'Comprehensive apps info'!P51</f>
        <v>N/A</v>
      </c>
      <c r="Q51" s="35" t="str">
        <f>'Comprehensive apps info'!Q51</f>
        <v>N/A</v>
      </c>
      <c r="R51" s="35" t="str">
        <f>'Comprehensive apps info'!R51</f>
        <v>N/A</v>
      </c>
      <c r="S51" s="37" t="str">
        <f>'Comprehensive apps info'!S51</f>
        <v>Ritesh</v>
      </c>
      <c r="T51" s="37" t="str">
        <f>'Comprehensive apps info'!T51</f>
        <v>Maverick</v>
      </c>
      <c r="U51" s="35" t="str">
        <f>'Comprehensive apps info'!U51</f>
        <v>Chicago</v>
      </c>
      <c r="V51" s="35" t="str">
        <f>'Comprehensive apps info'!V51</f>
        <v>Chicago</v>
      </c>
      <c r="W51" s="68" t="str">
        <f>'Comprehensive apps info'!W51</f>
        <v>/prod/bcs/chgp/clientapp/omndtls/</v>
      </c>
      <c r="X51" s="69" t="str">
        <f>'Comprehensive apps info'!X51</f>
        <v>/bcs/chgt/clientapp/omndtls/</v>
      </c>
      <c r="Y51" s="71" t="str">
        <f>'Comprehensive apps info'!Y51</f>
        <v>https://sites.google.com/a/rrd.com/omndtls/</v>
      </c>
      <c r="Z51" s="40" t="str">
        <f>'Comprehensive apps info'!Z51</f>
        <v/>
      </c>
      <c r="AA51" s="39" t="str">
        <f>'Comprehensive apps info'!AA51</f>
        <v/>
      </c>
      <c r="AB51" s="39" t="str">
        <f>'Comprehensive apps info'!AB51</f>
        <v/>
      </c>
      <c r="AC51" s="39"/>
      <c r="AD51" s="39" t="str">
        <f>'Comprehensive apps info'!AD51</f>
        <v/>
      </c>
      <c r="AE51" s="39" t="str">
        <f>'Comprehensive apps info'!AE51</f>
        <v/>
      </c>
      <c r="AF51" s="39" t="str">
        <f>'Comprehensive apps info'!AF51</f>
        <v/>
      </c>
      <c r="AG51" s="39" t="str">
        <f>'Comprehensive apps info'!AG51</f>
        <v/>
      </c>
      <c r="AH51" s="39"/>
      <c r="AI51" s="39" t="str">
        <f>'Comprehensive apps info'!AI51</f>
        <v/>
      </c>
      <c r="AJ51" s="39" t="str">
        <f>'Comprehensive apps info'!AJ51</f>
        <v/>
      </c>
      <c r="AK51" s="1"/>
    </row>
    <row r="52" hidden="1">
      <c r="A52" s="1"/>
      <c r="B52" s="14">
        <f>'Comprehensive apps info'!B52</f>
        <v>3</v>
      </c>
      <c r="C52" s="14">
        <f>'Comprehensive apps info'!C52</f>
        <v>9</v>
      </c>
      <c r="D52" s="35" t="str">
        <f>'Comprehensive apps info'!D52</f>
        <v>CMG Mortgage</v>
      </c>
      <c r="E52" s="35" t="str">
        <f>'Comprehensive apps info'!E52</f>
        <v>Statements</v>
      </c>
      <c r="F52" s="35" t="str">
        <f>'Comprehensive apps info'!F52</f>
        <v>cmgmort</v>
      </c>
      <c r="G52" s="35" t="str">
        <f>'Comprehensive apps info'!G52</f>
        <v>Monthly</v>
      </c>
      <c r="H52" s="35" t="str">
        <f>'Comprehensive apps info'!H52</f>
        <v>Stmt</v>
      </c>
      <c r="I52" s="35" t="str">
        <f>'Comprehensive apps info'!I52</f>
        <v>Raw Data</v>
      </c>
      <c r="J52" s="35" t="str">
        <f>'Comprehensive apps info'!J52</f>
        <v>Unassigned</v>
      </c>
      <c r="K52" s="35" t="str">
        <f>'Comprehensive apps info'!K52</f>
        <v>Unassigned</v>
      </c>
      <c r="L52" s="35" t="str">
        <f>'Comprehensive apps info'!L52</f>
        <v>Michael Perry</v>
      </c>
      <c r="M52" s="35" t="str">
        <f>'Comprehensive apps info'!M52</f>
        <v>Joyce Parker</v>
      </c>
      <c r="N52" s="35" t="str">
        <f>'Comprehensive apps info'!N52</f>
        <v>Brandon Ballard</v>
      </c>
      <c r="O52" s="67" t="str">
        <f>'Comprehensive apps info'!O52</f>
        <v>De-scoped from TEKsystems</v>
      </c>
      <c r="P52" s="35" t="str">
        <f>'Comprehensive apps info'!P52</f>
        <v/>
      </c>
      <c r="Q52" s="35" t="str">
        <f>'Comprehensive apps info'!Q52</f>
        <v/>
      </c>
      <c r="R52" s="35" t="str">
        <f>'Comprehensive apps info'!R52</f>
        <v/>
      </c>
      <c r="S52" s="37" t="str">
        <f>'Comprehensive apps info'!S52</f>
        <v/>
      </c>
      <c r="T52" s="37" t="str">
        <f>'Comprehensive apps info'!T52</f>
        <v/>
      </c>
      <c r="U52" s="35" t="str">
        <f>'Comprehensive apps info'!U52</f>
        <v>Need to check</v>
      </c>
      <c r="V52" s="35" t="str">
        <f>'Comprehensive apps info'!V52</f>
        <v>Need to check</v>
      </c>
      <c r="W52" s="73" t="str">
        <f>'Comprehensive apps info'!W52</f>
        <v/>
      </c>
      <c r="X52" s="74" t="str">
        <f>'Comprehensive apps info'!X52</f>
        <v/>
      </c>
      <c r="Y52" s="71" t="str">
        <f>'Comprehensive apps info'!Y52</f>
        <v/>
      </c>
      <c r="Z52" s="40" t="str">
        <f>'Comprehensive apps info'!Z52</f>
        <v/>
      </c>
      <c r="AA52" s="39" t="str">
        <f>'Comprehensive apps info'!AA52</f>
        <v/>
      </c>
      <c r="AB52" s="39" t="str">
        <f>'Comprehensive apps info'!AB52</f>
        <v/>
      </c>
      <c r="AC52" s="39"/>
      <c r="AD52" s="39" t="str">
        <f>'Comprehensive apps info'!AD52</f>
        <v/>
      </c>
      <c r="AE52" s="39" t="str">
        <f>'Comprehensive apps info'!AE52</f>
        <v/>
      </c>
      <c r="AF52" s="39" t="str">
        <f>'Comprehensive apps info'!AF52</f>
        <v/>
      </c>
      <c r="AG52" s="39" t="str">
        <f>'Comprehensive apps info'!AG52</f>
        <v/>
      </c>
      <c r="AH52" s="39"/>
      <c r="AI52" s="39" t="str">
        <f>'Comprehensive apps info'!AI52</f>
        <v/>
      </c>
      <c r="AJ52" s="39" t="str">
        <f>'Comprehensive apps info'!AJ52</f>
        <v/>
      </c>
      <c r="AK52" s="1"/>
    </row>
    <row r="53" hidden="1">
      <c r="A53" s="1"/>
      <c r="B53" s="14">
        <f>'Comprehensive apps info'!B53</f>
        <v>3</v>
      </c>
      <c r="C53" s="14">
        <f>'Comprehensive apps info'!C53</f>
        <v>10</v>
      </c>
      <c r="D53" s="35" t="str">
        <f>'Comprehensive apps info'!D53</f>
        <v>Healthsprings (also referred to as Cigna)</v>
      </c>
      <c r="E53" s="35" t="str">
        <f>'Comprehensive apps info'!E53</f>
        <v>SURV</v>
      </c>
      <c r="F53" s="35" t="str">
        <f>'Comprehensive apps info'!F53</f>
        <v>hspsurv</v>
      </c>
      <c r="G53" s="35" t="str">
        <f>'Comprehensive apps info'!G53</f>
        <v>Monthly</v>
      </c>
      <c r="H53" s="35" t="str">
        <f>'Comprehensive apps info'!H53</f>
        <v>Letter</v>
      </c>
      <c r="I53" s="35" t="str">
        <f>'Comprehensive apps info'!I53</f>
        <v>Raw Data</v>
      </c>
      <c r="J53" s="35" t="str">
        <f>'Comprehensive apps info'!J53</f>
        <v>Unassigned</v>
      </c>
      <c r="K53" s="35" t="str">
        <f>'Comprehensive apps info'!K53</f>
        <v>Unassigned</v>
      </c>
      <c r="L53" s="35" t="str">
        <f>'Comprehensive apps info'!L53</f>
        <v>Logan App Dev Maintenance Team</v>
      </c>
      <c r="M53" s="35" t="str">
        <f>'Comprehensive apps info'!M53</f>
        <v>Bridget Brown</v>
      </c>
      <c r="N53" s="35" t="str">
        <f>'Comprehensive apps info'!N53</f>
        <v>Mike Benson</v>
      </c>
      <c r="O53" s="67" t="str">
        <f>'Comprehensive apps info'!O53</f>
        <v>De-scoped from TEKsystems</v>
      </c>
      <c r="P53" s="35" t="str">
        <f>'Comprehensive apps info'!P53</f>
        <v/>
      </c>
      <c r="Q53" s="35" t="str">
        <f>'Comprehensive apps info'!Q53</f>
        <v/>
      </c>
      <c r="R53" s="35" t="str">
        <f>'Comprehensive apps info'!R53</f>
        <v/>
      </c>
      <c r="S53" s="37" t="str">
        <f>'Comprehensive apps info'!S53</f>
        <v/>
      </c>
      <c r="T53" s="37" t="str">
        <f>'Comprehensive apps info'!T53</f>
        <v/>
      </c>
      <c r="U53" s="35" t="str">
        <f>'Comprehensive apps info'!U53</f>
        <v>Dallas</v>
      </c>
      <c r="V53" s="35" t="str">
        <f>'Comprehensive apps info'!V53</f>
        <v>Dallas</v>
      </c>
      <c r="W53" s="68" t="str">
        <f>'Comprehensive apps info'!W53</f>
        <v>/prod/bcs/dalp/clientapp/hspsurv/</v>
      </c>
      <c r="X53" s="69" t="str">
        <f>'Comprehensive apps info'!X53</f>
        <v>/bcs/dalt/clientapp/hspsurv/</v>
      </c>
      <c r="Y53" s="71" t="str">
        <f>'Comprehensive apps info'!Y53</f>
        <v>https://sites.google.com/a/rrd.com/hspsurv/</v>
      </c>
      <c r="Z53" s="40" t="str">
        <f>'Comprehensive apps info'!Z53</f>
        <v/>
      </c>
      <c r="AA53" s="39" t="str">
        <f>'Comprehensive apps info'!AA53</f>
        <v/>
      </c>
      <c r="AB53" s="39" t="str">
        <f>'Comprehensive apps info'!AB53</f>
        <v/>
      </c>
      <c r="AC53" s="39"/>
      <c r="AD53" s="39" t="str">
        <f>'Comprehensive apps info'!AD53</f>
        <v/>
      </c>
      <c r="AE53" s="39" t="str">
        <f>'Comprehensive apps info'!AE53</f>
        <v/>
      </c>
      <c r="AF53" s="39" t="str">
        <f>'Comprehensive apps info'!AF53</f>
        <v/>
      </c>
      <c r="AG53" s="39" t="str">
        <f>'Comprehensive apps info'!AG53</f>
        <v/>
      </c>
      <c r="AH53" s="39"/>
      <c r="AI53" s="39" t="str">
        <f>'Comprehensive apps info'!AI53</f>
        <v/>
      </c>
      <c r="AJ53" s="39" t="str">
        <f>'Comprehensive apps info'!AJ53</f>
        <v/>
      </c>
      <c r="AK53" s="1"/>
    </row>
    <row r="54" hidden="1">
      <c r="A54" s="1"/>
      <c r="B54" s="14">
        <f>'Comprehensive apps info'!B54</f>
        <v>3</v>
      </c>
      <c r="C54" s="14">
        <f>'Comprehensive apps info'!C54</f>
        <v>11</v>
      </c>
      <c r="D54" s="35" t="str">
        <f>'Comprehensive apps info'!D54</f>
        <v>Omnisys</v>
      </c>
      <c r="E54" s="35" t="str">
        <f>'Comprehensive apps info'!E54</f>
        <v>PINV</v>
      </c>
      <c r="F54" s="35" t="str">
        <f>'Comprehensive apps info'!F54</f>
        <v>omnpinv</v>
      </c>
      <c r="G54" s="35" t="str">
        <f>'Comprehensive apps info'!G54</f>
        <v>Monthly</v>
      </c>
      <c r="H54" s="35" t="str">
        <f>'Comprehensive apps info'!H54</f>
        <v>????</v>
      </c>
      <c r="I54" s="35" t="str">
        <f>'Comprehensive apps info'!I54</f>
        <v>PDF</v>
      </c>
      <c r="J54" s="35" t="str">
        <f>'Comprehensive apps info'!J54</f>
        <v>Unassigned</v>
      </c>
      <c r="K54" s="35" t="str">
        <f>'Comprehensive apps info'!K54</f>
        <v>Unassigned</v>
      </c>
      <c r="L54" s="35" t="str">
        <f>'Comprehensive apps info'!L54</f>
        <v>Michael Smith</v>
      </c>
      <c r="M54" s="35" t="str">
        <f>'Comprehensive apps info'!M54</f>
        <v>Gerald Lockie</v>
      </c>
      <c r="N54" s="35" t="str">
        <f>'Comprehensive apps info'!N54</f>
        <v>Mike Benson</v>
      </c>
      <c r="O54" s="67" t="str">
        <f>'Comprehensive apps info'!O54</f>
        <v>Tookover Then De-scoped</v>
      </c>
      <c r="P54" s="35" t="str">
        <f>'Comprehensive apps info'!P54</f>
        <v>N/A</v>
      </c>
      <c r="Q54" s="35" t="str">
        <f>'Comprehensive apps info'!Q54</f>
        <v>N/A</v>
      </c>
      <c r="R54" s="35" t="str">
        <f>'Comprehensive apps info'!R54</f>
        <v>N/A</v>
      </c>
      <c r="S54" s="37" t="str">
        <f>'Comprehensive apps info'!S54</f>
        <v>Ritesh</v>
      </c>
      <c r="T54" s="37" t="str">
        <f>'Comprehensive apps info'!T54</f>
        <v>Maverick</v>
      </c>
      <c r="U54" s="35" t="str">
        <f>'Comprehensive apps info'!U54</f>
        <v>Chicago</v>
      </c>
      <c r="V54" s="35" t="str">
        <f>'Comprehensive apps info'!V54</f>
        <v>Chicago</v>
      </c>
      <c r="W54" s="68" t="str">
        <f>'Comprehensive apps info'!W54</f>
        <v>/prod/bcs/chgp/clientapp/omnpinv/</v>
      </c>
      <c r="X54" s="69" t="str">
        <f>'Comprehensive apps info'!X54</f>
        <v>/bcs/chgt/clientapp/omnpinv/</v>
      </c>
      <c r="Y54" s="71" t="str">
        <f>'Comprehensive apps info'!Y54</f>
        <v>https://sites.google.com/a/rrd.com/omnipinv/</v>
      </c>
      <c r="Z54" s="40" t="str">
        <f>'Comprehensive apps info'!Z54</f>
        <v/>
      </c>
      <c r="AA54" s="39" t="str">
        <f>'Comprehensive apps info'!AA54</f>
        <v/>
      </c>
      <c r="AB54" s="39" t="str">
        <f>'Comprehensive apps info'!AB54</f>
        <v/>
      </c>
      <c r="AC54" s="39"/>
      <c r="AD54" s="39" t="str">
        <f>'Comprehensive apps info'!AD54</f>
        <v/>
      </c>
      <c r="AE54" s="39" t="str">
        <f>'Comprehensive apps info'!AE54</f>
        <v/>
      </c>
      <c r="AF54" s="39" t="str">
        <f>'Comprehensive apps info'!AF54</f>
        <v/>
      </c>
      <c r="AG54" s="39" t="str">
        <f>'Comprehensive apps info'!AG54</f>
        <v/>
      </c>
      <c r="AH54" s="39"/>
      <c r="AI54" s="39" t="str">
        <f>'Comprehensive apps info'!AI54</f>
        <v/>
      </c>
      <c r="AJ54" s="39" t="str">
        <f>'Comprehensive apps info'!AJ54</f>
        <v/>
      </c>
      <c r="AK54" s="1"/>
    </row>
    <row r="55" hidden="1">
      <c r="A55" s="1"/>
      <c r="B55" s="14">
        <f>'Comprehensive apps info'!B55</f>
        <v>3</v>
      </c>
      <c r="C55" s="14">
        <f>'Comprehensive apps info'!C55</f>
        <v>12</v>
      </c>
      <c r="D55" s="35" t="str">
        <f>'Comprehensive apps info'!D55</f>
        <v>PMI Mortgage</v>
      </c>
      <c r="E55" s="35" t="str">
        <f>'Comprehensive apps info'!E55</f>
        <v>Statements</v>
      </c>
      <c r="F55" s="35" t="str">
        <f>'Comprehensive apps info'!F55</f>
        <v>pmimort</v>
      </c>
      <c r="G55" s="35" t="str">
        <f>'Comprehensive apps info'!G55</f>
        <v>Monthly</v>
      </c>
      <c r="H55" s="35" t="str">
        <f>'Comprehensive apps info'!H55</f>
        <v>Stmt</v>
      </c>
      <c r="I55" s="35" t="str">
        <f>'Comprehensive apps info'!I55</f>
        <v>Raw Data</v>
      </c>
      <c r="J55" s="35" t="str">
        <f>'Comprehensive apps info'!J55</f>
        <v>Unassigned</v>
      </c>
      <c r="K55" s="35" t="str">
        <f>'Comprehensive apps info'!K55</f>
        <v>Unassigned</v>
      </c>
      <c r="L55" s="35" t="str">
        <f>'Comprehensive apps info'!L55</f>
        <v>Michael Perry</v>
      </c>
      <c r="M55" s="35" t="str">
        <f>'Comprehensive apps info'!M55</f>
        <v>Joyce Parker</v>
      </c>
      <c r="N55" s="35" t="str">
        <f>'Comprehensive apps info'!N55</f>
        <v>Brandon Ballard</v>
      </c>
      <c r="O55" s="67" t="str">
        <f>'Comprehensive apps info'!O55</f>
        <v>De-scoped from TEKsystems</v>
      </c>
      <c r="P55" s="35" t="str">
        <f>'Comprehensive apps info'!P55</f>
        <v/>
      </c>
      <c r="Q55" s="35" t="str">
        <f>'Comprehensive apps info'!Q55</f>
        <v/>
      </c>
      <c r="R55" s="35" t="str">
        <f>'Comprehensive apps info'!R55</f>
        <v/>
      </c>
      <c r="S55" s="37" t="str">
        <f>'Comprehensive apps info'!S55</f>
        <v/>
      </c>
      <c r="T55" s="37" t="str">
        <f>'Comprehensive apps info'!T55</f>
        <v/>
      </c>
      <c r="U55" s="35" t="str">
        <f>'Comprehensive apps info'!U55</f>
        <v>Chicago</v>
      </c>
      <c r="V55" s="35" t="str">
        <f>'Comprehensive apps info'!V55</f>
        <v>Chicago</v>
      </c>
      <c r="W55" s="68" t="str">
        <f>'Comprehensive apps info'!W55</f>
        <v>/prod/bcs/chgp/clientapp/pmimort/</v>
      </c>
      <c r="X55" s="69" t="str">
        <f>'Comprehensive apps info'!X55</f>
        <v>/bcs/chgt/clientapp/pmimort/</v>
      </c>
      <c r="Y55" s="71" t="str">
        <f>'Comprehensive apps info'!Y55</f>
        <v>https://sites.google.com/a/rrd.com/pmi1/</v>
      </c>
      <c r="Z55" s="40" t="str">
        <f>'Comprehensive apps info'!Z55</f>
        <v/>
      </c>
      <c r="AA55" s="39" t="str">
        <f>'Comprehensive apps info'!AA55</f>
        <v/>
      </c>
      <c r="AB55" s="39" t="str">
        <f>'Comprehensive apps info'!AB55</f>
        <v/>
      </c>
      <c r="AC55" s="39"/>
      <c r="AD55" s="39" t="str">
        <f>'Comprehensive apps info'!AD55</f>
        <v/>
      </c>
      <c r="AE55" s="39" t="str">
        <f>'Comprehensive apps info'!AE55</f>
        <v/>
      </c>
      <c r="AF55" s="39" t="str">
        <f>'Comprehensive apps info'!AF55</f>
        <v/>
      </c>
      <c r="AG55" s="39" t="str">
        <f>'Comprehensive apps info'!AG55</f>
        <v/>
      </c>
      <c r="AH55" s="39"/>
      <c r="AI55" s="39" t="str">
        <f>'Comprehensive apps info'!AI55</f>
        <v/>
      </c>
      <c r="AJ55" s="39" t="str">
        <f>'Comprehensive apps info'!AJ55</f>
        <v/>
      </c>
      <c r="AK55" s="1"/>
    </row>
    <row r="56" hidden="1">
      <c r="A56" s="1"/>
      <c r="B56" s="10">
        <f>'Comprehensive apps info'!B56</f>
        <v>3</v>
      </c>
      <c r="C56" s="10">
        <f>'Comprehensive apps info'!C56</f>
        <v>13</v>
      </c>
      <c r="D56" s="25" t="str">
        <f>'Comprehensive apps info'!D56</f>
        <v>Kemper</v>
      </c>
      <c r="E56" s="25" t="str">
        <f>'Comprehensive apps info'!E56</f>
        <v>Profit Sharing</v>
      </c>
      <c r="F56" s="25" t="str">
        <f>'Comprehensive apps info'!F56</f>
        <v>kmpprof</v>
      </c>
      <c r="G56" s="25" t="str">
        <f>'Comprehensive apps info'!G56</f>
        <v>Annual</v>
      </c>
      <c r="H56" s="25" t="str">
        <f>'Comprehensive apps info'!H56</f>
        <v>Letter</v>
      </c>
      <c r="I56" s="25" t="str">
        <f>'Comprehensive apps info'!I56</f>
        <v>Raw Data</v>
      </c>
      <c r="J56" s="25" t="str">
        <f>'Comprehensive apps info'!J56</f>
        <v>Ravi</v>
      </c>
      <c r="K56" s="25" t="str">
        <f>'Comprehensive apps info'!K56</f>
        <v>Nethra</v>
      </c>
      <c r="L56" s="25" t="str">
        <f>'Comprehensive apps info'!L56</f>
        <v>Michael Leany</v>
      </c>
      <c r="M56" s="25" t="str">
        <f>'Comprehensive apps info'!M56</f>
        <v>Brent Jeppesen</v>
      </c>
      <c r="N56" s="25" t="str">
        <f>'Comprehensive apps info'!N56</f>
        <v>Brandon Ballard</v>
      </c>
      <c r="O56" s="59" t="str">
        <f>'Comprehensive apps info'!O56</f>
        <v>Supported by TEKsystems</v>
      </c>
      <c r="P56" s="25" t="str">
        <f>'Comprehensive apps info'!P56</f>
        <v>N/A</v>
      </c>
      <c r="Q56" s="25" t="str">
        <f>'Comprehensive apps info'!Q56</f>
        <v>N/A</v>
      </c>
      <c r="R56" s="25" t="str">
        <f>'Comprehensive apps info'!R56</f>
        <v>N/A</v>
      </c>
      <c r="S56" s="16" t="str">
        <f>'Comprehensive apps info'!S56</f>
        <v>Ritesh</v>
      </c>
      <c r="T56" s="16" t="str">
        <f>'Comprehensive apps info'!T56</f>
        <v>Maverick</v>
      </c>
      <c r="U56" s="25" t="str">
        <f>'Comprehensive apps info'!U56</f>
        <v>Need to check</v>
      </c>
      <c r="V56" s="25" t="str">
        <f>'Comprehensive apps info'!V56</f>
        <v>Need to check</v>
      </c>
      <c r="W56" s="60" t="str">
        <f>'Comprehensive apps info'!W56</f>
        <v/>
      </c>
      <c r="X56" s="66" t="str">
        <f>'Comprehensive apps info'!X56</f>
        <v/>
      </c>
      <c r="Y56" s="75" t="str">
        <f>'Comprehensive apps info'!Y56</f>
        <v>There is no Google Site for this app.</v>
      </c>
      <c r="Z56" s="31" t="str">
        <f>'Comprehensive apps info'!Z56</f>
        <v/>
      </c>
      <c r="AA56" s="32" t="str">
        <f>'Comprehensive apps info'!AA56</f>
        <v/>
      </c>
      <c r="AB56" s="32" t="str">
        <f>'Comprehensive apps info'!AB56</f>
        <v/>
      </c>
      <c r="AC56" s="32"/>
      <c r="AD56" s="32" t="str">
        <f>'Comprehensive apps info'!AD56</f>
        <v/>
      </c>
      <c r="AE56" s="32" t="str">
        <f>'Comprehensive apps info'!AE56</f>
        <v/>
      </c>
      <c r="AF56" s="32" t="str">
        <f>'Comprehensive apps info'!AF56</f>
        <v/>
      </c>
      <c r="AG56" s="33" t="str">
        <f>'Comprehensive apps info'!AG56</f>
        <v>No</v>
      </c>
      <c r="AH56" s="33"/>
      <c r="AI56" s="33" t="str">
        <f>'Comprehensive apps info'!AI56</f>
        <v/>
      </c>
      <c r="AJ56" s="33" t="str">
        <f>'Comprehensive apps info'!AJ56</f>
        <v/>
      </c>
      <c r="AK56" s="1"/>
    </row>
    <row r="57" hidden="1">
      <c r="A57" s="1"/>
      <c r="B57" s="10">
        <f>'Comprehensive apps info'!B57</f>
        <v>3</v>
      </c>
      <c r="C57" s="10">
        <f>'Comprehensive apps info'!C57</f>
        <v>14</v>
      </c>
      <c r="D57" s="25" t="str">
        <f>'Comprehensive apps info'!D57</f>
        <v>PHH Mortgage</v>
      </c>
      <c r="E57" s="25" t="str">
        <f>'Comprehensive apps info'!E57</f>
        <v>Fees</v>
      </c>
      <c r="F57" s="25" t="str">
        <f>'Comprehensive apps info'!F57</f>
        <v>phhfees</v>
      </c>
      <c r="G57" s="25" t="str">
        <f>'Comprehensive apps info'!G57</f>
        <v>Ad-hoc</v>
      </c>
      <c r="H57" s="25" t="str">
        <f>'Comprehensive apps info'!H57</f>
        <v>Stmt</v>
      </c>
      <c r="I57" s="25" t="str">
        <f>'Comprehensive apps info'!I57</f>
        <v>Raw Data</v>
      </c>
      <c r="J57" s="25" t="str">
        <f>'Comprehensive apps info'!J57</f>
        <v>Sushil</v>
      </c>
      <c r="K57" s="25" t="str">
        <f>'Comprehensive apps info'!K57</f>
        <v>Pravallika</v>
      </c>
      <c r="L57" s="25" t="str">
        <f>'Comprehensive apps info'!L57</f>
        <v>Scott Loosle</v>
      </c>
      <c r="M57" s="25" t="str">
        <f>'Comprehensive apps info'!M57</f>
        <v>Kathy Zecchino</v>
      </c>
      <c r="N57" s="25" t="str">
        <f>'Comprehensive apps info'!N57</f>
        <v>David Jarrett</v>
      </c>
      <c r="O57" s="59" t="str">
        <f>'Comprehensive apps info'!O57</f>
        <v>Supported by TEKsystems</v>
      </c>
      <c r="P57" s="25" t="str">
        <f>'Comprehensive apps info'!P57</f>
        <v>N/A</v>
      </c>
      <c r="Q57" s="25" t="str">
        <f>'Comprehensive apps info'!Q57</f>
        <v>N/A</v>
      </c>
      <c r="R57" s="25" t="str">
        <f>'Comprehensive apps info'!R57</f>
        <v>N/A</v>
      </c>
      <c r="S57" s="16" t="str">
        <f>'Comprehensive apps info'!S57</f>
        <v>Ritesh</v>
      </c>
      <c r="T57" s="16" t="str">
        <f>'Comprehensive apps info'!T57</f>
        <v>Maverick</v>
      </c>
      <c r="U57" s="25" t="str">
        <f>'Comprehensive apps info'!U57</f>
        <v>West Caldwell</v>
      </c>
      <c r="V57" s="25" t="str">
        <f>'Comprehensive apps info'!V57</f>
        <v>West Caldwell</v>
      </c>
      <c r="W57" s="60" t="str">
        <f>'Comprehensive apps info'!W57</f>
        <v>/prod/bcs/wcwp/clientapp/phhfees/</v>
      </c>
      <c r="X57" s="66" t="str">
        <f>'Comprehensive apps info'!X57</f>
        <v>/bcs/wcwt/clientapp/phhfees/</v>
      </c>
      <c r="Y57" s="63" t="str">
        <f>'Comprehensive apps info'!Y57</f>
        <v>https://sites.google.com/a/rrd.com/phh---fees-project/</v>
      </c>
      <c r="Z57" s="31" t="str">
        <f>'Comprehensive apps info'!Z57</f>
        <v/>
      </c>
      <c r="AA57" s="32" t="str">
        <f>'Comprehensive apps info'!AA57</f>
        <v/>
      </c>
      <c r="AB57" s="32" t="str">
        <f>'Comprehensive apps info'!AB57</f>
        <v/>
      </c>
      <c r="AC57" s="32"/>
      <c r="AD57" s="32" t="str">
        <f>'Comprehensive apps info'!AD57</f>
        <v/>
      </c>
      <c r="AE57" s="32" t="str">
        <f>'Comprehensive apps info'!AE57</f>
        <v/>
      </c>
      <c r="AF57" s="32" t="str">
        <f>'Comprehensive apps info'!AF57</f>
        <v/>
      </c>
      <c r="AG57" s="33" t="str">
        <f>'Comprehensive apps info'!AG57</f>
        <v>No</v>
      </c>
      <c r="AH57" s="33"/>
      <c r="AI57" s="33" t="str">
        <f>'Comprehensive apps info'!AI57</f>
        <v/>
      </c>
      <c r="AJ57" s="33" t="str">
        <f>'Comprehensive apps info'!AJ57</f>
        <v/>
      </c>
      <c r="AK57" s="1"/>
    </row>
    <row r="58" hidden="1">
      <c r="A58" s="1"/>
      <c r="B58" s="56">
        <f>'Comprehensive apps info'!B58</f>
        <v>3</v>
      </c>
      <c r="C58" s="56">
        <f>'Comprehensive apps info'!C58</f>
        <v>15</v>
      </c>
      <c r="D58" s="25" t="str">
        <f>'Comprehensive apps info'!D58</f>
        <v>Genpact Federal Mogul</v>
      </c>
      <c r="E58" s="25" t="str">
        <f>'Comprehensive apps info'!E58</f>
        <v>Motorparts</v>
      </c>
      <c r="F58" s="25" t="str">
        <f>'Comprehensive apps info'!F58</f>
        <v>fdmchks</v>
      </c>
      <c r="G58" s="25" t="str">
        <f>'Comprehensive apps info'!G58</f>
        <v>MTWThF</v>
      </c>
      <c r="H58" s="25" t="str">
        <f>'Comprehensive apps info'!H58</f>
        <v>Check</v>
      </c>
      <c r="I58" s="25" t="str">
        <f>'Comprehensive apps info'!I58</f>
        <v/>
      </c>
      <c r="J58" s="25" t="str">
        <f>'Comprehensive apps info'!J58</f>
        <v>Ravi</v>
      </c>
      <c r="K58" s="25" t="str">
        <f>'Comprehensive apps info'!K58</f>
        <v>Lakshmi</v>
      </c>
      <c r="L58" s="25" t="str">
        <f>'Comprehensive apps info'!L58</f>
        <v>Joe Bowman</v>
      </c>
      <c r="M58" s="25" t="str">
        <f>'Comprehensive apps info'!M58</f>
        <v>Blake Harris</v>
      </c>
      <c r="N58" s="25" t="str">
        <f>'Comprehensive apps info'!N58</f>
        <v>Carrie Gereau</v>
      </c>
      <c r="O58" s="59" t="str">
        <f>'Comprehensive apps info'!O58</f>
        <v>Supported by TEKsystems</v>
      </c>
      <c r="P58" s="25" t="str">
        <f>'Comprehensive apps info'!P58</f>
        <v>N/A</v>
      </c>
      <c r="Q58" s="25" t="str">
        <f>'Comprehensive apps info'!Q58</f>
        <v>N/A</v>
      </c>
      <c r="R58" s="25" t="str">
        <f>'Comprehensive apps info'!R58</f>
        <v>N/A</v>
      </c>
      <c r="S58" s="16" t="str">
        <f>'Comprehensive apps info'!S58</f>
        <v>Ritesh</v>
      </c>
      <c r="T58" s="16" t="str">
        <f>'Comprehensive apps info'!T58</f>
        <v>Maverick</v>
      </c>
      <c r="U58" s="25" t="str">
        <f>'Comprehensive apps info'!U58</f>
        <v>Dallas</v>
      </c>
      <c r="V58" s="25" t="str">
        <f>'Comprehensive apps info'!V58</f>
        <v>Dallas</v>
      </c>
      <c r="W58" s="65" t="str">
        <f>'Comprehensive apps info'!W58</f>
        <v>/prod/bcs/dalp/clientapp/fdmchks/</v>
      </c>
      <c r="X58" s="61" t="str">
        <f>'Comprehensive apps info'!X58</f>
        <v>/bcs/dalt/clientapp/fdmchks/</v>
      </c>
      <c r="Y58" s="76" t="str">
        <f>'Comprehensive apps info'!Y58</f>
        <v>https://sites.google.com/a/rrd.com/fdmchks---federal-mogul-checks/</v>
      </c>
      <c r="Z58" s="30" t="str">
        <f>'Comprehensive apps info'!Z58</f>
        <v/>
      </c>
      <c r="AA58" s="43" t="str">
        <f>'Comprehensive apps info'!AA58</f>
        <v/>
      </c>
      <c r="AB58" s="43" t="str">
        <f>'Comprehensive apps info'!AB58</f>
        <v/>
      </c>
      <c r="AC58" s="43"/>
      <c r="AD58" s="43" t="str">
        <f>'Comprehensive apps info'!AD58</f>
        <v/>
      </c>
      <c r="AE58" s="43" t="str">
        <f>'Comprehensive apps info'!AE58</f>
        <v/>
      </c>
      <c r="AF58" s="43" t="str">
        <f>'Comprehensive apps info'!AF58</f>
        <v/>
      </c>
      <c r="AG58" s="33" t="str">
        <f>'Comprehensive apps info'!AG58</f>
        <v>No</v>
      </c>
      <c r="AH58" s="33"/>
      <c r="AI58" s="33" t="str">
        <f>'Comprehensive apps info'!AI58</f>
        <v/>
      </c>
      <c r="AJ58" s="33" t="str">
        <f>'Comprehensive apps info'!AJ58</f>
        <v/>
      </c>
      <c r="AK58" s="1"/>
    </row>
    <row r="59" hidden="1">
      <c r="A59" s="1"/>
      <c r="B59" s="14">
        <f>'Comprehensive apps info'!B59</f>
        <v>3</v>
      </c>
      <c r="C59" s="14">
        <f>'Comprehensive apps info'!C59</f>
        <v>16</v>
      </c>
      <c r="D59" s="35" t="str">
        <f>'Comprehensive apps info'!D59</f>
        <v>GlaxoSmithKline</v>
      </c>
      <c r="E59" s="35" t="str">
        <f>'Comprehensive apps info'!E59</f>
        <v>GSKCHKS</v>
      </c>
      <c r="F59" s="35" t="str">
        <f>'Comprehensive apps info'!F59</f>
        <v>gskchks</v>
      </c>
      <c r="G59" s="35" t="str">
        <f>'Comprehensive apps info'!G59</f>
        <v>Bi-monthly</v>
      </c>
      <c r="H59" s="35" t="str">
        <f>'Comprehensive apps info'!H59</f>
        <v>Check</v>
      </c>
      <c r="I59" s="35" t="str">
        <f>'Comprehensive apps info'!I59</f>
        <v/>
      </c>
      <c r="J59" s="35" t="str">
        <f>'Comprehensive apps info'!J59</f>
        <v>Unassigned</v>
      </c>
      <c r="K59" s="35" t="str">
        <f>'Comprehensive apps info'!K59</f>
        <v>Unassigned</v>
      </c>
      <c r="L59" s="35" t="str">
        <f>'Comprehensive apps info'!L59</f>
        <v>Joe Bowman</v>
      </c>
      <c r="M59" s="35" t="str">
        <f>'Comprehensive apps info'!M59</f>
        <v>Eric Rydberg</v>
      </c>
      <c r="N59" s="35" t="str">
        <f>'Comprehensive apps info'!N59</f>
        <v>Carrie Gereau</v>
      </c>
      <c r="O59" s="67" t="str">
        <f>'Comprehensive apps info'!O59</f>
        <v>De-scoped from TEKsystems</v>
      </c>
      <c r="P59" s="35" t="str">
        <f>'Comprehensive apps info'!P59</f>
        <v/>
      </c>
      <c r="Q59" s="35" t="str">
        <f>'Comprehensive apps info'!Q59</f>
        <v/>
      </c>
      <c r="R59" s="35" t="str">
        <f>'Comprehensive apps info'!R59</f>
        <v/>
      </c>
      <c r="S59" s="37" t="str">
        <f>'Comprehensive apps info'!S59</f>
        <v/>
      </c>
      <c r="T59" s="37" t="str">
        <f>'Comprehensive apps info'!T59</f>
        <v/>
      </c>
      <c r="U59" s="35" t="str">
        <f>'Comprehensive apps info'!U59</f>
        <v>Dallas</v>
      </c>
      <c r="V59" s="35" t="str">
        <f>'Comprehensive apps info'!V59</f>
        <v>Dallas</v>
      </c>
      <c r="W59" s="68" t="str">
        <f>'Comprehensive apps info'!W59</f>
        <v>/prod/bcs/dalp/clientapp/gskchks/</v>
      </c>
      <c r="X59" s="69" t="str">
        <f>'Comprehensive apps info'!X59</f>
        <v>/bcs/dalt/clientapp/gskchks/</v>
      </c>
      <c r="Y59" s="77" t="str">
        <f>'Comprehensive apps info'!Y59</f>
        <v>https://sites.google.com/a/rrd.com/gsk-chks-glaxosmithkline-checks/</v>
      </c>
      <c r="Z59" s="40" t="str">
        <f>'Comprehensive apps info'!Z59</f>
        <v/>
      </c>
      <c r="AA59" s="39" t="str">
        <f>'Comprehensive apps info'!AA59</f>
        <v/>
      </c>
      <c r="AB59" s="39" t="str">
        <f>'Comprehensive apps info'!AB59</f>
        <v/>
      </c>
      <c r="AC59" s="39"/>
      <c r="AD59" s="39" t="str">
        <f>'Comprehensive apps info'!AD59</f>
        <v/>
      </c>
      <c r="AE59" s="39" t="str">
        <f>'Comprehensive apps info'!AE59</f>
        <v/>
      </c>
      <c r="AF59" s="39" t="str">
        <f>'Comprehensive apps info'!AF59</f>
        <v/>
      </c>
      <c r="AG59" s="39" t="str">
        <f>'Comprehensive apps info'!AG59</f>
        <v/>
      </c>
      <c r="AH59" s="39"/>
      <c r="AI59" s="39" t="str">
        <f>'Comprehensive apps info'!AI59</f>
        <v/>
      </c>
      <c r="AJ59" s="39" t="str">
        <f>'Comprehensive apps info'!AJ59</f>
        <v/>
      </c>
      <c r="AK59" s="1"/>
    </row>
    <row r="60" hidden="1">
      <c r="A60" s="1"/>
      <c r="B60" s="10">
        <f>'Comprehensive apps info'!B60</f>
        <v>3</v>
      </c>
      <c r="C60" s="15">
        <f>'Comprehensive apps info'!C60</f>
        <v>17</v>
      </c>
      <c r="D60" s="25" t="str">
        <f>'Comprehensive apps info'!D60</f>
        <v>H&amp;R Block</v>
      </c>
      <c r="E60" s="25" t="str">
        <f>'Comprehensive apps info'!E60</f>
        <v>Letters</v>
      </c>
      <c r="F60" s="25" t="str">
        <f>'Comprehensive apps info'!F60</f>
        <v>hrbcltr</v>
      </c>
      <c r="G60" s="25" t="str">
        <f>'Comprehensive apps info'!G60</f>
        <v>Daily</v>
      </c>
      <c r="H60" s="25" t="str">
        <f>'Comprehensive apps info'!H60</f>
        <v>Letter</v>
      </c>
      <c r="I60" s="25" t="str">
        <f>'Comprehensive apps info'!I60</f>
        <v>????</v>
      </c>
      <c r="J60" s="25" t="str">
        <f>'Comprehensive apps info'!J60</f>
        <v>Anil</v>
      </c>
      <c r="K60" s="25" t="str">
        <f>'Comprehensive apps info'!K60</f>
        <v>Nethra</v>
      </c>
      <c r="L60" s="25" t="str">
        <f>'Comprehensive apps info'!L60</f>
        <v>Michael Smith</v>
      </c>
      <c r="M60" s="25" t="str">
        <f>'Comprehensive apps info'!M60</f>
        <v>Frederick Reisch</v>
      </c>
      <c r="N60" s="25" t="str">
        <f>'Comprehensive apps info'!N60</f>
        <v>Mike Benson</v>
      </c>
      <c r="O60" s="59" t="str">
        <f>'Comprehensive apps info'!O60</f>
        <v>Supported by TEKsystems</v>
      </c>
      <c r="P60" s="25" t="str">
        <f>'Comprehensive apps info'!P60</f>
        <v>N/A</v>
      </c>
      <c r="Q60" s="25" t="str">
        <f>'Comprehensive apps info'!Q60</f>
        <v>N/A</v>
      </c>
      <c r="R60" s="25" t="str">
        <f>'Comprehensive apps info'!R60</f>
        <v>N/A</v>
      </c>
      <c r="S60" s="16" t="str">
        <f>'Comprehensive apps info'!S60</f>
        <v>Ritesh</v>
      </c>
      <c r="T60" s="16" t="str">
        <f>'Comprehensive apps info'!T60</f>
        <v>Maverick</v>
      </c>
      <c r="U60" s="25" t="str">
        <f>'Comprehensive apps info'!U60</f>
        <v>Need to check</v>
      </c>
      <c r="V60" s="25" t="str">
        <f>'Comprehensive apps info'!V60</f>
        <v>Need to check</v>
      </c>
      <c r="W60" s="78" t="str">
        <f>'Comprehensive apps info'!W60</f>
        <v/>
      </c>
      <c r="X60" s="79" t="str">
        <f>'Comprehensive apps info'!X60</f>
        <v/>
      </c>
      <c r="Y60" s="63" t="str">
        <f>'Comprehensive apps info'!Y60</f>
        <v/>
      </c>
      <c r="Z60" s="31" t="str">
        <f>'Comprehensive apps info'!Z60</f>
        <v/>
      </c>
      <c r="AA60" s="32" t="str">
        <f>'Comprehensive apps info'!AA60</f>
        <v/>
      </c>
      <c r="AB60" s="32" t="str">
        <f>'Comprehensive apps info'!AB60</f>
        <v/>
      </c>
      <c r="AC60" s="32"/>
      <c r="AD60" s="32" t="str">
        <f>'Comprehensive apps info'!AD60</f>
        <v/>
      </c>
      <c r="AE60" s="32" t="str">
        <f>'Comprehensive apps info'!AE60</f>
        <v/>
      </c>
      <c r="AF60" s="32" t="str">
        <f>'Comprehensive apps info'!AF60</f>
        <v/>
      </c>
      <c r="AG60" s="33" t="str">
        <f>'Comprehensive apps info'!AG60</f>
        <v>No</v>
      </c>
      <c r="AH60" s="33"/>
      <c r="AI60" s="33" t="str">
        <f>'Comprehensive apps info'!AI60</f>
        <v/>
      </c>
      <c r="AJ60" s="33" t="str">
        <f>'Comprehensive apps info'!AJ60</f>
        <v/>
      </c>
      <c r="AK60" s="1"/>
    </row>
    <row r="61" hidden="1">
      <c r="A61" s="1"/>
      <c r="B61" s="14">
        <f>'Comprehensive apps info'!B61</f>
        <v>3</v>
      </c>
      <c r="C61" s="81">
        <f>'Comprehensive apps info'!C61</f>
        <v>18</v>
      </c>
      <c r="D61" s="35" t="str">
        <f>'Comprehensive apps info'!D61</f>
        <v>Direct Energy</v>
      </c>
      <c r="E61" s="35" t="str">
        <f>'Comprehensive apps info'!E61</f>
        <v>Archive</v>
      </c>
      <c r="F61" s="35" t="str">
        <f>'Comprehensive apps info'!F61</f>
        <v>decarch</v>
      </c>
      <c r="G61" s="35" t="str">
        <f>'Comprehensive apps info'!G61</f>
        <v>Ad-hoc</v>
      </c>
      <c r="H61" s="35" t="str">
        <f>'Comprehensive apps info'!H61</f>
        <v>Archive</v>
      </c>
      <c r="I61" s="35" t="str">
        <f>'Comprehensive apps info'!I61</f>
        <v>PDF</v>
      </c>
      <c r="J61" s="35" t="str">
        <f>'Comprehensive apps info'!J61</f>
        <v>Unassigned</v>
      </c>
      <c r="K61" s="35" t="str">
        <f>'Comprehensive apps info'!K61</f>
        <v>Unassigned</v>
      </c>
      <c r="L61" s="35" t="str">
        <f>'Comprehensive apps info'!L61</f>
        <v>Trenton Mumford</v>
      </c>
      <c r="M61" s="35" t="str">
        <f>'Comprehensive apps info'!M61</f>
        <v>Richard Sprague</v>
      </c>
      <c r="N61" s="35" t="str">
        <f>'Comprehensive apps info'!N61</f>
        <v>Brandon Ballard</v>
      </c>
      <c r="O61" s="67" t="str">
        <f>'Comprehensive apps info'!O61</f>
        <v>De-scoped from TEKsystems</v>
      </c>
      <c r="P61" s="35" t="str">
        <f>'Comprehensive apps info'!P61</f>
        <v/>
      </c>
      <c r="Q61" s="35" t="str">
        <f>'Comprehensive apps info'!Q61</f>
        <v/>
      </c>
      <c r="R61" s="35" t="str">
        <f>'Comprehensive apps info'!R61</f>
        <v/>
      </c>
      <c r="S61" s="37" t="str">
        <f>'Comprehensive apps info'!S61</f>
        <v/>
      </c>
      <c r="T61" s="37" t="str">
        <f>'Comprehensive apps info'!T61</f>
        <v/>
      </c>
      <c r="U61" s="35" t="str">
        <f>'Comprehensive apps info'!U61</f>
        <v>Need to check</v>
      </c>
      <c r="V61" s="35" t="str">
        <f>'Comprehensive apps info'!V61</f>
        <v>Need to check</v>
      </c>
      <c r="W61" s="73" t="str">
        <f>'Comprehensive apps info'!W61</f>
        <v/>
      </c>
      <c r="X61" s="74" t="str">
        <f>'Comprehensive apps info'!X61</f>
        <v/>
      </c>
      <c r="Y61" s="71" t="str">
        <f>'Comprehensive apps info'!Y61</f>
        <v/>
      </c>
      <c r="Z61" s="40" t="str">
        <f>'Comprehensive apps info'!Z61</f>
        <v/>
      </c>
      <c r="AA61" s="39" t="str">
        <f>'Comprehensive apps info'!AA61</f>
        <v/>
      </c>
      <c r="AB61" s="39" t="str">
        <f>'Comprehensive apps info'!AB61</f>
        <v/>
      </c>
      <c r="AC61" s="39"/>
      <c r="AD61" s="39" t="str">
        <f>'Comprehensive apps info'!AD61</f>
        <v/>
      </c>
      <c r="AE61" s="39" t="str">
        <f>'Comprehensive apps info'!AE61</f>
        <v/>
      </c>
      <c r="AF61" s="39" t="str">
        <f>'Comprehensive apps info'!AF61</f>
        <v/>
      </c>
      <c r="AG61" s="39" t="str">
        <f>'Comprehensive apps info'!AG61</f>
        <v/>
      </c>
      <c r="AH61" s="39"/>
      <c r="AI61" s="39" t="str">
        <f>'Comprehensive apps info'!AI61</f>
        <v/>
      </c>
      <c r="AJ61" s="39" t="str">
        <f>'Comprehensive apps info'!AJ61</f>
        <v/>
      </c>
      <c r="AK61" s="1"/>
    </row>
    <row r="62" hidden="1">
      <c r="A62" s="1"/>
      <c r="B62" s="10">
        <f>'Comprehensive apps info'!B62</f>
        <v>4</v>
      </c>
      <c r="C62" s="10">
        <f>'Comprehensive apps info'!C62</f>
        <v>1</v>
      </c>
      <c r="D62" s="25" t="str">
        <f>'Comprehensive apps info'!D62</f>
        <v>Mercer</v>
      </c>
      <c r="E62" s="25" t="str">
        <f>'Comprehensive apps info'!E62</f>
        <v>Epsilon 1</v>
      </c>
      <c r="F62" s="25" t="str">
        <f>'Comprehensive apps info'!F62</f>
        <v>msheps1</v>
      </c>
      <c r="G62" s="25" t="str">
        <f>'Comprehensive apps info'!G62</f>
        <v>Daily</v>
      </c>
      <c r="H62" s="25" t="str">
        <f>'Comprehensive apps info'!H62</f>
        <v>Letter</v>
      </c>
      <c r="I62" s="25" t="str">
        <f>'Comprehensive apps info'!I62</f>
        <v>Raw Data</v>
      </c>
      <c r="J62" s="25" t="str">
        <f>'Comprehensive apps info'!J62</f>
        <v>Nethra</v>
      </c>
      <c r="K62" s="25" t="str">
        <f>'Comprehensive apps info'!K62</f>
        <v>Lakshmi</v>
      </c>
      <c r="L62" s="25" t="str">
        <f>'Comprehensive apps info'!L62</f>
        <v>Morgan McRory</v>
      </c>
      <c r="M62" s="25" t="str">
        <f>'Comprehensive apps info'!M62</f>
        <v>Rose Ann Rockwell</v>
      </c>
      <c r="N62" s="25" t="str">
        <f>'Comprehensive apps info'!N62</f>
        <v>Brandon Ballard</v>
      </c>
      <c r="O62" s="59" t="str">
        <f>'Comprehensive apps info'!O62</f>
        <v>Supported by TEKsystems</v>
      </c>
      <c r="P62" s="25" t="str">
        <f>'Comprehensive apps info'!P62</f>
        <v>N/A</v>
      </c>
      <c r="Q62" s="25" t="str">
        <f>'Comprehensive apps info'!Q62</f>
        <v>N/A</v>
      </c>
      <c r="R62" s="25" t="str">
        <f>'Comprehensive apps info'!R62</f>
        <v>N/A</v>
      </c>
      <c r="S62" s="16" t="str">
        <f>'Comprehensive apps info'!S62</f>
        <v>Maverick</v>
      </c>
      <c r="T62" s="16" t="str">
        <f>'Comprehensive apps info'!T62</f>
        <v>Ritesh</v>
      </c>
      <c r="U62" s="25" t="str">
        <f>'Comprehensive apps info'!U62</f>
        <v>Logan</v>
      </c>
      <c r="V62" s="25" t="str">
        <f>'Comprehensive apps info'!V62</f>
        <v>Logan</v>
      </c>
      <c r="W62" s="65" t="str">
        <f>'Comprehensive apps info'!W62</f>
        <v>/prod/bcs/lgnp/clientapp/msheps1/</v>
      </c>
      <c r="X62" s="61" t="str">
        <f>'Comprehensive apps info'!X62</f>
        <v>/bcs/lgnt/clientapp/msheps1/</v>
      </c>
      <c r="Y62" s="42" t="str">
        <f>'Comprehensive apps info'!Y62</f>
        <v>https://sites.google.com/a/rrd.com/mercer-e-notify/</v>
      </c>
      <c r="Z62" s="31" t="str">
        <f>'Comprehensive apps info'!Z62</f>
        <v/>
      </c>
      <c r="AA62" s="32" t="str">
        <f>'Comprehensive apps info'!AA62</f>
        <v/>
      </c>
      <c r="AB62" s="32" t="str">
        <f>'Comprehensive apps info'!AB62</f>
        <v/>
      </c>
      <c r="AC62" s="32"/>
      <c r="AD62" s="32" t="str">
        <f>'Comprehensive apps info'!AD62</f>
        <v/>
      </c>
      <c r="AE62" s="32" t="str">
        <f>'Comprehensive apps info'!AE62</f>
        <v/>
      </c>
      <c r="AF62" s="32" t="str">
        <f>'Comprehensive apps info'!AF62</f>
        <v/>
      </c>
      <c r="AG62" s="33" t="str">
        <f>'Comprehensive apps info'!AG62</f>
        <v>Yes</v>
      </c>
      <c r="AH62" s="33"/>
      <c r="AI62" s="33" t="str">
        <f>'Comprehensive apps info'!AI62</f>
        <v/>
      </c>
      <c r="AJ62" s="33" t="str">
        <f>'Comprehensive apps info'!AJ62</f>
        <v/>
      </c>
      <c r="AK62" s="1"/>
    </row>
    <row r="63" hidden="1">
      <c r="A63" s="1"/>
      <c r="B63" s="10">
        <f>'Comprehensive apps info'!B63</f>
        <v>4</v>
      </c>
      <c r="C63" s="10">
        <f>'Comprehensive apps info'!C63</f>
        <v>2</v>
      </c>
      <c r="D63" s="25" t="str">
        <f>'Comprehensive apps info'!D63</f>
        <v>H&amp;R Block</v>
      </c>
      <c r="E63" s="25" t="str">
        <f>'Comprehensive apps info'!E63</f>
        <v>Ameriprise Checks</v>
      </c>
      <c r="F63" s="25" t="str">
        <f>'Comprehensive apps info'!F63</f>
        <v>ampchck</v>
      </c>
      <c r="G63" s="25" t="str">
        <f>'Comprehensive apps info'!G63</f>
        <v>Daily</v>
      </c>
      <c r="H63" s="25" t="str">
        <f>'Comprehensive apps info'!H63</f>
        <v>Check</v>
      </c>
      <c r="I63" s="25" t="str">
        <f>'Comprehensive apps info'!I63</f>
        <v>Raw Data</v>
      </c>
      <c r="J63" s="25" t="str">
        <f>'Comprehensive apps info'!J63</f>
        <v>Sushil</v>
      </c>
      <c r="K63" s="25" t="str">
        <f>'Comprehensive apps info'!K63</f>
        <v>Naidu</v>
      </c>
      <c r="L63" s="25" t="str">
        <f>'Comprehensive apps info'!L63</f>
        <v>Jordan Rampersad</v>
      </c>
      <c r="M63" s="25" t="str">
        <f>'Comprehensive apps info'!M63</f>
        <v>Tom Gust</v>
      </c>
      <c r="N63" s="25" t="str">
        <f>'Comprehensive apps info'!N63</f>
        <v>Mike Benson</v>
      </c>
      <c r="O63" s="59" t="str">
        <f>'Comprehensive apps info'!O63</f>
        <v>Supported by TEKsystems</v>
      </c>
      <c r="P63" s="25" t="str">
        <f>'Comprehensive apps info'!P63</f>
        <v>N/A</v>
      </c>
      <c r="Q63" s="25" t="str">
        <f>'Comprehensive apps info'!Q63</f>
        <v>N/A</v>
      </c>
      <c r="R63" s="25" t="str">
        <f>'Comprehensive apps info'!R63</f>
        <v>N/A</v>
      </c>
      <c r="S63" s="28" t="str">
        <f>'Comprehensive apps info'!S63</f>
        <v>Maverick</v>
      </c>
      <c r="T63" s="28" t="str">
        <f>'Comprehensive apps info'!T63</f>
        <v>Ritesh</v>
      </c>
      <c r="U63" s="25" t="str">
        <f>'Comprehensive apps info'!U63</f>
        <v>Chicago</v>
      </c>
      <c r="V63" s="25" t="str">
        <f>'Comprehensive apps info'!V63</f>
        <v>Chicago</v>
      </c>
      <c r="W63" s="65" t="str">
        <f>'Comprehensive apps info'!W63</f>
        <v>/prod/bcs/chgp/clientapp/ampchck/</v>
      </c>
      <c r="X63" s="61" t="str">
        <f>'Comprehensive apps info'!X63</f>
        <v>/bcs/chgt/clientapp/ampchck/</v>
      </c>
      <c r="Y63" s="42" t="str">
        <f>'Comprehensive apps info'!Y63</f>
        <v>https://sites.google.com/a/rrd.com/ameriprise-checks/</v>
      </c>
      <c r="Z63" s="31" t="str">
        <f>'Comprehensive apps info'!Z63</f>
        <v/>
      </c>
      <c r="AA63" s="32" t="str">
        <f>'Comprehensive apps info'!AA63</f>
        <v>rrd-amp-chck-igroup@rrd.com</v>
      </c>
      <c r="AB63" s="32" t="str">
        <f>'Comprehensive apps info'!AB63</f>
        <v>rrd-amp-chck-egroup@rrd.com</v>
      </c>
      <c r="AC63" s="32"/>
      <c r="AD63" s="32" t="str">
        <f>'Comprehensive apps info'!AD63</f>
        <v/>
      </c>
      <c r="AE63" s="32" t="str">
        <f>'Comprehensive apps info'!AE63</f>
        <v/>
      </c>
      <c r="AF63" s="32" t="str">
        <f>'Comprehensive apps info'!AF63</f>
        <v/>
      </c>
      <c r="AG63" s="33" t="str">
        <f>'Comprehensive apps info'!AG63</f>
        <v>No</v>
      </c>
      <c r="AH63" s="33"/>
      <c r="AI63" s="33" t="str">
        <f>'Comprehensive apps info'!AI63</f>
        <v/>
      </c>
      <c r="AJ63" s="33" t="str">
        <f>'Comprehensive apps info'!AJ63</f>
        <v/>
      </c>
      <c r="AK63" s="1"/>
    </row>
    <row r="64" hidden="1">
      <c r="A64" s="1"/>
      <c r="B64" s="10">
        <f>'Comprehensive apps info'!B64</f>
        <v>4</v>
      </c>
      <c r="C64" s="10">
        <f>'Comprehensive apps info'!C64</f>
        <v>3</v>
      </c>
      <c r="D64" s="25" t="str">
        <f>'Comprehensive apps info'!D64</f>
        <v>H&amp;R Block</v>
      </c>
      <c r="E64" s="25" t="str">
        <f>'Comprehensive apps info'!E64</f>
        <v>Check</v>
      </c>
      <c r="F64" s="25" t="str">
        <f>'Comprehensive apps info'!F64</f>
        <v>hrbchck</v>
      </c>
      <c r="G64" s="25" t="str">
        <f>'Comprehensive apps info'!G64</f>
        <v>Daily</v>
      </c>
      <c r="H64" s="25" t="str">
        <f>'Comprehensive apps info'!H64</f>
        <v>Check</v>
      </c>
      <c r="I64" s="25" t="str">
        <f>'Comprehensive apps info'!I64</f>
        <v>Raw Data</v>
      </c>
      <c r="J64" s="25" t="str">
        <f>'Comprehensive apps info'!J64</f>
        <v>Sushil</v>
      </c>
      <c r="K64" s="25" t="str">
        <f>'Comprehensive apps info'!K64</f>
        <v>Pravallika</v>
      </c>
      <c r="L64" s="25" t="str">
        <f>'Comprehensive apps info'!L64</f>
        <v>Spencer Jones</v>
      </c>
      <c r="M64" s="25" t="str">
        <f>'Comprehensive apps info'!M64</f>
        <v>Frederick Reisch</v>
      </c>
      <c r="N64" s="25" t="str">
        <f>'Comprehensive apps info'!N64</f>
        <v>Mike Benson</v>
      </c>
      <c r="O64" s="59" t="str">
        <f>'Comprehensive apps info'!O64</f>
        <v>Supported by TEKsystems</v>
      </c>
      <c r="P64" s="25" t="str">
        <f>'Comprehensive apps info'!P64</f>
        <v>N/A</v>
      </c>
      <c r="Q64" s="25" t="str">
        <f>'Comprehensive apps info'!Q64</f>
        <v>N/A</v>
      </c>
      <c r="R64" s="25" t="str">
        <f>'Comprehensive apps info'!R64</f>
        <v>N/A</v>
      </c>
      <c r="S64" s="28" t="str">
        <f>'Comprehensive apps info'!S64</f>
        <v>Maverick</v>
      </c>
      <c r="T64" s="28" t="str">
        <f>'Comprehensive apps info'!T64</f>
        <v>Ritesh</v>
      </c>
      <c r="U64" s="25" t="str">
        <f>'Comprehensive apps info'!U64</f>
        <v>Chicago</v>
      </c>
      <c r="V64" s="25" t="str">
        <f>'Comprehensive apps info'!V64</f>
        <v>Chicago</v>
      </c>
      <c r="W64" s="65" t="str">
        <f>'Comprehensive apps info'!W64</f>
        <v>/prod/bcs/chgp/clientapp/hrbchck/</v>
      </c>
      <c r="X64" s="61" t="str">
        <f>'Comprehensive apps info'!X64</f>
        <v>/bcs/chgt/clientapp/hrbchck/</v>
      </c>
      <c r="Y64" s="42" t="str">
        <f>'Comprehensive apps info'!Y64</f>
        <v>https://sites.google.com/a/rrd.com/hr-block-bank/</v>
      </c>
      <c r="Z64" s="31" t="str">
        <f>'Comprehensive apps info'!Z64</f>
        <v/>
      </c>
      <c r="AA64" s="32" t="str">
        <f>'Comprehensive apps info'!AA64</f>
        <v>rrd-hrb-chck-igroup@rrd.com</v>
      </c>
      <c r="AB64" s="32" t="str">
        <f>'Comprehensive apps info'!AB64</f>
        <v>rrd-hrb-chck-egroup@rrd.com</v>
      </c>
      <c r="AC64" s="32"/>
      <c r="AD64" s="32" t="str">
        <f>'Comprehensive apps info'!AD64</f>
        <v/>
      </c>
      <c r="AE64" s="32" t="str">
        <f>'Comprehensive apps info'!AE64</f>
        <v/>
      </c>
      <c r="AF64" s="32" t="str">
        <f>'Comprehensive apps info'!AF64</f>
        <v/>
      </c>
      <c r="AG64" s="33" t="str">
        <f>'Comprehensive apps info'!AG64</f>
        <v>No</v>
      </c>
      <c r="AH64" s="33"/>
      <c r="AI64" s="33" t="str">
        <f>'Comprehensive apps info'!AI64</f>
        <v/>
      </c>
      <c r="AJ64" s="33" t="str">
        <f>'Comprehensive apps info'!AJ64</f>
        <v/>
      </c>
      <c r="AK64" s="1"/>
    </row>
    <row r="65" hidden="1">
      <c r="A65" s="1"/>
      <c r="B65" s="14">
        <f>'Comprehensive apps info'!B65</f>
        <v>4</v>
      </c>
      <c r="C65" s="14">
        <f>'Comprehensive apps info'!C65</f>
        <v>4</v>
      </c>
      <c r="D65" s="35" t="str">
        <f>'Comprehensive apps info'!D65</f>
        <v>John Hancock</v>
      </c>
      <c r="E65" s="35" t="str">
        <f>'Comprehensive apps info'!E65</f>
        <v>Manulife RPS Non-Confirms</v>
      </c>
      <c r="F65" s="35" t="str">
        <f>'Comprehensive apps info'!F65</f>
        <v>jhmrpsn</v>
      </c>
      <c r="G65" s="35" t="str">
        <f>'Comprehensive apps info'!G65</f>
        <v>Daily</v>
      </c>
      <c r="H65" s="35" t="str">
        <f>'Comprehensive apps info'!H65</f>
        <v>Letter</v>
      </c>
      <c r="I65" s="35" t="str">
        <f>'Comprehensive apps info'!I65</f>
        <v>AFP</v>
      </c>
      <c r="J65" s="35" t="str">
        <f>'Comprehensive apps info'!J65</f>
        <v>Unassigned</v>
      </c>
      <c r="K65" s="35" t="str">
        <f>'Comprehensive apps info'!K65</f>
        <v>Unassigned</v>
      </c>
      <c r="L65" s="35" t="str">
        <f>'Comprehensive apps info'!L65</f>
        <v>Jordan Rampersad</v>
      </c>
      <c r="M65" s="35" t="str">
        <f>'Comprehensive apps info'!M65</f>
        <v>Lynne Gurney</v>
      </c>
      <c r="N65" s="35" t="str">
        <f>'Comprehensive apps info'!N65</f>
        <v>Mike Benson</v>
      </c>
      <c r="O65" s="36" t="str">
        <f>'Comprehensive apps info'!O65</f>
        <v>De-scoped from TEKsystems</v>
      </c>
      <c r="P65" s="35" t="str">
        <f>'Comprehensive apps info'!P65</f>
        <v>N/A</v>
      </c>
      <c r="Q65" s="35" t="str">
        <f>'Comprehensive apps info'!Q65</f>
        <v>N/A</v>
      </c>
      <c r="R65" s="35" t="str">
        <f>'Comprehensive apps info'!R65</f>
        <v>N/A</v>
      </c>
      <c r="S65" s="37" t="str">
        <f>'Comprehensive apps info'!S65</f>
        <v>Maverick</v>
      </c>
      <c r="T65" s="37" t="str">
        <f>'Comprehensive apps info'!T65</f>
        <v>Ritesh</v>
      </c>
      <c r="U65" s="35" t="str">
        <f>'Comprehensive apps info'!U65</f>
        <v>Need to check</v>
      </c>
      <c r="V65" s="35" t="str">
        <f>'Comprehensive apps info'!V65</f>
        <v>Need to check</v>
      </c>
      <c r="W65" s="37" t="str">
        <f>'Comprehensive apps info'!W65</f>
        <v/>
      </c>
      <c r="X65" s="55" t="str">
        <f>'Comprehensive apps info'!X65</f>
        <v/>
      </c>
      <c r="Y65" s="39" t="str">
        <f>'Comprehensive apps info'!Y65</f>
        <v/>
      </c>
      <c r="Z65" s="40" t="str">
        <f>'Comprehensive apps info'!Z65</f>
        <v/>
      </c>
      <c r="AA65" s="39" t="str">
        <f>'Comprehensive apps info'!AA65</f>
        <v/>
      </c>
      <c r="AB65" s="39" t="str">
        <f>'Comprehensive apps info'!AB65</f>
        <v/>
      </c>
      <c r="AC65" s="39"/>
      <c r="AD65" s="39" t="str">
        <f>'Comprehensive apps info'!AD65</f>
        <v/>
      </c>
      <c r="AE65" s="39" t="str">
        <f>'Comprehensive apps info'!AE65</f>
        <v/>
      </c>
      <c r="AF65" s="39" t="str">
        <f>'Comprehensive apps info'!AF65</f>
        <v/>
      </c>
      <c r="AG65" s="39" t="str">
        <f>'Comprehensive apps info'!AG65</f>
        <v/>
      </c>
      <c r="AH65" s="39"/>
      <c r="AI65" s="39" t="str">
        <f>'Comprehensive apps info'!AI65</f>
        <v/>
      </c>
      <c r="AJ65" s="39" t="str">
        <f>'Comprehensive apps info'!AJ65</f>
        <v/>
      </c>
      <c r="AK65" s="1"/>
    </row>
    <row r="66" hidden="1">
      <c r="A66" s="1"/>
      <c r="B66" s="14">
        <f>'Comprehensive apps info'!B66</f>
        <v>4</v>
      </c>
      <c r="C66" s="14">
        <f>'Comprehensive apps info'!C66</f>
        <v>5</v>
      </c>
      <c r="D66" s="35" t="str">
        <f>'Comprehensive apps info'!D66</f>
        <v>John Hancock</v>
      </c>
      <c r="E66" s="35" t="str">
        <f>'Comprehensive apps info'!E66</f>
        <v>Bpim (teft, tchk, schk, seft)</v>
      </c>
      <c r="F66" s="35" t="str">
        <f>'Comprehensive apps info'!F66</f>
        <v>jhctchk</v>
      </c>
      <c r="G66" s="35" t="str">
        <f>'Comprehensive apps info'!G66</f>
        <v>Weekly</v>
      </c>
      <c r="H66" s="35" t="str">
        <f>'Comprehensive apps info'!H66</f>
        <v>Letter</v>
      </c>
      <c r="I66" s="35" t="str">
        <f>'Comprehensive apps info'!I66</f>
        <v>Raw Data</v>
      </c>
      <c r="J66" s="35" t="str">
        <f>'Comprehensive apps info'!J66</f>
        <v>Unassigned</v>
      </c>
      <c r="K66" s="35" t="str">
        <f>'Comprehensive apps info'!K66</f>
        <v>Unassigned</v>
      </c>
      <c r="L66" s="35" t="str">
        <f>'Comprehensive apps info'!L66</f>
        <v>Logan App Dev Maintenance Team</v>
      </c>
      <c r="M66" s="35" t="str">
        <f>'Comprehensive apps info'!M66</f>
        <v>Janet Pollock</v>
      </c>
      <c r="N66" s="35" t="str">
        <f>'Comprehensive apps info'!N66</f>
        <v>Mike Benson</v>
      </c>
      <c r="O66" s="36" t="str">
        <f>'Comprehensive apps info'!O66</f>
        <v>De-scoped from TEKsystems</v>
      </c>
      <c r="P66" s="35" t="str">
        <f>'Comprehensive apps info'!P66</f>
        <v>N/A</v>
      </c>
      <c r="Q66" s="35" t="str">
        <f>'Comprehensive apps info'!Q66</f>
        <v>N/A</v>
      </c>
      <c r="R66" s="35" t="str">
        <f>'Comprehensive apps info'!R66</f>
        <v>N/A</v>
      </c>
      <c r="S66" s="37" t="str">
        <f>'Comprehensive apps info'!S66</f>
        <v>Maverick</v>
      </c>
      <c r="T66" s="37" t="str">
        <f>'Comprehensive apps info'!T66</f>
        <v>Ritesh</v>
      </c>
      <c r="U66" s="35" t="str">
        <f>'Comprehensive apps info'!U66</f>
        <v>Need to check</v>
      </c>
      <c r="V66" s="35" t="str">
        <f>'Comprehensive apps info'!V66</f>
        <v>Need to check</v>
      </c>
      <c r="W66" s="37" t="str">
        <f>'Comprehensive apps info'!W66</f>
        <v/>
      </c>
      <c r="X66" s="55" t="str">
        <f>'Comprehensive apps info'!X66</f>
        <v/>
      </c>
      <c r="Y66" s="39" t="str">
        <f>'Comprehensive apps info'!Y66</f>
        <v/>
      </c>
      <c r="Z66" s="40" t="str">
        <f>'Comprehensive apps info'!Z66</f>
        <v/>
      </c>
      <c r="AA66" s="39" t="str">
        <f>'Comprehensive apps info'!AA66</f>
        <v/>
      </c>
      <c r="AB66" s="39" t="str">
        <f>'Comprehensive apps info'!AB66</f>
        <v/>
      </c>
      <c r="AC66" s="39"/>
      <c r="AD66" s="39" t="str">
        <f>'Comprehensive apps info'!AD66</f>
        <v/>
      </c>
      <c r="AE66" s="39" t="str">
        <f>'Comprehensive apps info'!AE66</f>
        <v/>
      </c>
      <c r="AF66" s="39" t="str">
        <f>'Comprehensive apps info'!AF66</f>
        <v/>
      </c>
      <c r="AG66" s="39" t="str">
        <f>'Comprehensive apps info'!AG66</f>
        <v/>
      </c>
      <c r="AH66" s="39"/>
      <c r="AI66" s="39" t="str">
        <f>'Comprehensive apps info'!AI66</f>
        <v/>
      </c>
      <c r="AJ66" s="39" t="str">
        <f>'Comprehensive apps info'!AJ66</f>
        <v/>
      </c>
      <c r="AK66" s="1"/>
    </row>
    <row r="67" hidden="1">
      <c r="A67" s="1"/>
      <c r="B67" s="14">
        <f>'Comprehensive apps info'!B67</f>
        <v>4</v>
      </c>
      <c r="C67" s="14">
        <f>'Comprehensive apps info'!C67</f>
        <v>6</v>
      </c>
      <c r="D67" s="35" t="str">
        <f>'Comprehensive apps info'!D67</f>
        <v>John Hancock</v>
      </c>
      <c r="E67" s="35" t="str">
        <f>'Comprehensive apps info'!E67</f>
        <v>Letters</v>
      </c>
      <c r="F67" s="35" t="str">
        <f>'Comprehensive apps info'!F67</f>
        <v>jhaltrs</v>
      </c>
      <c r="G67" s="35" t="str">
        <f>'Comprehensive apps info'!G67</f>
        <v>Daily</v>
      </c>
      <c r="H67" s="35" t="str">
        <f>'Comprehensive apps info'!H67</f>
        <v>Letter</v>
      </c>
      <c r="I67" s="35" t="str">
        <f>'Comprehensive apps info'!I67</f>
        <v>Raw Data</v>
      </c>
      <c r="J67" s="35" t="str">
        <f>'Comprehensive apps info'!J67</f>
        <v>Unassigned</v>
      </c>
      <c r="K67" s="35" t="str">
        <f>'Comprehensive apps info'!K67</f>
        <v>Unassigned</v>
      </c>
      <c r="L67" s="35" t="str">
        <f>'Comprehensive apps info'!L67</f>
        <v>Bob Durtschi</v>
      </c>
      <c r="M67" s="35" t="str">
        <f>'Comprehensive apps info'!M67</f>
        <v>Janet Pollock</v>
      </c>
      <c r="N67" s="35" t="str">
        <f>'Comprehensive apps info'!N67</f>
        <v>Casey McCammon</v>
      </c>
      <c r="O67" s="36" t="str">
        <f>'Comprehensive apps info'!O67</f>
        <v>De-scoped from TEKsystems</v>
      </c>
      <c r="P67" s="35" t="str">
        <f>'Comprehensive apps info'!P67</f>
        <v>N/A</v>
      </c>
      <c r="Q67" s="35" t="str">
        <f>'Comprehensive apps info'!Q67</f>
        <v>N/A</v>
      </c>
      <c r="R67" s="35" t="str">
        <f>'Comprehensive apps info'!R67</f>
        <v>N/A</v>
      </c>
      <c r="S67" s="37" t="str">
        <f>'Comprehensive apps info'!S67</f>
        <v>Maverick</v>
      </c>
      <c r="T67" s="37" t="str">
        <f>'Comprehensive apps info'!T67</f>
        <v>Ritesh</v>
      </c>
      <c r="U67" s="35" t="str">
        <f>'Comprehensive apps info'!U67</f>
        <v>Need to check</v>
      </c>
      <c r="V67" s="35" t="str">
        <f>'Comprehensive apps info'!V67</f>
        <v>Need to check</v>
      </c>
      <c r="W67" s="37" t="str">
        <f>'Comprehensive apps info'!W67</f>
        <v/>
      </c>
      <c r="X67" s="55" t="str">
        <f>'Comprehensive apps info'!X67</f>
        <v/>
      </c>
      <c r="Y67" s="39" t="str">
        <f>'Comprehensive apps info'!Y67</f>
        <v/>
      </c>
      <c r="Z67" s="40" t="str">
        <f>'Comprehensive apps info'!Z67</f>
        <v/>
      </c>
      <c r="AA67" s="39" t="str">
        <f>'Comprehensive apps info'!AA67</f>
        <v/>
      </c>
      <c r="AB67" s="39" t="str">
        <f>'Comprehensive apps info'!AB67</f>
        <v/>
      </c>
      <c r="AC67" s="39"/>
      <c r="AD67" s="39" t="str">
        <f>'Comprehensive apps info'!AD67</f>
        <v/>
      </c>
      <c r="AE67" s="39" t="str">
        <f>'Comprehensive apps info'!AE67</f>
        <v/>
      </c>
      <c r="AF67" s="39" t="str">
        <f>'Comprehensive apps info'!AF67</f>
        <v/>
      </c>
      <c r="AG67" s="39" t="str">
        <f>'Comprehensive apps info'!AG67</f>
        <v/>
      </c>
      <c r="AH67" s="39"/>
      <c r="AI67" s="39" t="str">
        <f>'Comprehensive apps info'!AI67</f>
        <v/>
      </c>
      <c r="AJ67" s="39" t="str">
        <f>'Comprehensive apps info'!AJ67</f>
        <v/>
      </c>
      <c r="AK67" s="1"/>
    </row>
    <row r="68" hidden="1">
      <c r="A68" s="1"/>
      <c r="B68" s="14">
        <f>'Comprehensive apps info'!B68</f>
        <v>4</v>
      </c>
      <c r="C68" s="14">
        <f>'Comprehensive apps info'!C68</f>
        <v>7</v>
      </c>
      <c r="D68" s="35" t="str">
        <f>'Comprehensive apps info'!D68</f>
        <v>John Hancock</v>
      </c>
      <c r="E68" s="35" t="str">
        <f>'Comprehensive apps info'!E68</f>
        <v>EFT - Daily / Monthly / Annual</v>
      </c>
      <c r="F68" s="35" t="str">
        <f>'Comprehensive apps info'!F68</f>
        <v>jhaeftm</v>
      </c>
      <c r="G68" s="35" t="str">
        <f>'Comprehensive apps info'!G68</f>
        <v>Daily</v>
      </c>
      <c r="H68" s="35" t="str">
        <f>'Comprehensive apps info'!H68</f>
        <v>Letter</v>
      </c>
      <c r="I68" s="35" t="str">
        <f>'Comprehensive apps info'!I68</f>
        <v>Raw Data</v>
      </c>
      <c r="J68" s="35" t="str">
        <f>'Comprehensive apps info'!J68</f>
        <v>Unassigned</v>
      </c>
      <c r="K68" s="35" t="str">
        <f>'Comprehensive apps info'!K68</f>
        <v>Unassigned</v>
      </c>
      <c r="L68" s="35" t="str">
        <f>'Comprehensive apps info'!L68</f>
        <v>Bob Durtschi</v>
      </c>
      <c r="M68" s="35" t="str">
        <f>'Comprehensive apps info'!M68</f>
        <v>Janet Pollock</v>
      </c>
      <c r="N68" s="35" t="str">
        <f>'Comprehensive apps info'!N68</f>
        <v>Casey McCammon</v>
      </c>
      <c r="O68" s="36" t="str">
        <f>'Comprehensive apps info'!O68</f>
        <v>De-scoped from TEKsystems</v>
      </c>
      <c r="P68" s="35" t="str">
        <f>'Comprehensive apps info'!P68</f>
        <v>N/A</v>
      </c>
      <c r="Q68" s="35" t="str">
        <f>'Comprehensive apps info'!Q68</f>
        <v>N/A</v>
      </c>
      <c r="R68" s="35" t="str">
        <f>'Comprehensive apps info'!R68</f>
        <v>N/A</v>
      </c>
      <c r="S68" s="37" t="str">
        <f>'Comprehensive apps info'!S68</f>
        <v>Maverick</v>
      </c>
      <c r="T68" s="37" t="str">
        <f>'Comprehensive apps info'!T68</f>
        <v>Ritesh</v>
      </c>
      <c r="U68" s="35" t="str">
        <f>'Comprehensive apps info'!U68</f>
        <v>Hyde Park</v>
      </c>
      <c r="V68" s="35" t="str">
        <f>'Comprehensive apps info'!V68</f>
        <v>Hyde Park</v>
      </c>
      <c r="W68" s="68" t="str">
        <f>'Comprehensive apps info'!W68</f>
        <v>/prod/bcs/hdpp/clientapp/jhaeftd/
/prod/bcs/hdpp/clientapp/jhaeftm/
/prod/bcs/hdpp/clientapp/jhaefta/</v>
      </c>
      <c r="X68" s="69" t="str">
        <f>'Comprehensive apps info'!X68</f>
        <v>/bcs/hdpt/clientapp/jhaeftd/
/bcs/hdpt/clientapp/jhaeftm/
/bcs/hdpt/clientapp/jhaefta/</v>
      </c>
      <c r="Y68" s="87" t="str">
        <f>'Comprehensive apps info'!Y68</f>
        <v>https://sites.google.com/a/rrd.com/john-hancock-eft-statements/</v>
      </c>
      <c r="Z68" s="40" t="str">
        <f>'Comprehensive apps info'!Z68</f>
        <v/>
      </c>
      <c r="AA68" s="39" t="str">
        <f>'Comprehensive apps info'!AA68</f>
        <v/>
      </c>
      <c r="AB68" s="39" t="str">
        <f>'Comprehensive apps info'!AB68</f>
        <v/>
      </c>
      <c r="AC68" s="39"/>
      <c r="AD68" s="39" t="str">
        <f>'Comprehensive apps info'!AD68</f>
        <v/>
      </c>
      <c r="AE68" s="39" t="str">
        <f>'Comprehensive apps info'!AE68</f>
        <v/>
      </c>
      <c r="AF68" s="39" t="str">
        <f>'Comprehensive apps info'!AF68</f>
        <v/>
      </c>
      <c r="AG68" s="39" t="str">
        <f>'Comprehensive apps info'!AG68</f>
        <v/>
      </c>
      <c r="AH68" s="39"/>
      <c r="AI68" s="39" t="str">
        <f>'Comprehensive apps info'!AI68</f>
        <v/>
      </c>
      <c r="AJ68" s="39" t="str">
        <f>'Comprehensive apps info'!AJ68</f>
        <v/>
      </c>
      <c r="AK68" s="1"/>
    </row>
    <row r="69" hidden="1">
      <c r="A69" s="1"/>
      <c r="B69" s="14">
        <f>'Comprehensive apps info'!B69</f>
        <v>4</v>
      </c>
      <c r="C69" s="14">
        <f>'Comprehensive apps info'!C69</f>
        <v>8</v>
      </c>
      <c r="D69" s="35" t="str">
        <f>'Comprehensive apps info'!D69</f>
        <v>John Hancock</v>
      </c>
      <c r="E69" s="35" t="str">
        <f>'Comprehensive apps info'!E69</f>
        <v>Fixed Product Withholding Confirmations</v>
      </c>
      <c r="F69" s="35" t="str">
        <f>'Comprehensive apps info'!F69</f>
        <v>jhafpwc</v>
      </c>
      <c r="G69" s="35" t="str">
        <f>'Comprehensive apps info'!G69</f>
        <v>Daily</v>
      </c>
      <c r="H69" s="35" t="str">
        <f>'Comprehensive apps info'!H69</f>
        <v>Letter</v>
      </c>
      <c r="I69" s="35" t="str">
        <f>'Comprehensive apps info'!I69</f>
        <v>Raw Data</v>
      </c>
      <c r="J69" s="35" t="str">
        <f>'Comprehensive apps info'!J69</f>
        <v>Unassigned</v>
      </c>
      <c r="K69" s="35" t="str">
        <f>'Comprehensive apps info'!K69</f>
        <v>Unassigned</v>
      </c>
      <c r="L69" s="35" t="str">
        <f>'Comprehensive apps info'!L69</f>
        <v>Spencer Jones</v>
      </c>
      <c r="M69" s="35" t="str">
        <f>'Comprehensive apps info'!M69</f>
        <v>Janet Pollock</v>
      </c>
      <c r="N69" s="35" t="str">
        <f>'Comprehensive apps info'!N69</f>
        <v>Mike Benson</v>
      </c>
      <c r="O69" s="36" t="str">
        <f>'Comprehensive apps info'!O69</f>
        <v>De-scoped from TEKsystems</v>
      </c>
      <c r="P69" s="35" t="str">
        <f>'Comprehensive apps info'!P69</f>
        <v>N/A</v>
      </c>
      <c r="Q69" s="35" t="str">
        <f>'Comprehensive apps info'!Q69</f>
        <v>N/A</v>
      </c>
      <c r="R69" s="35" t="str">
        <f>'Comprehensive apps info'!R69</f>
        <v>N/A</v>
      </c>
      <c r="S69" s="37" t="str">
        <f>'Comprehensive apps info'!S69</f>
        <v>Maverick</v>
      </c>
      <c r="T69" s="37" t="str">
        <f>'Comprehensive apps info'!T69</f>
        <v>Ritesh</v>
      </c>
      <c r="U69" s="35" t="str">
        <f>'Comprehensive apps info'!U69</f>
        <v>Hyde Park</v>
      </c>
      <c r="V69" s="35" t="str">
        <f>'Comprehensive apps info'!V69</f>
        <v>Hyde Park</v>
      </c>
      <c r="W69" s="68" t="str">
        <f>'Comprehensive apps info'!W69</f>
        <v>/prod/bcs/hdpp/clientapp/jhafpwc/</v>
      </c>
      <c r="X69" s="69" t="str">
        <f>'Comprehensive apps info'!X69</f>
        <v>/bcs/hdpt/clientapp/jhafpwc/</v>
      </c>
      <c r="Y69" s="87" t="str">
        <f>'Comprehensive apps info'!Y69</f>
        <v>https://sites.google.com/a/rrd.com/john-hancock-fpwc/</v>
      </c>
      <c r="Z69" s="40" t="str">
        <f>'Comprehensive apps info'!Z69</f>
        <v/>
      </c>
      <c r="AA69" s="39" t="str">
        <f>'Comprehensive apps info'!AA69</f>
        <v/>
      </c>
      <c r="AB69" s="39" t="str">
        <f>'Comprehensive apps info'!AB69</f>
        <v/>
      </c>
      <c r="AC69" s="39"/>
      <c r="AD69" s="39" t="str">
        <f>'Comprehensive apps info'!AD69</f>
        <v/>
      </c>
      <c r="AE69" s="39" t="str">
        <f>'Comprehensive apps info'!AE69</f>
        <v/>
      </c>
      <c r="AF69" s="39" t="str">
        <f>'Comprehensive apps info'!AF69</f>
        <v/>
      </c>
      <c r="AG69" s="39" t="str">
        <f>'Comprehensive apps info'!AG69</f>
        <v/>
      </c>
      <c r="AH69" s="39"/>
      <c r="AI69" s="39" t="str">
        <f>'Comprehensive apps info'!AI69</f>
        <v/>
      </c>
      <c r="AJ69" s="39" t="str">
        <f>'Comprehensive apps info'!AJ69</f>
        <v/>
      </c>
      <c r="AK69" s="1"/>
    </row>
    <row r="70" hidden="1">
      <c r="A70" s="1"/>
      <c r="B70" s="14">
        <f>'Comprehensive apps info'!B70</f>
        <v>4</v>
      </c>
      <c r="C70" s="14">
        <f>'Comprehensive apps info'!C70</f>
        <v>9</v>
      </c>
      <c r="D70" s="35" t="str">
        <f>'Comprehensive apps info'!D70</f>
        <v>John Hancock</v>
      </c>
      <c r="E70" s="35" t="str">
        <f>'Comprehensive apps info'!E70</f>
        <v>QPRS</v>
      </c>
      <c r="F70" s="35" t="str">
        <f>'Comprehensive apps info'!F70</f>
        <v>jhsqprs</v>
      </c>
      <c r="G70" s="35" t="str">
        <f>'Comprehensive apps info'!G70</f>
        <v>Quarterly</v>
      </c>
      <c r="H70" s="35" t="str">
        <f>'Comprehensive apps info'!H70</f>
        <v>Letter</v>
      </c>
      <c r="I70" s="35" t="str">
        <f>'Comprehensive apps info'!I70</f>
        <v>PDF</v>
      </c>
      <c r="J70" s="35" t="str">
        <f>'Comprehensive apps info'!J70</f>
        <v>Unassigned</v>
      </c>
      <c r="K70" s="35" t="str">
        <f>'Comprehensive apps info'!K70</f>
        <v>Unassigned</v>
      </c>
      <c r="L70" s="35" t="str">
        <f>'Comprehensive apps info'!L70</f>
        <v>Craig Schvaneveldt</v>
      </c>
      <c r="M70" s="35" t="str">
        <f>'Comprehensive apps info'!M70</f>
        <v>Janet Pollock</v>
      </c>
      <c r="N70" s="35" t="str">
        <f>'Comprehensive apps info'!N70</f>
        <v>Casey McCammon</v>
      </c>
      <c r="O70" s="36" t="str">
        <f>'Comprehensive apps info'!O70</f>
        <v>De-scoped from TEKsystems</v>
      </c>
      <c r="P70" s="35" t="str">
        <f>'Comprehensive apps info'!P70</f>
        <v>N/A</v>
      </c>
      <c r="Q70" s="35" t="str">
        <f>'Comprehensive apps info'!Q70</f>
        <v>N/A</v>
      </c>
      <c r="R70" s="35" t="str">
        <f>'Comprehensive apps info'!R70</f>
        <v>N/A</v>
      </c>
      <c r="S70" s="37" t="str">
        <f>'Comprehensive apps info'!S70</f>
        <v>Maverick</v>
      </c>
      <c r="T70" s="37" t="str">
        <f>'Comprehensive apps info'!T70</f>
        <v>Ritesh</v>
      </c>
      <c r="U70" s="35" t="str">
        <f>'Comprehensive apps info'!U70</f>
        <v>Need to check</v>
      </c>
      <c r="V70" s="35" t="str">
        <f>'Comprehensive apps info'!V70</f>
        <v>Need to check</v>
      </c>
      <c r="W70" s="37" t="str">
        <f>'Comprehensive apps info'!W70</f>
        <v/>
      </c>
      <c r="X70" s="55" t="str">
        <f>'Comprehensive apps info'!X70</f>
        <v/>
      </c>
      <c r="Y70" s="39" t="str">
        <f>'Comprehensive apps info'!Y70</f>
        <v/>
      </c>
      <c r="Z70" s="40" t="str">
        <f>'Comprehensive apps info'!Z70</f>
        <v/>
      </c>
      <c r="AA70" s="39" t="str">
        <f>'Comprehensive apps info'!AA70</f>
        <v/>
      </c>
      <c r="AB70" s="39" t="str">
        <f>'Comprehensive apps info'!AB70</f>
        <v/>
      </c>
      <c r="AC70" s="39"/>
      <c r="AD70" s="39" t="str">
        <f>'Comprehensive apps info'!AD70</f>
        <v/>
      </c>
      <c r="AE70" s="39" t="str">
        <f>'Comprehensive apps info'!AE70</f>
        <v/>
      </c>
      <c r="AF70" s="39" t="str">
        <f>'Comprehensive apps info'!AF70</f>
        <v/>
      </c>
      <c r="AG70" s="39" t="str">
        <f>'Comprehensive apps info'!AG70</f>
        <v/>
      </c>
      <c r="AH70" s="39"/>
      <c r="AI70" s="39" t="str">
        <f>'Comprehensive apps info'!AI70</f>
        <v/>
      </c>
      <c r="AJ70" s="39" t="str">
        <f>'Comprehensive apps info'!AJ70</f>
        <v/>
      </c>
      <c r="AK70" s="1"/>
    </row>
    <row r="71" hidden="1">
      <c r="A71" s="1"/>
      <c r="B71" s="10">
        <f>'Comprehensive apps info'!B71</f>
        <v>4</v>
      </c>
      <c r="C71" s="10">
        <f>'Comprehensive apps info'!C71</f>
        <v>10</v>
      </c>
      <c r="D71" s="25" t="str">
        <f>'Comprehensive apps info'!D71</f>
        <v>Kemper</v>
      </c>
      <c r="E71" s="25" t="str">
        <f>'Comprehensive apps info'!E71</f>
        <v>Color Bills</v>
      </c>
      <c r="F71" s="25" t="str">
        <f>'Comprehensive apps info'!F71</f>
        <v>kmpbill</v>
      </c>
      <c r="G71" s="25" t="str">
        <f>'Comprehensive apps info'!G71</f>
        <v>Daily</v>
      </c>
      <c r="H71" s="25" t="str">
        <f>'Comprehensive apps info'!H71</f>
        <v>Stmt</v>
      </c>
      <c r="I71" s="25" t="str">
        <f>'Comprehensive apps info'!I71</f>
        <v>Raw Data</v>
      </c>
      <c r="J71" s="25" t="str">
        <f>'Comprehensive apps info'!J71</f>
        <v>Naidu</v>
      </c>
      <c r="K71" s="25" t="str">
        <f>'Comprehensive apps info'!K71</f>
        <v>Lakshmi</v>
      </c>
      <c r="L71" s="25" t="str">
        <f>'Comprehensive apps info'!L71</f>
        <v>Michael Leany</v>
      </c>
      <c r="M71" s="25" t="str">
        <f>'Comprehensive apps info'!M71</f>
        <v>Brent Jeppesen</v>
      </c>
      <c r="N71" s="25" t="str">
        <f>'Comprehensive apps info'!N71</f>
        <v>Brandon Ballard</v>
      </c>
      <c r="O71" s="59" t="str">
        <f>'Comprehensive apps info'!O71</f>
        <v>Supported by TEKsystems</v>
      </c>
      <c r="P71" s="25" t="str">
        <f>'Comprehensive apps info'!P71</f>
        <v>N/A</v>
      </c>
      <c r="Q71" s="25" t="str">
        <f>'Comprehensive apps info'!Q71</f>
        <v>N/A</v>
      </c>
      <c r="R71" s="25" t="str">
        <f>'Comprehensive apps info'!R71</f>
        <v>N/A</v>
      </c>
      <c r="S71" s="28" t="str">
        <f>'Comprehensive apps info'!S71</f>
        <v>Maverick</v>
      </c>
      <c r="T71" s="28" t="str">
        <f>'Comprehensive apps info'!T71</f>
        <v>Ritesh</v>
      </c>
      <c r="U71" s="25" t="str">
        <f>'Comprehensive apps info'!U71</f>
        <v>Logan</v>
      </c>
      <c r="V71" s="25" t="str">
        <f>'Comprehensive apps info'!V71</f>
        <v>Logan</v>
      </c>
      <c r="W71" s="16" t="str">
        <f>'Comprehensive apps info'!W71</f>
        <v>/prod/bcs/lgnp/clientapp/kmpbill/</v>
      </c>
      <c r="X71" s="29" t="str">
        <f>'Comprehensive apps info'!X71</f>
        <v>/bcs/lgnt/clientapp/kmpbill/</v>
      </c>
      <c r="Y71" s="43" t="str">
        <f>'Comprehensive apps info'!Y71</f>
        <v/>
      </c>
      <c r="Z71" s="31" t="str">
        <f>'Comprehensive apps info'!Z71</f>
        <v/>
      </c>
      <c r="AA71" s="32" t="str">
        <f>'Comprehensive apps info'!AA71</f>
        <v/>
      </c>
      <c r="AB71" s="32" t="str">
        <f>'Comprehensive apps info'!AB71</f>
        <v/>
      </c>
      <c r="AC71" s="32"/>
      <c r="AD71" s="32" t="str">
        <f>'Comprehensive apps info'!AD71</f>
        <v/>
      </c>
      <c r="AE71" s="32" t="str">
        <f>'Comprehensive apps info'!AE71</f>
        <v/>
      </c>
      <c r="AF71" s="32" t="str">
        <f>'Comprehensive apps info'!AF71</f>
        <v/>
      </c>
      <c r="AG71" s="33" t="str">
        <f>'Comprehensive apps info'!AG71</f>
        <v>No</v>
      </c>
      <c r="AH71" s="33"/>
      <c r="AI71" s="33" t="str">
        <f>'Comprehensive apps info'!AI71</f>
        <v/>
      </c>
      <c r="AJ71" s="33" t="str">
        <f>'Comprehensive apps info'!AJ71</f>
        <v/>
      </c>
      <c r="AK71" s="1"/>
    </row>
    <row r="72" hidden="1">
      <c r="A72" s="1"/>
      <c r="B72" s="14">
        <f>'Comprehensive apps info'!B72</f>
        <v>4</v>
      </c>
      <c r="C72" s="14">
        <f>'Comprehensive apps info'!C72</f>
        <v>11</v>
      </c>
      <c r="D72" s="35" t="str">
        <f>'Comprehensive apps info'!D72</f>
        <v>Omnisys</v>
      </c>
      <c r="E72" s="35" t="str">
        <f>'Comprehensive apps info'!E72</f>
        <v>AOB ISYS</v>
      </c>
      <c r="F72" s="35" t="str">
        <f>'Comprehensive apps info'!F72</f>
        <v>omnisys</v>
      </c>
      <c r="G72" s="35" t="str">
        <f>'Comprehensive apps info'!G72</f>
        <v>Weekly</v>
      </c>
      <c r="H72" s="35" t="str">
        <f>'Comprehensive apps info'!H72</f>
        <v>Letter</v>
      </c>
      <c r="I72" s="35" t="str">
        <f>'Comprehensive apps info'!I72</f>
        <v>Raw Data</v>
      </c>
      <c r="J72" s="35" t="str">
        <f>'Comprehensive apps info'!J72</f>
        <v>Unassigned</v>
      </c>
      <c r="K72" s="35" t="str">
        <f>'Comprehensive apps info'!K72</f>
        <v>Unassigned</v>
      </c>
      <c r="L72" s="35" t="str">
        <f>'Comprehensive apps info'!L72</f>
        <v>Glen Kartchner</v>
      </c>
      <c r="M72" s="35" t="str">
        <f>'Comprehensive apps info'!M72</f>
        <v>Gerald Lockie</v>
      </c>
      <c r="N72" s="35" t="str">
        <f>'Comprehensive apps info'!N72</f>
        <v>Mike Benson</v>
      </c>
      <c r="O72" s="36" t="str">
        <f>'Comprehensive apps info'!O72</f>
        <v>Tookover Then De-scoped</v>
      </c>
      <c r="P72" s="35" t="str">
        <f>'Comprehensive apps info'!P72</f>
        <v>N/A</v>
      </c>
      <c r="Q72" s="35" t="str">
        <f>'Comprehensive apps info'!Q72</f>
        <v>N/A</v>
      </c>
      <c r="R72" s="35" t="str">
        <f>'Comprehensive apps info'!R72</f>
        <v>N/A</v>
      </c>
      <c r="S72" s="37" t="str">
        <f>'Comprehensive apps info'!S72</f>
        <v>Maverick</v>
      </c>
      <c r="T72" s="37" t="str">
        <f>'Comprehensive apps info'!T72</f>
        <v>Ritesh</v>
      </c>
      <c r="U72" s="35" t="str">
        <f>'Comprehensive apps info'!U72</f>
        <v>Chicago</v>
      </c>
      <c r="V72" s="35" t="str">
        <f>'Comprehensive apps info'!V72</f>
        <v>Chicago</v>
      </c>
      <c r="W72" s="68" t="str">
        <f>'Comprehensive apps info'!W72</f>
        <v>/prod/bcs/chgp/clientapp/omnisys/</v>
      </c>
      <c r="X72" s="69" t="str">
        <f>'Comprehensive apps info'!X72</f>
        <v>/bcs/chgt/clientapp/omnisys/</v>
      </c>
      <c r="Y72" s="87" t="str">
        <f>'Comprehensive apps info'!Y72</f>
        <v>https://sites.google.com/a/rrd.com/omnisys/</v>
      </c>
      <c r="Z72" s="40" t="str">
        <f>'Comprehensive apps info'!Z72</f>
        <v/>
      </c>
      <c r="AA72" s="39" t="str">
        <f>'Comprehensive apps info'!AA72</f>
        <v/>
      </c>
      <c r="AB72" s="39" t="str">
        <f>'Comprehensive apps info'!AB72</f>
        <v/>
      </c>
      <c r="AC72" s="39"/>
      <c r="AD72" s="39" t="str">
        <f>'Comprehensive apps info'!AD72</f>
        <v/>
      </c>
      <c r="AE72" s="39" t="str">
        <f>'Comprehensive apps info'!AE72</f>
        <v/>
      </c>
      <c r="AF72" s="39" t="str">
        <f>'Comprehensive apps info'!AF72</f>
        <v/>
      </c>
      <c r="AG72" s="39" t="str">
        <f>'Comprehensive apps info'!AG72</f>
        <v/>
      </c>
      <c r="AH72" s="39"/>
      <c r="AI72" s="39" t="str">
        <f>'Comprehensive apps info'!AI72</f>
        <v/>
      </c>
      <c r="AJ72" s="39" t="str">
        <f>'Comprehensive apps info'!AJ72</f>
        <v/>
      </c>
      <c r="AK72" s="1"/>
    </row>
    <row r="73" hidden="1">
      <c r="A73" s="1"/>
      <c r="B73" s="10">
        <f>'Comprehensive apps info'!B73</f>
        <v>4</v>
      </c>
      <c r="C73" s="10">
        <f>'Comprehensive apps info'!C73</f>
        <v>12</v>
      </c>
      <c r="D73" s="25" t="str">
        <f>'Comprehensive apps info'!D73</f>
        <v>Continental Airlines</v>
      </c>
      <c r="E73" s="25" t="str">
        <f>'Comprehensive apps info'!E73</f>
        <v>OnePass</v>
      </c>
      <c r="F73" s="25" t="str">
        <f>'Comprehensive apps info'!F73</f>
        <v>cononep</v>
      </c>
      <c r="G73" s="25" t="str">
        <f>'Comprehensive apps info'!G73</f>
        <v>Daily</v>
      </c>
      <c r="H73" s="25" t="str">
        <f>'Comprehensive apps info'!H73</f>
        <v>????</v>
      </c>
      <c r="I73" s="25" t="str">
        <f>'Comprehensive apps info'!I73</f>
        <v>Raw Data</v>
      </c>
      <c r="J73" s="25" t="str">
        <f>'Comprehensive apps info'!J73</f>
        <v>Pravallika</v>
      </c>
      <c r="K73" s="25" t="str">
        <f>'Comprehensive apps info'!K73</f>
        <v>Sushil</v>
      </c>
      <c r="L73" s="25" t="str">
        <f>'Comprehensive apps info'!L73</f>
        <v>Bob Durtschi</v>
      </c>
      <c r="M73" s="25" t="str">
        <f>'Comprehensive apps info'!M73</f>
        <v>Brittany Olech</v>
      </c>
      <c r="N73" s="25" t="str">
        <f>'Comprehensive apps info'!N73</f>
        <v>Casey McCammon</v>
      </c>
      <c r="O73" s="59" t="str">
        <f>'Comprehensive apps info'!O73</f>
        <v>Supported by TEKsystems</v>
      </c>
      <c r="P73" s="25" t="str">
        <f>'Comprehensive apps info'!P73</f>
        <v>N/A</v>
      </c>
      <c r="Q73" s="25" t="str">
        <f>'Comprehensive apps info'!Q73</f>
        <v>N/A</v>
      </c>
      <c r="R73" s="25" t="str">
        <f>'Comprehensive apps info'!R73</f>
        <v>N/A</v>
      </c>
      <c r="S73" s="28" t="str">
        <f>'Comprehensive apps info'!S73</f>
        <v>Maverick</v>
      </c>
      <c r="T73" s="28" t="str">
        <f>'Comprehensive apps info'!T73</f>
        <v>Ritesh</v>
      </c>
      <c r="U73" s="25" t="str">
        <f>'Comprehensive apps info'!U73</f>
        <v>Chicago</v>
      </c>
      <c r="V73" s="25" t="str">
        <f>'Comprehensive apps info'!V73</f>
        <v>Chicago</v>
      </c>
      <c r="W73" s="16" t="str">
        <f>'Comprehensive apps info'!W73</f>
        <v>/prod/bcs/chgp/clientapp/cononep/</v>
      </c>
      <c r="X73" s="29" t="str">
        <f>'Comprehensive apps info'!X73</f>
        <v>/bcs/chgt/clientapp/cononep/</v>
      </c>
      <c r="Y73" s="42" t="str">
        <f>'Comprehensive apps info'!Y73</f>
        <v>https://sites.google.com/a/rrd.com/con-onep---continental-one-pass/</v>
      </c>
      <c r="Z73" s="31" t="str">
        <f>'Comprehensive apps info'!Z73</f>
        <v/>
      </c>
      <c r="AA73" s="32" t="str">
        <f>'Comprehensive apps info'!AA73</f>
        <v/>
      </c>
      <c r="AB73" s="32" t="str">
        <f>'Comprehensive apps info'!AB73</f>
        <v/>
      </c>
      <c r="AC73" s="32"/>
      <c r="AD73" s="32" t="str">
        <f>'Comprehensive apps info'!AD73</f>
        <v/>
      </c>
      <c r="AE73" s="32" t="str">
        <f>'Comprehensive apps info'!AE73</f>
        <v/>
      </c>
      <c r="AF73" s="32" t="str">
        <f>'Comprehensive apps info'!AF73</f>
        <v/>
      </c>
      <c r="AG73" s="33" t="str">
        <f>'Comprehensive apps info'!AG73</f>
        <v>No</v>
      </c>
      <c r="AH73" s="33"/>
      <c r="AI73" s="33" t="str">
        <f>'Comprehensive apps info'!AI73</f>
        <v/>
      </c>
      <c r="AJ73" s="33" t="str">
        <f>'Comprehensive apps info'!AJ73</f>
        <v/>
      </c>
      <c r="AK73" s="1"/>
    </row>
    <row r="74" hidden="1">
      <c r="A74" s="1"/>
      <c r="B74" s="10">
        <f>'Comprehensive apps info'!B74</f>
        <v>4</v>
      </c>
      <c r="C74" s="10">
        <f>'Comprehensive apps info'!C74</f>
        <v>13</v>
      </c>
      <c r="D74" s="25" t="str">
        <f>'Comprehensive apps info'!D74</f>
        <v>Continental Airlines</v>
      </c>
      <c r="E74" s="25" t="str">
        <f>'Comprehensive apps info'!E74</f>
        <v>Revenue</v>
      </c>
      <c r="F74" s="25" t="str">
        <f>'Comprehensive apps info'!F74</f>
        <v>conrevn</v>
      </c>
      <c r="G74" s="25" t="str">
        <f>'Comprehensive apps info'!G74</f>
        <v>Daily</v>
      </c>
      <c r="H74" s="25" t="str">
        <f>'Comprehensive apps info'!H74</f>
        <v>????</v>
      </c>
      <c r="I74" s="25" t="str">
        <f>'Comprehensive apps info'!I74</f>
        <v>Raw Data</v>
      </c>
      <c r="J74" s="25" t="str">
        <f>'Comprehensive apps info'!J74</f>
        <v>Pravallika</v>
      </c>
      <c r="K74" s="25" t="str">
        <f>'Comprehensive apps info'!K74</f>
        <v>Sushil</v>
      </c>
      <c r="L74" s="25" t="str">
        <f>'Comprehensive apps info'!L74</f>
        <v>Bob Durtschi</v>
      </c>
      <c r="M74" s="25" t="str">
        <f>'Comprehensive apps info'!M74</f>
        <v>Brittany Olech</v>
      </c>
      <c r="N74" s="25" t="str">
        <f>'Comprehensive apps info'!N74</f>
        <v>Casey McCammon</v>
      </c>
      <c r="O74" s="59" t="str">
        <f>'Comprehensive apps info'!O74</f>
        <v>Supported by TEKsystems</v>
      </c>
      <c r="P74" s="25" t="str">
        <f>'Comprehensive apps info'!P74</f>
        <v>N/A</v>
      </c>
      <c r="Q74" s="25" t="str">
        <f>'Comprehensive apps info'!Q74</f>
        <v>N/A</v>
      </c>
      <c r="R74" s="25" t="str">
        <f>'Comprehensive apps info'!R74</f>
        <v>N/A</v>
      </c>
      <c r="S74" s="28" t="str">
        <f>'Comprehensive apps info'!S74</f>
        <v>Maverick</v>
      </c>
      <c r="T74" s="28" t="str">
        <f>'Comprehensive apps info'!T74</f>
        <v>Ritesh</v>
      </c>
      <c r="U74" s="25" t="str">
        <f>'Comprehensive apps info'!U74</f>
        <v>Chicago</v>
      </c>
      <c r="V74" s="25" t="str">
        <f>'Comprehensive apps info'!V74</f>
        <v>Chicago</v>
      </c>
      <c r="W74" s="16" t="str">
        <f>'Comprehensive apps info'!W74</f>
        <v>/prod/bcs/chgp/clientapp/conrevn/</v>
      </c>
      <c r="X74" s="29" t="str">
        <f>'Comprehensive apps info'!X74</f>
        <v>/bcs/chgt/clientapp/conrevn/</v>
      </c>
      <c r="Y74" s="42" t="str">
        <f>'Comprehensive apps info'!Y74</f>
        <v>https://sites.google.com/a/rrd.com/con-revn/</v>
      </c>
      <c r="Z74" s="31" t="str">
        <f>'Comprehensive apps info'!Z74</f>
        <v/>
      </c>
      <c r="AA74" s="32" t="str">
        <f>'Comprehensive apps info'!AA74</f>
        <v/>
      </c>
      <c r="AB74" s="32" t="str">
        <f>'Comprehensive apps info'!AB74</f>
        <v/>
      </c>
      <c r="AC74" s="32"/>
      <c r="AD74" s="32" t="str">
        <f>'Comprehensive apps info'!AD74</f>
        <v/>
      </c>
      <c r="AE74" s="32" t="str">
        <f>'Comprehensive apps info'!AE74</f>
        <v/>
      </c>
      <c r="AF74" s="32" t="str">
        <f>'Comprehensive apps info'!AF74</f>
        <v/>
      </c>
      <c r="AG74" s="33" t="str">
        <f>'Comprehensive apps info'!AG74</f>
        <v>No</v>
      </c>
      <c r="AH74" s="33"/>
      <c r="AI74" s="33" t="str">
        <f>'Comprehensive apps info'!AI74</f>
        <v/>
      </c>
      <c r="AJ74" s="33" t="str">
        <f>'Comprehensive apps info'!AJ74</f>
        <v/>
      </c>
      <c r="AK74" s="1"/>
    </row>
    <row r="75" hidden="1">
      <c r="A75" s="1"/>
      <c r="B75" s="10">
        <f>'Comprehensive apps info'!B75</f>
        <v>4</v>
      </c>
      <c r="C75" s="10">
        <f>'Comprehensive apps info'!C75</f>
        <v>14</v>
      </c>
      <c r="D75" s="25" t="str">
        <f>'Comprehensive apps info'!D75</f>
        <v>Mission Linen</v>
      </c>
      <c r="E75" s="25" t="str">
        <f>'Comprehensive apps info'!E75</f>
        <v>Dunning Letters</v>
      </c>
      <c r="F75" s="25" t="str">
        <f>'Comprehensive apps info'!F75</f>
        <v>mllltrs</v>
      </c>
      <c r="G75" s="25" t="str">
        <f>'Comprehensive apps info'!G75</f>
        <v>Monthly</v>
      </c>
      <c r="H75" s="25" t="str">
        <f>'Comprehensive apps info'!H75</f>
        <v>Letter</v>
      </c>
      <c r="I75" s="25" t="str">
        <f>'Comprehensive apps info'!I75</f>
        <v>Raw Data</v>
      </c>
      <c r="J75" s="25" t="str">
        <f>'Comprehensive apps info'!J75</f>
        <v>Pravallika</v>
      </c>
      <c r="K75" s="25" t="str">
        <f>'Comprehensive apps info'!K75</f>
        <v>Lakshmi</v>
      </c>
      <c r="L75" s="25" t="str">
        <f>'Comprehensive apps info'!L75</f>
        <v>Bruce Simmons</v>
      </c>
      <c r="M75" s="25" t="str">
        <f>'Comprehensive apps info'!M75</f>
        <v>Jason Hickox</v>
      </c>
      <c r="N75" s="25" t="str">
        <f>'Comprehensive apps info'!N75</f>
        <v>Casey McCammon</v>
      </c>
      <c r="O75" s="59" t="str">
        <f>'Comprehensive apps info'!O75</f>
        <v>Supported by TEKsystems</v>
      </c>
      <c r="P75" s="25" t="str">
        <f>'Comprehensive apps info'!P75</f>
        <v>N/A</v>
      </c>
      <c r="Q75" s="25" t="str">
        <f>'Comprehensive apps info'!Q75</f>
        <v>N/A</v>
      </c>
      <c r="R75" s="25" t="str">
        <f>'Comprehensive apps info'!R75</f>
        <v>N/A</v>
      </c>
      <c r="S75" s="28" t="str">
        <f>'Comprehensive apps info'!S75</f>
        <v>Maverick</v>
      </c>
      <c r="T75" s="28" t="str">
        <f>'Comprehensive apps info'!T75</f>
        <v>Ritesh</v>
      </c>
      <c r="U75" s="25" t="str">
        <f>'Comprehensive apps info'!U75</f>
        <v>Logan</v>
      </c>
      <c r="V75" s="25" t="str">
        <f>'Comprehensive apps info'!V75</f>
        <v>Logan</v>
      </c>
      <c r="W75" s="16" t="str">
        <f>'Comprehensive apps info'!W75</f>
        <v>/prod/bcs/lgnp/clientapp/mllltrs/</v>
      </c>
      <c r="X75" s="29" t="str">
        <f>'Comprehensive apps info'!X75</f>
        <v>/bcs/lgnt/clientapp/mllltrs/</v>
      </c>
      <c r="Y75" s="43" t="str">
        <f>'Comprehensive apps info'!Y75</f>
        <v/>
      </c>
      <c r="Z75" s="31" t="str">
        <f>'Comprehensive apps info'!Z75</f>
        <v/>
      </c>
      <c r="AA75" s="32" t="str">
        <f>'Comprehensive apps info'!AA75</f>
        <v/>
      </c>
      <c r="AB75" s="32" t="str">
        <f>'Comprehensive apps info'!AB75</f>
        <v/>
      </c>
      <c r="AC75" s="32"/>
      <c r="AD75" s="32" t="str">
        <f>'Comprehensive apps info'!AD75</f>
        <v/>
      </c>
      <c r="AE75" s="32" t="str">
        <f>'Comprehensive apps info'!AE75</f>
        <v/>
      </c>
      <c r="AF75" s="32" t="str">
        <f>'Comprehensive apps info'!AF75</f>
        <v/>
      </c>
      <c r="AG75" s="33" t="str">
        <f>'Comprehensive apps info'!AG75</f>
        <v>No</v>
      </c>
      <c r="AH75" s="33"/>
      <c r="AI75" s="33" t="str">
        <f>'Comprehensive apps info'!AI75</f>
        <v/>
      </c>
      <c r="AJ75" s="33" t="str">
        <f>'Comprehensive apps info'!AJ75</f>
        <v/>
      </c>
      <c r="AK75" s="1"/>
    </row>
    <row r="76" hidden="1">
      <c r="A76" s="1"/>
      <c r="B76" s="10">
        <f>'Comprehensive apps info'!B76</f>
        <v>4</v>
      </c>
      <c r="C76" s="10">
        <f>'Comprehensive apps info'!C76</f>
        <v>15</v>
      </c>
      <c r="D76" s="25" t="str">
        <f>'Comprehensive apps info'!D76</f>
        <v>Mission Linen</v>
      </c>
      <c r="E76" s="25" t="str">
        <f>'Comprehensive apps info'!E76</f>
        <v>Statement</v>
      </c>
      <c r="F76" s="25" t="str">
        <f>'Comprehensive apps info'!F76</f>
        <v>mlcstmt</v>
      </c>
      <c r="G76" s="25" t="str">
        <f>'Comprehensive apps info'!G76</f>
        <v>Monthly</v>
      </c>
      <c r="H76" s="25" t="str">
        <f>'Comprehensive apps info'!H76</f>
        <v>Stmt</v>
      </c>
      <c r="I76" s="25" t="str">
        <f>'Comprehensive apps info'!I76</f>
        <v>Raw Data</v>
      </c>
      <c r="J76" s="25" t="str">
        <f>'Comprehensive apps info'!J76</f>
        <v>Sushil</v>
      </c>
      <c r="K76" s="25" t="str">
        <f>'Comprehensive apps info'!K76</f>
        <v>Lakshmi</v>
      </c>
      <c r="L76" s="25" t="str">
        <f>'Comprehensive apps info'!L76</f>
        <v>Bruce Simmons</v>
      </c>
      <c r="M76" s="25" t="str">
        <f>'Comprehensive apps info'!M76</f>
        <v>Jason Hickox</v>
      </c>
      <c r="N76" s="25" t="str">
        <f>'Comprehensive apps info'!N76</f>
        <v>Casey McCammon</v>
      </c>
      <c r="O76" s="59" t="str">
        <f>'Comprehensive apps info'!O76</f>
        <v>Supported by TEKsystems</v>
      </c>
      <c r="P76" s="25" t="str">
        <f>'Comprehensive apps info'!P76</f>
        <v>N/A</v>
      </c>
      <c r="Q76" s="25" t="str">
        <f>'Comprehensive apps info'!Q76</f>
        <v>N/A</v>
      </c>
      <c r="R76" s="25" t="str">
        <f>'Comprehensive apps info'!R76</f>
        <v>N/A</v>
      </c>
      <c r="S76" s="28" t="str">
        <f>'Comprehensive apps info'!S76</f>
        <v>Maverick</v>
      </c>
      <c r="T76" s="28" t="str">
        <f>'Comprehensive apps info'!T76</f>
        <v>Ritesh</v>
      </c>
      <c r="U76" s="25" t="str">
        <f>'Comprehensive apps info'!U76</f>
        <v>Logan</v>
      </c>
      <c r="V76" s="25" t="str">
        <f>'Comprehensive apps info'!V76</f>
        <v>Logan</v>
      </c>
      <c r="W76" s="16" t="str">
        <f>'Comprehensive apps info'!W76</f>
        <v>/prod/bcs/lgnp/clientapp/mlcstmt/</v>
      </c>
      <c r="X76" s="29" t="str">
        <f>'Comprehensive apps info'!X76</f>
        <v>/bcs/lgnt/clientapp/mlcstmt/</v>
      </c>
      <c r="Y76" s="43" t="str">
        <f>'Comprehensive apps info'!Y76</f>
        <v/>
      </c>
      <c r="Z76" s="31" t="str">
        <f>'Comprehensive apps info'!Z76</f>
        <v/>
      </c>
      <c r="AA76" s="32" t="str">
        <f>'Comprehensive apps info'!AA76</f>
        <v/>
      </c>
      <c r="AB76" s="32" t="str">
        <f>'Comprehensive apps info'!AB76</f>
        <v/>
      </c>
      <c r="AC76" s="32"/>
      <c r="AD76" s="32" t="str">
        <f>'Comprehensive apps info'!AD76</f>
        <v/>
      </c>
      <c r="AE76" s="32" t="str">
        <f>'Comprehensive apps info'!AE76</f>
        <v/>
      </c>
      <c r="AF76" s="32" t="str">
        <f>'Comprehensive apps info'!AF76</f>
        <v/>
      </c>
      <c r="AG76" s="33" t="str">
        <f>'Comprehensive apps info'!AG76</f>
        <v>No</v>
      </c>
      <c r="AH76" s="33"/>
      <c r="AI76" s="33" t="str">
        <f>'Comprehensive apps info'!AI76</f>
        <v/>
      </c>
      <c r="AJ76" s="33" t="str">
        <f>'Comprehensive apps info'!AJ76</f>
        <v/>
      </c>
      <c r="AK76" s="1"/>
    </row>
    <row r="77" hidden="1">
      <c r="A77" s="1"/>
      <c r="B77" s="10">
        <f>'Comprehensive apps info'!B77</f>
        <v>4</v>
      </c>
      <c r="C77" s="10">
        <f>'Comprehensive apps info'!C77</f>
        <v>16</v>
      </c>
      <c r="D77" s="25" t="str">
        <f>'Comprehensive apps info'!D77</f>
        <v>Sunrise Senior Living</v>
      </c>
      <c r="E77" s="25" t="str">
        <f>'Comprehensive apps info'!E77</f>
        <v>Check Advises</v>
      </c>
      <c r="F77" s="25" t="str">
        <f>'Comprehensive apps info'!F77</f>
        <v>srschks</v>
      </c>
      <c r="G77" s="25" t="str">
        <f>'Comprehensive apps info'!G77</f>
        <v>Bi-weekly</v>
      </c>
      <c r="H77" s="25" t="str">
        <f>'Comprehensive apps info'!H77</f>
        <v>Check</v>
      </c>
      <c r="I77" s="25" t="str">
        <f>'Comprehensive apps info'!I77</f>
        <v>Raw Data</v>
      </c>
      <c r="J77" s="25" t="str">
        <f>'Comprehensive apps info'!J77</f>
        <v>Sushil</v>
      </c>
      <c r="K77" s="25" t="str">
        <f>'Comprehensive apps info'!K77</f>
        <v>Anil</v>
      </c>
      <c r="L77" s="25" t="str">
        <f>'Comprehensive apps info'!L77</f>
        <v>Steve Samaniego</v>
      </c>
      <c r="M77" s="25" t="str">
        <f>'Comprehensive apps info'!M77</f>
        <v>Lynne Gurney</v>
      </c>
      <c r="N77" s="25" t="str">
        <f>'Comprehensive apps info'!N77</f>
        <v>Brandon Ballard</v>
      </c>
      <c r="O77" s="59" t="str">
        <f>'Comprehensive apps info'!O77</f>
        <v>Supported by TEKsystems</v>
      </c>
      <c r="P77" s="25" t="str">
        <f>'Comprehensive apps info'!P77</f>
        <v>N/A</v>
      </c>
      <c r="Q77" s="25" t="str">
        <f>'Comprehensive apps info'!Q77</f>
        <v>N/A</v>
      </c>
      <c r="R77" s="25" t="str">
        <f>'Comprehensive apps info'!R77</f>
        <v>N/A</v>
      </c>
      <c r="S77" s="28" t="str">
        <f>'Comprehensive apps info'!S77</f>
        <v>Maverick</v>
      </c>
      <c r="T77" s="28" t="str">
        <f>'Comprehensive apps info'!T77</f>
        <v>Ritesh</v>
      </c>
      <c r="U77" s="25" t="str">
        <f>'Comprehensive apps info'!U77</f>
        <v>Hyde Park</v>
      </c>
      <c r="V77" s="25" t="str">
        <f>'Comprehensive apps info'!V77</f>
        <v>Hyde Park</v>
      </c>
      <c r="W77" s="65" t="str">
        <f>'Comprehensive apps info'!W77</f>
        <v>/prod/bcs/hdpp/clientapp/srschks/</v>
      </c>
      <c r="X77" s="61" t="str">
        <f>'Comprehensive apps info'!X77</f>
        <v>/bcs/hdpt/clientapp/srschks/</v>
      </c>
      <c r="Y77" s="42" t="str">
        <f>'Comprehensive apps info'!Y77</f>
        <v>https://sites.google.com/a/rrd.com/srschks---sunrise-senior-living/</v>
      </c>
      <c r="Z77" s="31" t="str">
        <f>'Comprehensive apps info'!Z77</f>
        <v/>
      </c>
      <c r="AA77" s="32" t="str">
        <f>'Comprehensive apps info'!AA77</f>
        <v/>
      </c>
      <c r="AB77" s="32" t="str">
        <f>'Comprehensive apps info'!AB77</f>
        <v/>
      </c>
      <c r="AC77" s="32"/>
      <c r="AD77" s="32" t="str">
        <f>'Comprehensive apps info'!AD77</f>
        <v/>
      </c>
      <c r="AE77" s="32" t="str">
        <f>'Comprehensive apps info'!AE77</f>
        <v/>
      </c>
      <c r="AF77" s="32" t="str">
        <f>'Comprehensive apps info'!AF77</f>
        <v/>
      </c>
      <c r="AG77" s="33" t="str">
        <f>'Comprehensive apps info'!AG77</f>
        <v>No</v>
      </c>
      <c r="AH77" s="33"/>
      <c r="AI77" s="33" t="str">
        <f>'Comprehensive apps info'!AI77</f>
        <v/>
      </c>
      <c r="AJ77" s="33" t="str">
        <f>'Comprehensive apps info'!AJ77</f>
        <v/>
      </c>
      <c r="AK77" s="1"/>
    </row>
    <row r="78" hidden="1">
      <c r="A78" s="1"/>
      <c r="B78" s="10">
        <f>'Comprehensive apps info'!B78</f>
        <v>4</v>
      </c>
      <c r="C78" s="10">
        <f>'Comprehensive apps info'!C78</f>
        <v>17</v>
      </c>
      <c r="D78" s="25" t="str">
        <f>'Comprehensive apps info'!D78</f>
        <v>ING Voya</v>
      </c>
      <c r="E78" s="25" t="str">
        <f>'Comprehensive apps info'!E78</f>
        <v>Eligibility Guides</v>
      </c>
      <c r="F78" s="25" t="str">
        <f>'Comprehensive apps info'!F78</f>
        <v>ingelgb</v>
      </c>
      <c r="G78" s="25" t="str">
        <f>'Comprehensive apps info'!G78</f>
        <v>Daily</v>
      </c>
      <c r="H78" s="25" t="str">
        <f>'Comprehensive apps info'!H78</f>
        <v>Letter</v>
      </c>
      <c r="I78" s="25" t="str">
        <f>'Comprehensive apps info'!I78</f>
        <v>PDF</v>
      </c>
      <c r="J78" s="25" t="str">
        <f>'Comprehensive apps info'!J78</f>
        <v>Ravi</v>
      </c>
      <c r="K78" s="25" t="str">
        <f>'Comprehensive apps info'!K78</f>
        <v>Naidu</v>
      </c>
      <c r="L78" s="25" t="str">
        <f>'Comprehensive apps info'!L78</f>
        <v>Michael Smith</v>
      </c>
      <c r="M78" s="25" t="str">
        <f>'Comprehensive apps info'!M78</f>
        <v>Andrew Berato &amp; Steven Cicchetto</v>
      </c>
      <c r="N78" s="25" t="str">
        <f>'Comprehensive apps info'!N78</f>
        <v>Mike Benson</v>
      </c>
      <c r="O78" s="59" t="str">
        <f>'Comprehensive apps info'!O78</f>
        <v>Supported by TEKsystems</v>
      </c>
      <c r="P78" s="25" t="str">
        <f>'Comprehensive apps info'!P78</f>
        <v>N/A</v>
      </c>
      <c r="Q78" s="25" t="str">
        <f>'Comprehensive apps info'!Q78</f>
        <v>N/A</v>
      </c>
      <c r="R78" s="25" t="str">
        <f>'Comprehensive apps info'!R78</f>
        <v>N/A</v>
      </c>
      <c r="S78" s="28" t="str">
        <f>'Comprehensive apps info'!S78</f>
        <v>Maverick</v>
      </c>
      <c r="T78" s="28" t="str">
        <f>'Comprehensive apps info'!T78</f>
        <v>Ritesh</v>
      </c>
      <c r="U78" s="25" t="str">
        <f>'Comprehensive apps info'!U78</f>
        <v>West Caldwell</v>
      </c>
      <c r="V78" s="25" t="str">
        <f>'Comprehensive apps info'!V78</f>
        <v>West Caldwell</v>
      </c>
      <c r="W78" s="16" t="str">
        <f>'Comprehensive apps info'!W78</f>
        <v>/prod/bcs/wcwp/clientapp/ingelgb/</v>
      </c>
      <c r="X78" s="16" t="str">
        <f>'Comprehensive apps info'!X78</f>
        <v>/bcs/wcwt/clientapp/ingelgb/</v>
      </c>
      <c r="Y78" s="43" t="str">
        <f>'Comprehensive apps info'!Y78</f>
        <v/>
      </c>
      <c r="Z78" s="31" t="str">
        <f>'Comprehensive apps info'!Z78</f>
        <v/>
      </c>
      <c r="AA78" s="32" t="str">
        <f>'Comprehensive apps info'!AA78</f>
        <v>powerstream_donotreply@rrd.com</v>
      </c>
      <c r="AB78" s="32" t="str">
        <f>'Comprehensive apps info'!AB78</f>
        <v>voyaadpsupportteam@rrd.com,
pasupport1\\\@rrd.com</v>
      </c>
      <c r="AC78" s="32"/>
      <c r="AD78" s="32" t="str">
        <f>'Comprehensive apps info'!AD78</f>
        <v/>
      </c>
      <c r="AE78" s="32" t="str">
        <f>'Comprehensive apps info'!AE78</f>
        <v/>
      </c>
      <c r="AF78" s="32" t="str">
        <f>'Comprehensive apps info'!AF78</f>
        <v/>
      </c>
      <c r="AG78" s="33" t="str">
        <f>'Comprehensive apps info'!AG78</f>
        <v>Yes</v>
      </c>
      <c r="AH78" s="33"/>
      <c r="AI78" s="33" t="str">
        <f>'Comprehensive apps info'!AI78</f>
        <v/>
      </c>
      <c r="AJ78" s="33" t="str">
        <f>'Comprehensive apps info'!AJ78</f>
        <v/>
      </c>
      <c r="AK78" s="1"/>
    </row>
    <row r="79" hidden="1">
      <c r="A79" s="1"/>
      <c r="B79" s="10">
        <f>'Comprehensive apps info'!B79</f>
        <v>4</v>
      </c>
      <c r="C79" s="10">
        <f>'Comprehensive apps info'!C79</f>
        <v>18</v>
      </c>
      <c r="D79" s="25" t="str">
        <f>'Comprehensive apps info'!D79</f>
        <v>ING Voya</v>
      </c>
      <c r="E79" s="25" t="str">
        <f>'Comprehensive apps info'!E79</f>
        <v>Annual Mailing</v>
      </c>
      <c r="F79" s="25" t="str">
        <f>'Comprehensive apps info'!F79</f>
        <v>inganlm</v>
      </c>
      <c r="G79" s="25" t="str">
        <f>'Comprehensive apps info'!G79</f>
        <v>Annual</v>
      </c>
      <c r="H79" s="25" t="str">
        <f>'Comprehensive apps info'!H79</f>
        <v>Letter</v>
      </c>
      <c r="I79" s="25" t="str">
        <f>'Comprehensive apps info'!I79</f>
        <v>PDF</v>
      </c>
      <c r="J79" s="25" t="str">
        <f>'Comprehensive apps info'!J79</f>
        <v>Ravi</v>
      </c>
      <c r="K79" s="25" t="str">
        <f>'Comprehensive apps info'!K79</f>
        <v>Naidu</v>
      </c>
      <c r="L79" s="25" t="str">
        <f>'Comprehensive apps info'!L79</f>
        <v>Michael Smith</v>
      </c>
      <c r="M79" s="25" t="str">
        <f>'Comprehensive apps info'!M79</f>
        <v>Andrew Berato &amp; Steven Cicchetto</v>
      </c>
      <c r="N79" s="25" t="str">
        <f>'Comprehensive apps info'!N79</f>
        <v>Mike Benson</v>
      </c>
      <c r="O79" s="59" t="str">
        <f>'Comprehensive apps info'!O79</f>
        <v>Supported by TEKsystems</v>
      </c>
      <c r="P79" s="25" t="str">
        <f>'Comprehensive apps info'!P79</f>
        <v>N/A</v>
      </c>
      <c r="Q79" s="25" t="str">
        <f>'Comprehensive apps info'!Q79</f>
        <v>N/A</v>
      </c>
      <c r="R79" s="25" t="str">
        <f>'Comprehensive apps info'!R79</f>
        <v>N/A</v>
      </c>
      <c r="S79" s="28" t="str">
        <f>'Comprehensive apps info'!S79</f>
        <v>Maverick</v>
      </c>
      <c r="T79" s="28" t="str">
        <f>'Comprehensive apps info'!T79</f>
        <v>Ritesh</v>
      </c>
      <c r="U79" s="25" t="str">
        <f>'Comprehensive apps info'!U79</f>
        <v>West Caldwell</v>
      </c>
      <c r="V79" s="25" t="str">
        <f>'Comprehensive apps info'!V79</f>
        <v>West Caldwell</v>
      </c>
      <c r="W79" s="16" t="str">
        <f>'Comprehensive apps info'!W79</f>
        <v>/prod/bcs/wcwp/clientapp/inganlm/</v>
      </c>
      <c r="X79" s="16" t="str">
        <f>'Comprehensive apps info'!X79</f>
        <v>/bcs/wcwt/clientapp/inganlm/</v>
      </c>
      <c r="Y79" s="43" t="str">
        <f>'Comprehensive apps info'!Y79</f>
        <v/>
      </c>
      <c r="Z79" s="31" t="str">
        <f>'Comprehensive apps info'!Z79</f>
        <v/>
      </c>
      <c r="AA79" s="32" t="str">
        <f>'Comprehensive apps info'!AA79</f>
        <v>powerstream_donotreply@rrd.com</v>
      </c>
      <c r="AB79" s="32" t="str">
        <f>'Comprehensive apps info'!AB79</f>
        <v>voyaadpsupportteam@rrd.com,
pasupport1\\\@rrd.com</v>
      </c>
      <c r="AC79" s="32"/>
      <c r="AD79" s="32" t="str">
        <f>'Comprehensive apps info'!AD79</f>
        <v/>
      </c>
      <c r="AE79" s="32" t="str">
        <f>'Comprehensive apps info'!AE79</f>
        <v/>
      </c>
      <c r="AF79" s="32" t="str">
        <f>'Comprehensive apps info'!AF79</f>
        <v/>
      </c>
      <c r="AG79" s="33" t="str">
        <f>'Comprehensive apps info'!AG79</f>
        <v>Yes</v>
      </c>
      <c r="AH79" s="33"/>
      <c r="AI79" s="33" t="str">
        <f>'Comprehensive apps info'!AI79</f>
        <v/>
      </c>
      <c r="AJ79" s="33" t="str">
        <f>'Comprehensive apps info'!AJ79</f>
        <v/>
      </c>
      <c r="AK79" s="1"/>
    </row>
    <row r="80" hidden="1">
      <c r="A80" s="1"/>
      <c r="B80" s="10">
        <f>'Comprehensive apps info'!B80</f>
        <v>4</v>
      </c>
      <c r="C80" s="10">
        <f>'Comprehensive apps info'!C80</f>
        <v>19</v>
      </c>
      <c r="D80" s="25" t="str">
        <f>'Comprehensive apps info'!D80</f>
        <v>ING Voya</v>
      </c>
      <c r="E80" s="25" t="str">
        <f>'Comprehensive apps info'!E80</f>
        <v>Plan Amendment Letters</v>
      </c>
      <c r="F80" s="25" t="str">
        <f>'Comprehensive apps info'!F80</f>
        <v>ingltrs</v>
      </c>
      <c r="G80" s="25" t="str">
        <f>'Comprehensive apps info'!G80</f>
        <v>Daily</v>
      </c>
      <c r="H80" s="25" t="str">
        <f>'Comprehensive apps info'!H80</f>
        <v>Letter</v>
      </c>
      <c r="I80" s="25" t="str">
        <f>'Comprehensive apps info'!I80</f>
        <v>PDF</v>
      </c>
      <c r="J80" s="25" t="str">
        <f>'Comprehensive apps info'!J80</f>
        <v>Naidu</v>
      </c>
      <c r="K80" s="25" t="str">
        <f>'Comprehensive apps info'!K80</f>
        <v>Pravallika</v>
      </c>
      <c r="L80" s="25" t="str">
        <f>'Comprehensive apps info'!L80</f>
        <v>Michael Smith</v>
      </c>
      <c r="M80" s="25" t="str">
        <f>'Comprehensive apps info'!M80</f>
        <v>Andrew Berato &amp; Steven Cicchetto</v>
      </c>
      <c r="N80" s="25" t="str">
        <f>'Comprehensive apps info'!N80</f>
        <v>Mike Benson</v>
      </c>
      <c r="O80" s="59" t="str">
        <f>'Comprehensive apps info'!O80</f>
        <v>Supported by TEKsystems</v>
      </c>
      <c r="P80" s="25" t="str">
        <f>'Comprehensive apps info'!P80</f>
        <v>N/A</v>
      </c>
      <c r="Q80" s="25" t="str">
        <f>'Comprehensive apps info'!Q80</f>
        <v>N/A</v>
      </c>
      <c r="R80" s="25" t="str">
        <f>'Comprehensive apps info'!R80</f>
        <v>N/A</v>
      </c>
      <c r="S80" s="28" t="str">
        <f>'Comprehensive apps info'!S80</f>
        <v>Maverick</v>
      </c>
      <c r="T80" s="28" t="str">
        <f>'Comprehensive apps info'!T80</f>
        <v>Ritesh</v>
      </c>
      <c r="U80" s="25" t="str">
        <f>'Comprehensive apps info'!U80</f>
        <v>West Caldwell</v>
      </c>
      <c r="V80" s="25" t="str">
        <f>'Comprehensive apps info'!V80</f>
        <v>West Caldwell</v>
      </c>
      <c r="W80" s="16" t="str">
        <f>'Comprehensive apps info'!W80</f>
        <v>/prod/bcs/wcwp/clientapp/ingltrs/</v>
      </c>
      <c r="X80" s="16" t="str">
        <f>'Comprehensive apps info'!X80</f>
        <v>/bcs/wcwt/clientapp/ingltrs/</v>
      </c>
      <c r="Y80" s="43" t="str">
        <f>'Comprehensive apps info'!Y80</f>
        <v/>
      </c>
      <c r="Z80" s="31" t="str">
        <f>'Comprehensive apps info'!Z80</f>
        <v/>
      </c>
      <c r="AA80" s="32" t="str">
        <f>'Comprehensive apps info'!AA80</f>
        <v>powerstream_donotreply@rrd.com</v>
      </c>
      <c r="AB80" s="32" t="str">
        <f>'Comprehensive apps info'!AB80</f>
        <v>voyaadpsupportteam@rrd.com,
pasupport1\\\@rrd.com</v>
      </c>
      <c r="AC80" s="32"/>
      <c r="AD80" s="32" t="str">
        <f>'Comprehensive apps info'!AD80</f>
        <v/>
      </c>
      <c r="AE80" s="32" t="str">
        <f>'Comprehensive apps info'!AE80</f>
        <v/>
      </c>
      <c r="AF80" s="32" t="str">
        <f>'Comprehensive apps info'!AF80</f>
        <v/>
      </c>
      <c r="AG80" s="33" t="str">
        <f>'Comprehensive apps info'!AG80</f>
        <v>Yes</v>
      </c>
      <c r="AH80" s="33"/>
      <c r="AI80" s="33" t="str">
        <f>'Comprehensive apps info'!AI80</f>
        <v/>
      </c>
      <c r="AJ80" s="33" t="str">
        <f>'Comprehensive apps info'!AJ80</f>
        <v/>
      </c>
      <c r="AK80" s="1"/>
    </row>
    <row r="81" hidden="1">
      <c r="A81" s="1"/>
      <c r="B81" s="10">
        <f>'Comprehensive apps info'!B81</f>
        <v>4</v>
      </c>
      <c r="C81" s="10">
        <f>'Comprehensive apps info'!C81</f>
        <v>20</v>
      </c>
      <c r="D81" s="25" t="str">
        <f>'Comprehensive apps info'!D81</f>
        <v>ING Voya</v>
      </c>
      <c r="E81" s="25" t="str">
        <f>'Comprehensive apps info'!E81</f>
        <v>Safe Harbor Letters</v>
      </c>
      <c r="F81" s="25" t="str">
        <f>'Comprehensive apps info'!F81</f>
        <v>ingsafe</v>
      </c>
      <c r="G81" s="25" t="str">
        <f>'Comprehensive apps info'!G81</f>
        <v>Daily</v>
      </c>
      <c r="H81" s="25" t="str">
        <f>'Comprehensive apps info'!H81</f>
        <v>Letter</v>
      </c>
      <c r="I81" s="25" t="str">
        <f>'Comprehensive apps info'!I81</f>
        <v>PDF</v>
      </c>
      <c r="J81" s="25" t="str">
        <f>'Comprehensive apps info'!J81</f>
        <v>Naidu</v>
      </c>
      <c r="K81" s="25" t="str">
        <f>'Comprehensive apps info'!K81</f>
        <v>Nethra</v>
      </c>
      <c r="L81" s="25" t="str">
        <f>'Comprehensive apps info'!L81</f>
        <v>Michael Smith</v>
      </c>
      <c r="M81" s="25" t="str">
        <f>'Comprehensive apps info'!M81</f>
        <v>Andrew Berato &amp; Steven Cicchetto</v>
      </c>
      <c r="N81" s="25" t="str">
        <f>'Comprehensive apps info'!N81</f>
        <v>Mike Benson</v>
      </c>
      <c r="O81" s="59" t="str">
        <f>'Comprehensive apps info'!O81</f>
        <v>Supported by TEKsystems</v>
      </c>
      <c r="P81" s="25" t="str">
        <f>'Comprehensive apps info'!P81</f>
        <v>N/A</v>
      </c>
      <c r="Q81" s="25" t="str">
        <f>'Comprehensive apps info'!Q81</f>
        <v>N/A</v>
      </c>
      <c r="R81" s="25" t="str">
        <f>'Comprehensive apps info'!R81</f>
        <v>N/A</v>
      </c>
      <c r="S81" s="28" t="str">
        <f>'Comprehensive apps info'!S81</f>
        <v>Maverick</v>
      </c>
      <c r="T81" s="28" t="str">
        <f>'Comprehensive apps info'!T81</f>
        <v>Ritesh</v>
      </c>
      <c r="U81" s="25" t="str">
        <f>'Comprehensive apps info'!U81</f>
        <v>West Caldwell</v>
      </c>
      <c r="V81" s="25" t="str">
        <f>'Comprehensive apps info'!V81</f>
        <v>West Caldwell</v>
      </c>
      <c r="W81" s="16" t="str">
        <f>'Comprehensive apps info'!W81</f>
        <v>/prod/bcs/wcwp/clientapp/ingsafe/</v>
      </c>
      <c r="X81" s="16" t="str">
        <f>'Comprehensive apps info'!X81</f>
        <v>/bcs/wcwt/clientapp/ingsafe/</v>
      </c>
      <c r="Y81" s="43" t="str">
        <f>'Comprehensive apps info'!Y81</f>
        <v/>
      </c>
      <c r="Z81" s="31" t="str">
        <f>'Comprehensive apps info'!Z81</f>
        <v/>
      </c>
      <c r="AA81" s="32" t="str">
        <f>'Comprehensive apps info'!AA81</f>
        <v>powerstream_donotreply@rrd.com</v>
      </c>
      <c r="AB81" s="32" t="str">
        <f>'Comprehensive apps info'!AB81</f>
        <v>voyaadpsupportteam@rrd.com,
pasupport1\\\@rrd.com</v>
      </c>
      <c r="AC81" s="32"/>
      <c r="AD81" s="32" t="str">
        <f>'Comprehensive apps info'!AD81</f>
        <v/>
      </c>
      <c r="AE81" s="32" t="str">
        <f>'Comprehensive apps info'!AE81</f>
        <v/>
      </c>
      <c r="AF81" s="32" t="str">
        <f>'Comprehensive apps info'!AF81</f>
        <v/>
      </c>
      <c r="AG81" s="33" t="str">
        <f>'Comprehensive apps info'!AG81</f>
        <v>Yes</v>
      </c>
      <c r="AH81" s="33"/>
      <c r="AI81" s="33" t="str">
        <f>'Comprehensive apps info'!AI81</f>
        <v/>
      </c>
      <c r="AJ81" s="33" t="str">
        <f>'Comprehensive apps info'!AJ81</f>
        <v/>
      </c>
      <c r="AK81" s="1"/>
    </row>
    <row r="82" hidden="1">
      <c r="A82" s="1"/>
      <c r="B82" s="10">
        <f>'Comprehensive apps info'!B82</f>
        <v>4</v>
      </c>
      <c r="C82" s="10">
        <f>'Comprehensive apps info'!C82</f>
        <v>21</v>
      </c>
      <c r="D82" s="25" t="str">
        <f>'Comprehensive apps info'!D82</f>
        <v>ING Voya</v>
      </c>
      <c r="E82" s="25" t="str">
        <f>'Comprehensive apps info'!E82</f>
        <v>Ongoing Communication Postcards</v>
      </c>
      <c r="F82" s="25" t="str">
        <f>'Comprehensive apps info'!F82</f>
        <v>ingpost</v>
      </c>
      <c r="G82" s="25" t="str">
        <f>'Comprehensive apps info'!G82</f>
        <v>Daily</v>
      </c>
      <c r="H82" s="25" t="str">
        <f>'Comprehensive apps info'!H82</f>
        <v>Letter</v>
      </c>
      <c r="I82" s="25" t="str">
        <f>'Comprehensive apps info'!I82</f>
        <v>PDF</v>
      </c>
      <c r="J82" s="25" t="str">
        <f>'Comprehensive apps info'!J82</f>
        <v>Ravi</v>
      </c>
      <c r="K82" s="25" t="str">
        <f>'Comprehensive apps info'!K82</f>
        <v>Lakshmi</v>
      </c>
      <c r="L82" s="25" t="str">
        <f>'Comprehensive apps info'!L82</f>
        <v>Michael Smith</v>
      </c>
      <c r="M82" s="25" t="str">
        <f>'Comprehensive apps info'!M82</f>
        <v>Andrew Berato &amp; Steven Cicchetto</v>
      </c>
      <c r="N82" s="25" t="str">
        <f>'Comprehensive apps info'!N82</f>
        <v>Mike Benson</v>
      </c>
      <c r="O82" s="59" t="str">
        <f>'Comprehensive apps info'!O82</f>
        <v>Supported by TEKsystems</v>
      </c>
      <c r="P82" s="25" t="str">
        <f>'Comprehensive apps info'!P82</f>
        <v>N/A</v>
      </c>
      <c r="Q82" s="25" t="str">
        <f>'Comprehensive apps info'!Q82</f>
        <v>N/A</v>
      </c>
      <c r="R82" s="25" t="str">
        <f>'Comprehensive apps info'!R82</f>
        <v>N/A</v>
      </c>
      <c r="S82" s="28" t="str">
        <f>'Comprehensive apps info'!S82</f>
        <v>Maverick</v>
      </c>
      <c r="T82" s="28" t="str">
        <f>'Comprehensive apps info'!T82</f>
        <v>Ritesh</v>
      </c>
      <c r="U82" s="25" t="str">
        <f>'Comprehensive apps info'!U82</f>
        <v>West Caldwell</v>
      </c>
      <c r="V82" s="25" t="str">
        <f>'Comprehensive apps info'!V82</f>
        <v>West Caldwell</v>
      </c>
      <c r="W82" s="16" t="str">
        <f>'Comprehensive apps info'!W82</f>
        <v>/prod/bcs/wcwp/clientapp/ingpost/</v>
      </c>
      <c r="X82" s="29" t="str">
        <f>'Comprehensive apps info'!X82</f>
        <v>/bcs/wcwt/clientapp/ingpost/</v>
      </c>
      <c r="Y82" s="43" t="str">
        <f>'Comprehensive apps info'!Y82</f>
        <v/>
      </c>
      <c r="Z82" s="31" t="str">
        <f>'Comprehensive apps info'!Z82</f>
        <v/>
      </c>
      <c r="AA82" s="32" t="str">
        <f>'Comprehensive apps info'!AA82</f>
        <v>powerstream_donotreply@rrd.com</v>
      </c>
      <c r="AB82" s="32" t="str">
        <f>'Comprehensive apps info'!AB82</f>
        <v>voyaadpsupportteam@rrd.com,
pasupport1\\\@rrd.com</v>
      </c>
      <c r="AC82" s="32"/>
      <c r="AD82" s="32" t="str">
        <f>'Comprehensive apps info'!AD82</f>
        <v/>
      </c>
      <c r="AE82" s="32" t="str">
        <f>'Comprehensive apps info'!AE82</f>
        <v/>
      </c>
      <c r="AF82" s="32" t="str">
        <f>'Comprehensive apps info'!AF82</f>
        <v/>
      </c>
      <c r="AG82" s="33" t="str">
        <f>'Comprehensive apps info'!AG82</f>
        <v>No</v>
      </c>
      <c r="AH82" s="33"/>
      <c r="AI82" s="33" t="str">
        <f>'Comprehensive apps info'!AI82</f>
        <v/>
      </c>
      <c r="AJ82" s="33" t="str">
        <f>'Comprehensive apps info'!AJ82</f>
        <v/>
      </c>
      <c r="AK82" s="1"/>
    </row>
    <row r="83" hidden="1">
      <c r="A83" s="1"/>
      <c r="B83" s="14">
        <f>'Comprehensive apps info'!B83</f>
        <v>4</v>
      </c>
      <c r="C83" s="14">
        <f>'Comprehensive apps info'!C83</f>
        <v>22</v>
      </c>
      <c r="D83" s="35" t="str">
        <f>'Comprehensive apps info'!D83</f>
        <v>SEI</v>
      </c>
      <c r="E83" s="35" t="str">
        <f>'Comprehensive apps info'!E83</f>
        <v>Trade Advises</v>
      </c>
      <c r="F83" s="35" t="str">
        <f>'Comprehensive apps info'!F83</f>
        <v>seiadvs</v>
      </c>
      <c r="G83" s="35" t="str">
        <f>'Comprehensive apps info'!G83</f>
        <v>Daily</v>
      </c>
      <c r="H83" s="35" t="str">
        <f>'Comprehensive apps info'!H83</f>
        <v>Letter</v>
      </c>
      <c r="I83" s="35" t="str">
        <f>'Comprehensive apps info'!I83</f>
        <v>PDF</v>
      </c>
      <c r="J83" s="35" t="str">
        <f>'Comprehensive apps info'!J83</f>
        <v>Unassigned</v>
      </c>
      <c r="K83" s="35" t="str">
        <f>'Comprehensive apps info'!K83</f>
        <v>Unassigned</v>
      </c>
      <c r="L83" s="35" t="str">
        <f>'Comprehensive apps info'!L83</f>
        <v>Logan App Dev Maintenance Team</v>
      </c>
      <c r="M83" s="35" t="str">
        <f>'Comprehensive apps info'!M83</f>
        <v>Leigh Hopkins</v>
      </c>
      <c r="N83" s="35" t="str">
        <f>'Comprehensive apps info'!N83</f>
        <v>Mike Benson</v>
      </c>
      <c r="O83" s="36" t="str">
        <f>'Comprehensive apps info'!O83</f>
        <v>De-scoped from TEKsystems</v>
      </c>
      <c r="P83" s="35" t="str">
        <f>'Comprehensive apps info'!P83</f>
        <v>N/A</v>
      </c>
      <c r="Q83" s="35" t="str">
        <f>'Comprehensive apps info'!Q83</f>
        <v>N/A</v>
      </c>
      <c r="R83" s="35" t="str">
        <f>'Comprehensive apps info'!R83</f>
        <v>N/A</v>
      </c>
      <c r="S83" s="37" t="str">
        <f>'Comprehensive apps info'!S83</f>
        <v>Maverick</v>
      </c>
      <c r="T83" s="37" t="str">
        <f>'Comprehensive apps info'!T83</f>
        <v>Ritesh</v>
      </c>
      <c r="U83" s="35" t="str">
        <f>'Comprehensive apps info'!U83</f>
        <v>Need to check</v>
      </c>
      <c r="V83" s="35" t="str">
        <f>'Comprehensive apps info'!V83</f>
        <v>Need to check</v>
      </c>
      <c r="W83" s="37" t="str">
        <f>'Comprehensive apps info'!W83</f>
        <v/>
      </c>
      <c r="X83" s="55" t="str">
        <f>'Comprehensive apps info'!X83</f>
        <v/>
      </c>
      <c r="Y83" s="39" t="str">
        <f>'Comprehensive apps info'!Y83</f>
        <v/>
      </c>
      <c r="Z83" s="40" t="str">
        <f>'Comprehensive apps info'!Z83</f>
        <v/>
      </c>
      <c r="AA83" s="39" t="str">
        <f>'Comprehensive apps info'!AA83</f>
        <v/>
      </c>
      <c r="AB83" s="39" t="str">
        <f>'Comprehensive apps info'!AB83</f>
        <v/>
      </c>
      <c r="AC83" s="39"/>
      <c r="AD83" s="39" t="str">
        <f>'Comprehensive apps info'!AD83</f>
        <v/>
      </c>
      <c r="AE83" s="39" t="str">
        <f>'Comprehensive apps info'!AE83</f>
        <v/>
      </c>
      <c r="AF83" s="39" t="str">
        <f>'Comprehensive apps info'!AF83</f>
        <v/>
      </c>
      <c r="AG83" s="39" t="str">
        <f>'Comprehensive apps info'!AG83</f>
        <v/>
      </c>
      <c r="AH83" s="39"/>
      <c r="AI83" s="39" t="str">
        <f>'Comprehensive apps info'!AI83</f>
        <v/>
      </c>
      <c r="AJ83" s="39" t="str">
        <f>'Comprehensive apps info'!AJ83</f>
        <v/>
      </c>
      <c r="AK83" s="1"/>
    </row>
    <row r="84" hidden="1">
      <c r="A84" s="91"/>
      <c r="B84" s="10">
        <f>'Comprehensive apps info'!B84</f>
        <v>4</v>
      </c>
      <c r="C84" s="15">
        <f>'Comprehensive apps info'!C84</f>
        <v>23</v>
      </c>
      <c r="D84" s="25" t="str">
        <f>'Comprehensive apps info'!D84</f>
        <v>Mercer</v>
      </c>
      <c r="E84" s="25" t="str">
        <f>'Comprehensive apps info'!E84</f>
        <v>Epsilon 2</v>
      </c>
      <c r="F84" s="25" t="str">
        <f>'Comprehensive apps info'!F84</f>
        <v>msheps2</v>
      </c>
      <c r="G84" s="25" t="str">
        <f>'Comprehensive apps info'!G84</f>
        <v>Daily</v>
      </c>
      <c r="H84" s="25" t="str">
        <f>'Comprehensive apps info'!H84</f>
        <v>Letter</v>
      </c>
      <c r="I84" s="25" t="str">
        <f>'Comprehensive apps info'!I84</f>
        <v>Raw Data</v>
      </c>
      <c r="J84" s="25" t="str">
        <f>'Comprehensive apps info'!J84</f>
        <v>Nethra</v>
      </c>
      <c r="K84" s="25" t="str">
        <f>'Comprehensive apps info'!K84</f>
        <v>Lakshmi</v>
      </c>
      <c r="L84" s="25" t="str">
        <f>'Comprehensive apps info'!L84</f>
        <v>Morgan McRory</v>
      </c>
      <c r="M84" s="25" t="str">
        <f>'Comprehensive apps info'!M84</f>
        <v>Rose Ann Rockwell</v>
      </c>
      <c r="N84" s="25" t="str">
        <f>'Comprehensive apps info'!N84</f>
        <v>Brandon Ballard</v>
      </c>
      <c r="O84" s="59" t="str">
        <f>'Comprehensive apps info'!O84</f>
        <v>Supported by TEKsystems</v>
      </c>
      <c r="P84" s="25" t="str">
        <f>'Comprehensive apps info'!P84</f>
        <v>N/A</v>
      </c>
      <c r="Q84" s="25" t="str">
        <f>'Comprehensive apps info'!Q84</f>
        <v>N/A</v>
      </c>
      <c r="R84" s="25" t="str">
        <f>'Comprehensive apps info'!R84</f>
        <v>N/A</v>
      </c>
      <c r="S84" s="16" t="str">
        <f>'Comprehensive apps info'!S84</f>
        <v>Maverick</v>
      </c>
      <c r="T84" s="16" t="str">
        <f>'Comprehensive apps info'!T84</f>
        <v>Ritesh</v>
      </c>
      <c r="U84" s="25" t="str">
        <f>'Comprehensive apps info'!U84</f>
        <v>Logan</v>
      </c>
      <c r="V84" s="25" t="str">
        <f>'Comprehensive apps info'!V84</f>
        <v>Logan</v>
      </c>
      <c r="W84" s="65" t="str">
        <f>'Comprehensive apps info'!W84</f>
        <v>/prod/bcs/lgnp/clientapp/msheps2/</v>
      </c>
      <c r="X84" s="61" t="str">
        <f>'Comprehensive apps info'!X84</f>
        <v>/bcs/lgnt/clientapp/msheps2/</v>
      </c>
      <c r="Y84" s="42" t="str">
        <f>'Comprehensive apps info'!Y84</f>
        <v>https://sites.google.com/a/rrd.com/mercer-e-notify/</v>
      </c>
      <c r="Z84" s="31" t="str">
        <f>'Comprehensive apps info'!Z84</f>
        <v/>
      </c>
      <c r="AA84" s="32" t="str">
        <f>'Comprehensive apps info'!AA84</f>
        <v/>
      </c>
      <c r="AB84" s="32" t="str">
        <f>'Comprehensive apps info'!AB84</f>
        <v/>
      </c>
      <c r="AC84" s="32"/>
      <c r="AD84" s="32" t="str">
        <f>'Comprehensive apps info'!AD84</f>
        <v/>
      </c>
      <c r="AE84" s="32" t="str">
        <f>'Comprehensive apps info'!AE84</f>
        <v/>
      </c>
      <c r="AF84" s="32" t="str">
        <f>'Comprehensive apps info'!AF84</f>
        <v/>
      </c>
      <c r="AG84" s="33" t="str">
        <f>'Comprehensive apps info'!AG84</f>
        <v>Yes</v>
      </c>
      <c r="AH84" s="33"/>
      <c r="AI84" s="33" t="str">
        <f>'Comprehensive apps info'!AI84</f>
        <v/>
      </c>
      <c r="AJ84" s="33" t="str">
        <f>'Comprehensive apps info'!AJ84</f>
        <v/>
      </c>
      <c r="AK84" s="1"/>
    </row>
    <row r="85" hidden="1">
      <c r="A85" s="91"/>
      <c r="B85" s="10">
        <f>'Comprehensive apps info'!B85</f>
        <v>4</v>
      </c>
      <c r="C85" s="15">
        <f>'Comprehensive apps info'!C85</f>
        <v>24</v>
      </c>
      <c r="D85" s="25" t="str">
        <f>'Comprehensive apps info'!D85</f>
        <v>McKesson</v>
      </c>
      <c r="E85" s="25" t="str">
        <f>'Comprehensive apps info'!E85</f>
        <v>Invoice Processing</v>
      </c>
      <c r="F85" s="25" t="str">
        <f>'Comprehensive apps info'!F85</f>
        <v>mkspdfi</v>
      </c>
      <c r="G85" s="25" t="str">
        <f>'Comprehensive apps info'!G85</f>
        <v>Ad-hoc</v>
      </c>
      <c r="H85" s="25" t="str">
        <f>'Comprehensive apps info'!H85</f>
        <v/>
      </c>
      <c r="I85" s="25" t="str">
        <f>'Comprehensive apps info'!I85</f>
        <v>PDF</v>
      </c>
      <c r="J85" s="25" t="str">
        <f>'Comprehensive apps info'!J85</f>
        <v>Ravi</v>
      </c>
      <c r="K85" s="25" t="str">
        <f>'Comprehensive apps info'!K85</f>
        <v>Nethra</v>
      </c>
      <c r="L85" s="25" t="str">
        <f>'Comprehensive apps info'!L85</f>
        <v>Jordan Rampersad</v>
      </c>
      <c r="M85" s="25" t="str">
        <f>'Comprehensive apps info'!M85</f>
        <v>Sierra Stonecipher &amp; Randy Bunce</v>
      </c>
      <c r="N85" s="25" t="str">
        <f>'Comprehensive apps info'!N85</f>
        <v>Mike Benson</v>
      </c>
      <c r="O85" s="59" t="str">
        <f>'Comprehensive apps info'!O85</f>
        <v>Supported by TEKsystems</v>
      </c>
      <c r="P85" s="25" t="str">
        <f>'Comprehensive apps info'!P85</f>
        <v>N/A</v>
      </c>
      <c r="Q85" s="25" t="str">
        <f>'Comprehensive apps info'!Q85</f>
        <v>N/A</v>
      </c>
      <c r="R85" s="25" t="str">
        <f>'Comprehensive apps info'!R85</f>
        <v>N/A</v>
      </c>
      <c r="S85" s="16" t="str">
        <f>'Comprehensive apps info'!S85</f>
        <v>Maverick</v>
      </c>
      <c r="T85" s="16" t="str">
        <f>'Comprehensive apps info'!T85</f>
        <v>Ritesh</v>
      </c>
      <c r="U85" s="25" t="str">
        <f>'Comprehensive apps info'!U85</f>
        <v>Logan</v>
      </c>
      <c r="V85" s="25" t="str">
        <f>'Comprehensive apps info'!V85</f>
        <v>Logan</v>
      </c>
      <c r="W85" s="65" t="str">
        <f>'Comprehensive apps info'!W85</f>
        <v>/prod/bcs/lgnp/clientapp/mkspdfi/</v>
      </c>
      <c r="X85" s="61" t="str">
        <f>'Comprehensive apps info'!X85</f>
        <v>/bcs/lgnt/clientapp/mkspdfi/</v>
      </c>
      <c r="Y85" s="42" t="str">
        <f>'Comprehensive apps info'!Y85</f>
        <v>https://sites.google.com/a/rrd.com/mks-pdfi/</v>
      </c>
      <c r="Z85" s="31" t="str">
        <f>'Comprehensive apps info'!Z85</f>
        <v/>
      </c>
      <c r="AA85" s="32" t="str">
        <f>'Comprehensive apps info'!AA85</f>
        <v/>
      </c>
      <c r="AB85" s="32" t="str">
        <f>'Comprehensive apps info'!AB85</f>
        <v/>
      </c>
      <c r="AC85" s="32"/>
      <c r="AD85" s="32" t="str">
        <f>'Comprehensive apps info'!AD85</f>
        <v/>
      </c>
      <c r="AE85" s="32" t="str">
        <f>'Comprehensive apps info'!AE85</f>
        <v/>
      </c>
      <c r="AF85" s="32" t="str">
        <f>'Comprehensive apps info'!AF85</f>
        <v/>
      </c>
      <c r="AG85" s="33" t="str">
        <f>'Comprehensive apps info'!AG85</f>
        <v>No</v>
      </c>
      <c r="AH85" s="33"/>
      <c r="AI85" s="33" t="str">
        <f>'Comprehensive apps info'!AI85</f>
        <v/>
      </c>
      <c r="AJ85" s="33" t="str">
        <f>'Comprehensive apps info'!AJ85</f>
        <v/>
      </c>
      <c r="AK85" s="1"/>
    </row>
    <row r="86" hidden="1">
      <c r="A86" s="1"/>
      <c r="B86" s="10">
        <f>'Comprehensive apps info'!B86</f>
        <v>5</v>
      </c>
      <c r="C86" s="10">
        <f>'Comprehensive apps info'!C86</f>
        <v>1</v>
      </c>
      <c r="D86" s="25" t="str">
        <f>'Comprehensive apps info'!D86</f>
        <v>Kemper</v>
      </c>
      <c r="E86" s="25" t="str">
        <f>'Comprehensive apps info'!E86</f>
        <v>KBILLS</v>
      </c>
      <c r="F86" s="25" t="str">
        <f>'Comprehensive apps info'!F86</f>
        <v>kmpkbil</v>
      </c>
      <c r="G86" s="25" t="str">
        <f>'Comprehensive apps info'!G86</f>
        <v>Daily</v>
      </c>
      <c r="H86" s="25" t="str">
        <f>'Comprehensive apps info'!H86</f>
        <v>Bills</v>
      </c>
      <c r="I86" s="25" t="str">
        <f>'Comprehensive apps info'!I86</f>
        <v>PDF </v>
      </c>
      <c r="J86" s="25" t="str">
        <f>'Comprehensive apps info'!J86</f>
        <v>Nethra</v>
      </c>
      <c r="K86" s="25" t="str">
        <f>'Comprehensive apps info'!K86</f>
        <v>Ravi</v>
      </c>
      <c r="L86" s="25" t="str">
        <f>'Comprehensive apps info'!L86</f>
        <v>Handley Westover</v>
      </c>
      <c r="M86" s="25" t="str">
        <f>'Comprehensive apps info'!M86</f>
        <v>Brent Jeppesen</v>
      </c>
      <c r="N86" s="25" t="str">
        <f>'Comprehensive apps info'!N86</f>
        <v>David Jarrett</v>
      </c>
      <c r="O86" s="59" t="str">
        <f>'Comprehensive apps info'!O86</f>
        <v>Supported by TEKsystems</v>
      </c>
      <c r="P86" s="25" t="str">
        <f>'Comprehensive apps info'!P86</f>
        <v/>
      </c>
      <c r="Q86" s="25" t="str">
        <f>'Comprehensive apps info'!Q86</f>
        <v/>
      </c>
      <c r="R86" s="25" t="str">
        <f>'Comprehensive apps info'!R86</f>
        <v/>
      </c>
      <c r="S86" s="28" t="str">
        <f>'Comprehensive apps info'!S86</f>
        <v/>
      </c>
      <c r="T86" s="28" t="str">
        <f>'Comprehensive apps info'!T86</f>
        <v/>
      </c>
      <c r="U86" s="25" t="str">
        <f>'Comprehensive apps info'!U86</f>
        <v>Logan</v>
      </c>
      <c r="V86" s="25" t="str">
        <f>'Comprehensive apps info'!V86</f>
        <v>Logan</v>
      </c>
      <c r="W86" s="16" t="str">
        <f>'Comprehensive apps info'!W86</f>
        <v>/prod/bcs/lgnp/clientapp/kmpkbil/</v>
      </c>
      <c r="X86" s="16" t="str">
        <f>'Comprehensive apps info'!X86</f>
        <v>/bcs/lgnt/clientapp/kmpkbil/</v>
      </c>
      <c r="Y86" s="30" t="str">
        <f>'Comprehensive apps info'!Y86</f>
        <v>https://sites.google.com/a/rrd.com/kemper-print-ready-policies/kbills</v>
      </c>
      <c r="Z86" s="31" t="str">
        <f>'Comprehensive apps info'!Z86</f>
        <v/>
      </c>
      <c r="AA86" s="32" t="str">
        <f>'Comprehensive apps info'!AA86</f>
        <v/>
      </c>
      <c r="AB86" s="32" t="str">
        <f>'Comprehensive apps info'!AB86</f>
        <v/>
      </c>
      <c r="AC86" s="32"/>
      <c r="AD86" s="32" t="str">
        <f>'Comprehensive apps info'!AD86</f>
        <v/>
      </c>
      <c r="AE86" s="32" t="str">
        <f>'Comprehensive apps info'!AE86</f>
        <v/>
      </c>
      <c r="AF86" s="32" t="str">
        <f>'Comprehensive apps info'!AF86</f>
        <v/>
      </c>
      <c r="AG86" s="33" t="str">
        <f>'Comprehensive apps info'!AG86</f>
        <v>No</v>
      </c>
      <c r="AH86" s="33"/>
      <c r="AI86" s="33" t="str">
        <f>'Comprehensive apps info'!AI86</f>
        <v/>
      </c>
      <c r="AJ86" s="33" t="str">
        <f>'Comprehensive apps info'!AJ86</f>
        <v/>
      </c>
      <c r="AK86" s="1"/>
    </row>
    <row r="87" hidden="1">
      <c r="A87" s="1"/>
      <c r="B87" s="10">
        <f>'Comprehensive apps info'!B87</f>
        <v>5</v>
      </c>
      <c r="C87" s="10">
        <f>'Comprehensive apps info'!C87</f>
        <v>2</v>
      </c>
      <c r="D87" s="25" t="str">
        <f>'Comprehensive apps info'!D87</f>
        <v>Kemper</v>
      </c>
      <c r="E87" s="25" t="str">
        <f>'Comprehensive apps info'!E87</f>
        <v>Auto &amp; Home Notices</v>
      </c>
      <c r="F87" s="25" t="str">
        <f>'Comprehensive apps info'!F87</f>
        <v>kmppnot</v>
      </c>
      <c r="G87" s="25" t="str">
        <f>'Comprehensive apps info'!G87</f>
        <v>Daily</v>
      </c>
      <c r="H87" s="25" t="str">
        <f>'Comprehensive apps info'!H87</f>
        <v>Letter</v>
      </c>
      <c r="I87" s="25" t="str">
        <f>'Comprehensive apps info'!I87</f>
        <v>PDF </v>
      </c>
      <c r="J87" s="25" t="str">
        <f>'Comprehensive apps info'!J87</f>
        <v>Pravallika</v>
      </c>
      <c r="K87" s="25" t="str">
        <f>'Comprehensive apps info'!K87</f>
        <v>Nethra</v>
      </c>
      <c r="L87" s="25" t="str">
        <f>'Comprehensive apps info'!L87</f>
        <v>Handley Westover</v>
      </c>
      <c r="M87" s="25" t="str">
        <f>'Comprehensive apps info'!M87</f>
        <v>Gerald Lockie</v>
      </c>
      <c r="N87" s="25" t="str">
        <f>'Comprehensive apps info'!N87</f>
        <v>David Jarrett</v>
      </c>
      <c r="O87" s="59" t="str">
        <f>'Comprehensive apps info'!O87</f>
        <v>Supported by TEKsystems</v>
      </c>
      <c r="P87" s="25" t="str">
        <f>'Comprehensive apps info'!P87</f>
        <v/>
      </c>
      <c r="Q87" s="25" t="str">
        <f>'Comprehensive apps info'!Q87</f>
        <v/>
      </c>
      <c r="R87" s="25" t="str">
        <f>'Comprehensive apps info'!R87</f>
        <v/>
      </c>
      <c r="S87" s="28" t="str">
        <f>'Comprehensive apps info'!S87</f>
        <v/>
      </c>
      <c r="T87" s="28" t="str">
        <f>'Comprehensive apps info'!T87</f>
        <v/>
      </c>
      <c r="U87" s="25" t="str">
        <f>'Comprehensive apps info'!U87</f>
        <v>Logan</v>
      </c>
      <c r="V87" s="25" t="str">
        <f>'Comprehensive apps info'!V87</f>
        <v>Logan</v>
      </c>
      <c r="W87" s="16" t="str">
        <f>'Comprehensive apps info'!W87</f>
        <v>/prod/bcs/lgnp/clientapp/kmppnot/</v>
      </c>
      <c r="X87" s="16" t="str">
        <f>'Comprehensive apps info'!X87</f>
        <v>/bcs/lgnt/clientapp/kmppnot/</v>
      </c>
      <c r="Y87" s="30" t="str">
        <f>'Comprehensive apps info'!Y87</f>
        <v>https://sites.google.com/a/rrd.com/kemper-print-ready-policies/policy-notices</v>
      </c>
      <c r="Z87" s="31" t="str">
        <f>'Comprehensive apps info'!Z87</f>
        <v/>
      </c>
      <c r="AA87" s="32" t="str">
        <f>'Comprehensive apps info'!AA87</f>
        <v/>
      </c>
      <c r="AB87" s="32" t="str">
        <f>'Comprehensive apps info'!AB87</f>
        <v/>
      </c>
      <c r="AC87" s="32"/>
      <c r="AD87" s="32" t="str">
        <f>'Comprehensive apps info'!AD87</f>
        <v/>
      </c>
      <c r="AE87" s="32" t="str">
        <f>'Comprehensive apps info'!AE87</f>
        <v/>
      </c>
      <c r="AF87" s="32" t="str">
        <f>'Comprehensive apps info'!AF87</f>
        <v/>
      </c>
      <c r="AG87" s="33" t="str">
        <f>'Comprehensive apps info'!AG87</f>
        <v>No</v>
      </c>
      <c r="AH87" s="33"/>
      <c r="AI87" s="33" t="str">
        <f>'Comprehensive apps info'!AI87</f>
        <v/>
      </c>
      <c r="AJ87" s="33" t="str">
        <f>'Comprehensive apps info'!AJ87</f>
        <v/>
      </c>
      <c r="AK87" s="1"/>
    </row>
    <row r="88" hidden="1">
      <c r="A88" s="1"/>
      <c r="B88" s="10">
        <f>'Comprehensive apps info'!B88</f>
        <v>5</v>
      </c>
      <c r="C88" s="10">
        <f>'Comprehensive apps info'!C88</f>
        <v>3</v>
      </c>
      <c r="D88" s="25" t="str">
        <f>'Comprehensive apps info'!D88</f>
        <v>Kemper</v>
      </c>
      <c r="E88" s="25" t="str">
        <f>'Comprehensive apps info'!E88</f>
        <v>Auto &amp; Home Dec Packet</v>
      </c>
      <c r="F88" s="25" t="str">
        <f>'Comprehensive apps info'!F88</f>
        <v>kmppdec</v>
      </c>
      <c r="G88" s="25" t="str">
        <f>'Comprehensive apps info'!G88</f>
        <v>Daily</v>
      </c>
      <c r="H88" s="25" t="str">
        <f>'Comprehensive apps info'!H88</f>
        <v>Policy </v>
      </c>
      <c r="I88" s="25" t="str">
        <f>'Comprehensive apps info'!I88</f>
        <v>PDF </v>
      </c>
      <c r="J88" s="25" t="str">
        <f>'Comprehensive apps info'!J88</f>
        <v>Sushil</v>
      </c>
      <c r="K88" s="25" t="str">
        <f>'Comprehensive apps info'!K88</f>
        <v>Pravallika</v>
      </c>
      <c r="L88" s="25" t="str">
        <f>'Comprehensive apps info'!L88</f>
        <v>Handley Westover</v>
      </c>
      <c r="M88" s="25" t="str">
        <f>'Comprehensive apps info'!M88</f>
        <v>Brent Jeppesen</v>
      </c>
      <c r="N88" s="25" t="str">
        <f>'Comprehensive apps info'!N88</f>
        <v>David Jarrett</v>
      </c>
      <c r="O88" s="59" t="str">
        <f>'Comprehensive apps info'!O88</f>
        <v>Supported by TEKsystems</v>
      </c>
      <c r="P88" s="25" t="str">
        <f>'Comprehensive apps info'!P88</f>
        <v/>
      </c>
      <c r="Q88" s="25" t="str">
        <f>'Comprehensive apps info'!Q88</f>
        <v/>
      </c>
      <c r="R88" s="25" t="str">
        <f>'Comprehensive apps info'!R88</f>
        <v/>
      </c>
      <c r="S88" s="28" t="str">
        <f>'Comprehensive apps info'!S88</f>
        <v/>
      </c>
      <c r="T88" s="28" t="str">
        <f>'Comprehensive apps info'!T88</f>
        <v/>
      </c>
      <c r="U88" s="25" t="str">
        <f>'Comprehensive apps info'!U88</f>
        <v>Logan</v>
      </c>
      <c r="V88" s="25" t="str">
        <f>'Comprehensive apps info'!V88</f>
        <v>Logan</v>
      </c>
      <c r="W88" s="16" t="str">
        <f>'Comprehensive apps info'!W88</f>
        <v>/prod/bcs/lgnp/clientapp/kmpdec/</v>
      </c>
      <c r="X88" s="16" t="str">
        <f>'Comprehensive apps info'!X88</f>
        <v>/bcs/lgnt/clientapp/kmppdec/</v>
      </c>
      <c r="Y88" s="30" t="str">
        <f>'Comprehensive apps info'!Y88</f>
        <v>https://sites.google.com/a/rrd.com/kemper-print-ready-policies/policy-decs</v>
      </c>
      <c r="Z88" s="31" t="str">
        <f>'Comprehensive apps info'!Z88</f>
        <v/>
      </c>
      <c r="AA88" s="32" t="str">
        <f>'Comprehensive apps info'!AA88</f>
        <v/>
      </c>
      <c r="AB88" s="32" t="str">
        <f>'Comprehensive apps info'!AB88</f>
        <v/>
      </c>
      <c r="AC88" s="32"/>
      <c r="AD88" s="32" t="str">
        <f>'Comprehensive apps info'!AD88</f>
        <v/>
      </c>
      <c r="AE88" s="32" t="str">
        <f>'Comprehensive apps info'!AE88</f>
        <v/>
      </c>
      <c r="AF88" s="32" t="str">
        <f>'Comprehensive apps info'!AF88</f>
        <v/>
      </c>
      <c r="AG88" s="33" t="str">
        <f>'Comprehensive apps info'!AG88</f>
        <v>No</v>
      </c>
      <c r="AH88" s="33"/>
      <c r="AI88" s="33" t="str">
        <f>'Comprehensive apps info'!AI88</f>
        <v/>
      </c>
      <c r="AJ88" s="33" t="str">
        <f>'Comprehensive apps info'!AJ88</f>
        <v/>
      </c>
      <c r="AK88" s="1"/>
    </row>
    <row r="89" hidden="1">
      <c r="A89" s="1"/>
      <c r="B89" s="10">
        <f>'Comprehensive apps info'!B89</f>
        <v>5</v>
      </c>
      <c r="C89" s="10">
        <f>'Comprehensive apps info'!C89</f>
        <v>4</v>
      </c>
      <c r="D89" s="25" t="str">
        <f>'Comprehensive apps info'!D89</f>
        <v>Kemper</v>
      </c>
      <c r="E89" s="25" t="str">
        <f>'Comprehensive apps info'!E89</f>
        <v>Claims</v>
      </c>
      <c r="F89" s="25" t="str">
        <f>'Comprehensive apps info'!F89</f>
        <v>kmpclai</v>
      </c>
      <c r="G89" s="25" t="str">
        <f>'Comprehensive apps info'!G89</f>
        <v>Daily </v>
      </c>
      <c r="H89" s="25" t="str">
        <f>'Comprehensive apps info'!H89</f>
        <v>Letter</v>
      </c>
      <c r="I89" s="25" t="str">
        <f>'Comprehensive apps info'!I89</f>
        <v>PDF</v>
      </c>
      <c r="J89" s="25" t="str">
        <f>'Comprehensive apps info'!J89</f>
        <v>Ravi</v>
      </c>
      <c r="K89" s="25" t="str">
        <f>'Comprehensive apps info'!K89</f>
        <v>Pravallika</v>
      </c>
      <c r="L89" s="25" t="str">
        <f>'Comprehensive apps info'!L89</f>
        <v>Mario Butter</v>
      </c>
      <c r="M89" s="25" t="str">
        <f>'Comprehensive apps info'!M89</f>
        <v>Brent Jeppesen &amp; Gerald Lockie</v>
      </c>
      <c r="N89" s="25" t="str">
        <f>'Comprehensive apps info'!N89</f>
        <v>Brandon Ballard</v>
      </c>
      <c r="O89" s="59" t="str">
        <f>'Comprehensive apps info'!O89</f>
        <v>Supported by TEKsystems</v>
      </c>
      <c r="P89" s="25" t="str">
        <f>'Comprehensive apps info'!P89</f>
        <v/>
      </c>
      <c r="Q89" s="25" t="str">
        <f>'Comprehensive apps info'!Q89</f>
        <v/>
      </c>
      <c r="R89" s="25" t="str">
        <f>'Comprehensive apps info'!R89</f>
        <v/>
      </c>
      <c r="S89" s="28" t="str">
        <f>'Comprehensive apps info'!S89</f>
        <v/>
      </c>
      <c r="T89" s="28" t="str">
        <f>'Comprehensive apps info'!T89</f>
        <v/>
      </c>
      <c r="U89" s="25" t="str">
        <f>'Comprehensive apps info'!U89</f>
        <v>Logan</v>
      </c>
      <c r="V89" s="25" t="str">
        <f>'Comprehensive apps info'!V89</f>
        <v>Logan</v>
      </c>
      <c r="W89" s="16" t="str">
        <f>'Comprehensive apps info'!W89</f>
        <v>/prod/bcs/lgnp/clientapp/kmpclai/</v>
      </c>
      <c r="X89" s="16" t="str">
        <f>'Comprehensive apps info'!X89</f>
        <v>/bcs/lgnt/clientapp/kmpclai/</v>
      </c>
      <c r="Y89" s="42" t="str">
        <f>'Comprehensive apps info'!Y89</f>
        <v>https://sites.google.com/a/rrd.com/kmp-clai----eds-kemper-claims/</v>
      </c>
      <c r="Z89" s="31" t="str">
        <f>'Comprehensive apps info'!Z89</f>
        <v/>
      </c>
      <c r="AA89" s="33" t="str">
        <f>'Comprehensive apps info'!AA89</f>
        <v>rrd-kmp-clai-igroup@rrd.com
chg-kmp-clai-igroup@rrd.com</v>
      </c>
      <c r="AB89" s="33" t="str">
        <f>'Comprehensive apps info'!AB89</f>
        <v>rrd-kmp-clai-egroup@rrd.com
stc_kemper_printreadyclaims@rrd.com</v>
      </c>
      <c r="AC89" s="32"/>
      <c r="AD89" s="32" t="str">
        <f>'Comprehensive apps info'!AD89</f>
        <v/>
      </c>
      <c r="AE89" s="32" t="str">
        <f>'Comprehensive apps info'!AE89</f>
        <v/>
      </c>
      <c r="AF89" s="32" t="str">
        <f>'Comprehensive apps info'!AF89</f>
        <v/>
      </c>
      <c r="AG89" s="33" t="str">
        <f>'Comprehensive apps info'!AG89</f>
        <v>No</v>
      </c>
      <c r="AH89" s="33"/>
      <c r="AI89" s="33" t="str">
        <f>'Comprehensive apps info'!AI89</f>
        <v/>
      </c>
      <c r="AJ89" s="33" t="str">
        <f>'Comprehensive apps info'!AJ89</f>
        <v/>
      </c>
      <c r="AK89" s="1"/>
    </row>
    <row r="90" hidden="1">
      <c r="A90" s="1"/>
      <c r="B90" s="10">
        <f>'Comprehensive apps info'!B90</f>
        <v>5</v>
      </c>
      <c r="C90" s="10">
        <f>'Comprehensive apps info'!C90</f>
        <v>5</v>
      </c>
      <c r="D90" s="25" t="str">
        <f>'Comprehensive apps info'!D90</f>
        <v>Kemper</v>
      </c>
      <c r="E90" s="25" t="str">
        <f>'Comprehensive apps info'!E90</f>
        <v>Six States</v>
      </c>
      <c r="F90" s="25" t="str">
        <f>'Comprehensive apps info'!F90</f>
        <v>kmppoli</v>
      </c>
      <c r="G90" s="25" t="str">
        <f>'Comprehensive apps info'!G90</f>
        <v>Daily </v>
      </c>
      <c r="H90" s="25" t="str">
        <f>'Comprehensive apps info'!H90</f>
        <v>Policy </v>
      </c>
      <c r="I90" s="25" t="str">
        <f>'Comprehensive apps info'!I90</f>
        <v>PDF</v>
      </c>
      <c r="J90" s="25" t="str">
        <f>'Comprehensive apps info'!J90</f>
        <v>Pravallika</v>
      </c>
      <c r="K90" s="25" t="str">
        <f>'Comprehensive apps info'!K90</f>
        <v>Nethra</v>
      </c>
      <c r="L90" s="25" t="str">
        <f>'Comprehensive apps info'!L90</f>
        <v>Handley Westover</v>
      </c>
      <c r="M90" s="25" t="str">
        <f>'Comprehensive apps info'!M90</f>
        <v>Brent Jeppesen</v>
      </c>
      <c r="N90" s="25" t="str">
        <f>'Comprehensive apps info'!N90</f>
        <v>David Jarrett</v>
      </c>
      <c r="O90" s="59" t="str">
        <f>'Comprehensive apps info'!O90</f>
        <v>Supported by TEKsystems</v>
      </c>
      <c r="P90" s="25" t="str">
        <f>'Comprehensive apps info'!P90</f>
        <v/>
      </c>
      <c r="Q90" s="25" t="str">
        <f>'Comprehensive apps info'!Q90</f>
        <v/>
      </c>
      <c r="R90" s="25" t="str">
        <f>'Comprehensive apps info'!R90</f>
        <v/>
      </c>
      <c r="S90" s="28" t="str">
        <f>'Comprehensive apps info'!S90</f>
        <v/>
      </c>
      <c r="T90" s="28" t="str">
        <f>'Comprehensive apps info'!T90</f>
        <v/>
      </c>
      <c r="U90" s="25" t="str">
        <f>'Comprehensive apps info'!U90</f>
        <v>Logan</v>
      </c>
      <c r="V90" s="25" t="str">
        <f>'Comprehensive apps info'!V90</f>
        <v>Logan</v>
      </c>
      <c r="W90" s="16" t="str">
        <f>'Comprehensive apps info'!W90</f>
        <v>/prod/bcs/lgnp/clientapp/kmppoli/</v>
      </c>
      <c r="X90" s="16" t="str">
        <f>'Comprehensive apps info'!X90</f>
        <v>/bcs/lgnt/clientapp/kmppoli/</v>
      </c>
      <c r="Y90" s="30" t="str">
        <f>'Comprehensive apps info'!Y90</f>
        <v>https://sites.google.com/a/rrd.com/kemper-print-ready-policies/polilies</v>
      </c>
      <c r="Z90" s="31" t="str">
        <f>'Comprehensive apps info'!Z90</f>
        <v/>
      </c>
      <c r="AA90" s="33" t="str">
        <f>'Comprehensive apps info'!AA90</f>
        <v>rrd-kmp-poli-igroup@rrd.com</v>
      </c>
      <c r="AB90" s="33" t="str">
        <f>'Comprehensive apps info'!AB90</f>
        <v>rrd-kmp-poli-egroup@rrd.com</v>
      </c>
      <c r="AC90" s="32"/>
      <c r="AD90" s="32" t="str">
        <f>'Comprehensive apps info'!AD90</f>
        <v/>
      </c>
      <c r="AE90" s="32" t="str">
        <f>'Comprehensive apps info'!AE90</f>
        <v/>
      </c>
      <c r="AF90" s="32" t="str">
        <f>'Comprehensive apps info'!AF90</f>
        <v/>
      </c>
      <c r="AG90" s="33" t="str">
        <f>'Comprehensive apps info'!AG90</f>
        <v>No</v>
      </c>
      <c r="AH90" s="33"/>
      <c r="AI90" s="33" t="str">
        <f>'Comprehensive apps info'!AI90</f>
        <v/>
      </c>
      <c r="AJ90" s="33" t="str">
        <f>'Comprehensive apps info'!AJ90</f>
        <v/>
      </c>
      <c r="AK90" s="1"/>
    </row>
    <row r="91" hidden="1">
      <c r="A91" s="1"/>
      <c r="B91" s="14">
        <f>'Comprehensive apps info'!B91</f>
        <v>5</v>
      </c>
      <c r="C91" s="14">
        <f>'Comprehensive apps info'!C91</f>
        <v>6</v>
      </c>
      <c r="D91" s="35" t="str">
        <f>'Comprehensive apps info'!D91</f>
        <v>McKesson</v>
      </c>
      <c r="E91" s="35" t="str">
        <f>'Comprehensive apps info'!E91</f>
        <v>Annual Tax CDs</v>
      </c>
      <c r="F91" s="35" t="str">
        <f>'Comprehensive apps info'!F91</f>
        <v>mkstxcd</v>
      </c>
      <c r="G91" s="35" t="str">
        <f>'Comprehensive apps info'!G91</f>
        <v>Annual</v>
      </c>
      <c r="H91" s="35" t="str">
        <f>'Comprehensive apps info'!H91</f>
        <v>CD's </v>
      </c>
      <c r="I91" s="35" t="str">
        <f>'Comprehensive apps info'!I91</f>
        <v>AFP</v>
      </c>
      <c r="J91" s="35" t="str">
        <f>'Comprehensive apps info'!J91</f>
        <v>Unassigned</v>
      </c>
      <c r="K91" s="35" t="str">
        <f>'Comprehensive apps info'!K91</f>
        <v>Unassigned</v>
      </c>
      <c r="L91" s="35" t="str">
        <f>'Comprehensive apps info'!L91</f>
        <v>Glen Kartchner </v>
      </c>
      <c r="M91" s="35" t="str">
        <f>'Comprehensive apps info'!M91</f>
        <v>Brian Munk</v>
      </c>
      <c r="N91" s="35" t="str">
        <f>'Comprehensive apps info'!N91</f>
        <v>Mike Benson</v>
      </c>
      <c r="O91" s="36" t="str">
        <f>'Comprehensive apps info'!O91</f>
        <v>De-scoped from TEKsystems</v>
      </c>
      <c r="P91" s="35" t="str">
        <f>'Comprehensive apps info'!P91</f>
        <v/>
      </c>
      <c r="Q91" s="35" t="str">
        <f>'Comprehensive apps info'!Q91</f>
        <v/>
      </c>
      <c r="R91" s="35" t="str">
        <f>'Comprehensive apps info'!R91</f>
        <v/>
      </c>
      <c r="S91" s="37" t="str">
        <f>'Comprehensive apps info'!S91</f>
        <v/>
      </c>
      <c r="T91" s="37" t="str">
        <f>'Comprehensive apps info'!T91</f>
        <v/>
      </c>
      <c r="U91" s="35" t="str">
        <f>'Comprehensive apps info'!U91</f>
        <v>Need to check</v>
      </c>
      <c r="V91" s="35" t="str">
        <f>'Comprehensive apps info'!V91</f>
        <v>Need to check</v>
      </c>
      <c r="W91" s="38" t="str">
        <f>'Comprehensive apps info'!W91</f>
        <v/>
      </c>
      <c r="X91" s="38" t="str">
        <f>'Comprehensive apps info'!X91</f>
        <v/>
      </c>
      <c r="Y91" s="39" t="str">
        <f>'Comprehensive apps info'!Y91</f>
        <v/>
      </c>
      <c r="Z91" s="40" t="str">
        <f>'Comprehensive apps info'!Z91</f>
        <v/>
      </c>
      <c r="AA91" s="39" t="str">
        <f>'Comprehensive apps info'!AA91</f>
        <v/>
      </c>
      <c r="AB91" s="39" t="str">
        <f>'Comprehensive apps info'!AB91</f>
        <v/>
      </c>
      <c r="AC91" s="39"/>
      <c r="AD91" s="39" t="str">
        <f>'Comprehensive apps info'!AD91</f>
        <v/>
      </c>
      <c r="AE91" s="39" t="str">
        <f>'Comprehensive apps info'!AE91</f>
        <v/>
      </c>
      <c r="AF91" s="39" t="str">
        <f>'Comprehensive apps info'!AF91</f>
        <v/>
      </c>
      <c r="AG91" s="39" t="str">
        <f>'Comprehensive apps info'!AG91</f>
        <v/>
      </c>
      <c r="AH91" s="39"/>
      <c r="AI91" s="39" t="str">
        <f>'Comprehensive apps info'!AI91</f>
        <v/>
      </c>
      <c r="AJ91" s="39" t="str">
        <f>'Comprehensive apps info'!AJ91</f>
        <v/>
      </c>
      <c r="AK91" s="1"/>
    </row>
    <row r="92" hidden="1">
      <c r="A92" s="1"/>
      <c r="B92" s="14">
        <f>'Comprehensive apps info'!B92</f>
        <v>5</v>
      </c>
      <c r="C92" s="14">
        <f>'Comprehensive apps info'!C92</f>
        <v>7</v>
      </c>
      <c r="D92" s="35" t="str">
        <f>'Comprehensive apps info'!D92</f>
        <v>Global Exchange Services</v>
      </c>
      <c r="E92" s="35" t="str">
        <f>'Comprehensive apps info'!E92</f>
        <v>Mercury</v>
      </c>
      <c r="F92" s="35" t="str">
        <f>'Comprehensive apps info'!F92</f>
        <v>gxsmerc</v>
      </c>
      <c r="G92" s="35" t="str">
        <f>'Comprehensive apps info'!G92</f>
        <v>Weekly </v>
      </c>
      <c r="H92" s="35" t="str">
        <f>'Comprehensive apps info'!H92</f>
        <v>STMT, INV &amp; DUN Letters</v>
      </c>
      <c r="I92" s="35" t="str">
        <f>'Comprehensive apps info'!I92</f>
        <v>PDF</v>
      </c>
      <c r="J92" s="35" t="str">
        <f>'Comprehensive apps info'!J92</f>
        <v>Veera</v>
      </c>
      <c r="K92" s="35" t="str">
        <f>'Comprehensive apps info'!K92</f>
        <v>Lakshmi</v>
      </c>
      <c r="L92" s="35" t="str">
        <f>'Comprehensive apps info'!L92</f>
        <v>Joe Ames</v>
      </c>
      <c r="M92" s="35" t="str">
        <f>'Comprehensive apps info'!M92</f>
        <v>Kathleen Bloomquist</v>
      </c>
      <c r="N92" s="35" t="str">
        <f>'Comprehensive apps info'!N92</f>
        <v>Mike Benson </v>
      </c>
      <c r="O92" s="36" t="str">
        <f>'Comprehensive apps info'!O92</f>
        <v>Supported by TEKsystems</v>
      </c>
      <c r="P92" s="35" t="str">
        <f>'Comprehensive apps info'!P92</f>
        <v/>
      </c>
      <c r="Q92" s="35" t="str">
        <f>'Comprehensive apps info'!Q92</f>
        <v/>
      </c>
      <c r="R92" s="35" t="str">
        <f>'Comprehensive apps info'!R92</f>
        <v/>
      </c>
      <c r="S92" s="37" t="str">
        <f>'Comprehensive apps info'!S92</f>
        <v/>
      </c>
      <c r="T92" s="37" t="str">
        <f>'Comprehensive apps info'!T92</f>
        <v/>
      </c>
      <c r="U92" s="35" t="str">
        <f>'Comprehensive apps info'!U92</f>
        <v>Need to check</v>
      </c>
      <c r="V92" s="35" t="str">
        <f>'Comprehensive apps info'!V92</f>
        <v>Need to check</v>
      </c>
      <c r="W92" s="38" t="str">
        <f>'Comprehensive apps info'!W92</f>
        <v/>
      </c>
      <c r="X92" s="38" t="str">
        <f>'Comprehensive apps info'!X92</f>
        <v/>
      </c>
      <c r="Y92" s="39" t="str">
        <f>'Comprehensive apps info'!Y92</f>
        <v/>
      </c>
      <c r="Z92" s="40" t="str">
        <f>'Comprehensive apps info'!Z92</f>
        <v/>
      </c>
      <c r="AA92" s="39" t="str">
        <f>'Comprehensive apps info'!AA92</f>
        <v>OpenText-InternalReports@rrd.com</v>
      </c>
      <c r="AB92" s="39" t="str">
        <f>'Comprehensive apps info'!AB92</f>
        <v>OpenText-ExternalMERCReports@rrd.com</v>
      </c>
      <c r="AC92" s="39"/>
      <c r="AD92" s="39" t="str">
        <f>'Comprehensive apps info'!AD92</f>
        <v/>
      </c>
      <c r="AE92" s="39" t="str">
        <f>'Comprehensive apps info'!AE92</f>
        <v/>
      </c>
      <c r="AF92" s="39" t="str">
        <f>'Comprehensive apps info'!AF92</f>
        <v/>
      </c>
      <c r="AG92" s="39" t="str">
        <f>'Comprehensive apps info'!AG92</f>
        <v/>
      </c>
      <c r="AH92" s="39"/>
      <c r="AI92" s="39" t="str">
        <f>'Comprehensive apps info'!AI92</f>
        <v/>
      </c>
      <c r="AJ92" s="39" t="str">
        <f>'Comprehensive apps info'!AJ92</f>
        <v/>
      </c>
      <c r="AK92" s="1"/>
    </row>
    <row r="93" hidden="1">
      <c r="A93" s="1"/>
      <c r="B93" s="10">
        <f>'Comprehensive apps info'!B93</f>
        <v>5</v>
      </c>
      <c r="C93" s="10">
        <f>'Comprehensive apps info'!C93</f>
        <v>8</v>
      </c>
      <c r="D93" s="25" t="str">
        <f>'Comprehensive apps info'!D93</f>
        <v>Caremore</v>
      </c>
      <c r="E93" s="25" t="str">
        <f>'Comprehensive apps info'!E93</f>
        <v>Letters</v>
      </c>
      <c r="F93" s="25" t="str">
        <f>'Comprehensive apps info'!F93</f>
        <v>cmrltrs</v>
      </c>
      <c r="G93" s="25" t="str">
        <f>'Comprehensive apps info'!G93</f>
        <v>Ad-hoc</v>
      </c>
      <c r="H93" s="25" t="str">
        <f>'Comprehensive apps info'!H93</f>
        <v>Letter</v>
      </c>
      <c r="I93" s="25" t="str">
        <f>'Comprehensive apps info'!I93</f>
        <v>PDF</v>
      </c>
      <c r="J93" s="25" t="str">
        <f>'Comprehensive apps info'!J93</f>
        <v>Sushil</v>
      </c>
      <c r="K93" s="25" t="str">
        <f>'Comprehensive apps info'!K93</f>
        <v>Nethra</v>
      </c>
      <c r="L93" s="25" t="str">
        <f>'Comprehensive apps info'!L93</f>
        <v>Glen Kartchner</v>
      </c>
      <c r="M93" s="25" t="str">
        <f>'Comprehensive apps info'!M93</f>
        <v>Monica Campitelli</v>
      </c>
      <c r="N93" s="25" t="str">
        <f>'Comprehensive apps info'!N93</f>
        <v>Mike Benson</v>
      </c>
      <c r="O93" s="59" t="str">
        <f>'Comprehensive apps info'!O93</f>
        <v>Supported by TEKsystems</v>
      </c>
      <c r="P93" s="25" t="str">
        <f>'Comprehensive apps info'!P93</f>
        <v/>
      </c>
      <c r="Q93" s="25" t="str">
        <f>'Comprehensive apps info'!Q93</f>
        <v/>
      </c>
      <c r="R93" s="25" t="str">
        <f>'Comprehensive apps info'!R93</f>
        <v/>
      </c>
      <c r="S93" s="28" t="str">
        <f>'Comprehensive apps info'!S93</f>
        <v/>
      </c>
      <c r="T93" s="28" t="str">
        <f>'Comprehensive apps info'!T93</f>
        <v/>
      </c>
      <c r="U93" s="25" t="str">
        <f>'Comprehensive apps info'!U93</f>
        <v>Need to check</v>
      </c>
      <c r="V93" s="25" t="str">
        <f>'Comprehensive apps info'!V93</f>
        <v>Need to check</v>
      </c>
      <c r="W93" s="16" t="str">
        <f>'Comprehensive apps info'!W93</f>
        <v/>
      </c>
      <c r="X93" s="16" t="str">
        <f>'Comprehensive apps info'!X93</f>
        <v/>
      </c>
      <c r="Y93" s="42" t="str">
        <f>'Comprehensive apps info'!Y93</f>
        <v>https://sites.google.com/a/rrd.com/caremore-letters/</v>
      </c>
      <c r="Z93" s="31" t="str">
        <f>'Comprehensive apps info'!Z93</f>
        <v/>
      </c>
      <c r="AA93" s="32" t="str">
        <f>'Comprehensive apps info'!AA93</f>
        <v/>
      </c>
      <c r="AB93" s="32" t="str">
        <f>'Comprehensive apps info'!AB93</f>
        <v/>
      </c>
      <c r="AC93" s="32"/>
      <c r="AD93" s="32" t="str">
        <f>'Comprehensive apps info'!AD93</f>
        <v/>
      </c>
      <c r="AE93" s="32" t="str">
        <f>'Comprehensive apps info'!AE93</f>
        <v/>
      </c>
      <c r="AF93" s="32" t="str">
        <f>'Comprehensive apps info'!AF93</f>
        <v/>
      </c>
      <c r="AG93" s="33" t="str">
        <f>'Comprehensive apps info'!AG93</f>
        <v>No</v>
      </c>
      <c r="AH93" s="33"/>
      <c r="AI93" s="33" t="str">
        <f>'Comprehensive apps info'!AI93</f>
        <v/>
      </c>
      <c r="AJ93" s="33" t="str">
        <f>'Comprehensive apps info'!AJ93</f>
        <v/>
      </c>
      <c r="AK93" s="1"/>
    </row>
    <row r="94" hidden="1">
      <c r="A94" s="1"/>
      <c r="B94" s="14">
        <f>'Comprehensive apps info'!B94</f>
        <v>5</v>
      </c>
      <c r="C94" s="14">
        <f>'Comprehensive apps info'!C94</f>
        <v>9</v>
      </c>
      <c r="D94" s="35" t="str">
        <f>'Comprehensive apps info'!D94</f>
        <v>Association for Computing Machinery</v>
      </c>
      <c r="E94" s="35" t="str">
        <f>'Comprehensive apps info'!E94</f>
        <v>First Renewal SIG</v>
      </c>
      <c r="F94" s="35" t="str">
        <f>'Comprehensive apps info'!F94</f>
        <v>acmrenw</v>
      </c>
      <c r="G94" s="35" t="str">
        <f>'Comprehensive apps info'!G94</f>
        <v>Monthly </v>
      </c>
      <c r="H94" s="35" t="str">
        <f>'Comprehensive apps info'!H94</f>
        <v>Letter</v>
      </c>
      <c r="I94" s="35" t="str">
        <f>'Comprehensive apps info'!I94</f>
        <v>Raw Data </v>
      </c>
      <c r="J94" s="35" t="str">
        <f>'Comprehensive apps info'!J94</f>
        <v>Unassigned</v>
      </c>
      <c r="K94" s="35" t="str">
        <f>'Comprehensive apps info'!K94</f>
        <v>Unassigned</v>
      </c>
      <c r="L94" s="35" t="str">
        <f>'Comprehensive apps info'!L94</f>
        <v>Joe Green</v>
      </c>
      <c r="M94" s="35" t="str">
        <f>'Comprehensive apps info'!M94</f>
        <v>Kathleen Bloomquist</v>
      </c>
      <c r="N94" s="35" t="str">
        <f>'Comprehensive apps info'!N94</f>
        <v>Casey McCammon </v>
      </c>
      <c r="O94" s="36" t="str">
        <f>'Comprehensive apps info'!O94</f>
        <v>De-scoped from TEKsystems</v>
      </c>
      <c r="P94" s="35" t="str">
        <f>'Comprehensive apps info'!P94</f>
        <v/>
      </c>
      <c r="Q94" s="35" t="str">
        <f>'Comprehensive apps info'!Q94</f>
        <v/>
      </c>
      <c r="R94" s="35" t="str">
        <f>'Comprehensive apps info'!R94</f>
        <v/>
      </c>
      <c r="S94" s="37" t="str">
        <f>'Comprehensive apps info'!S94</f>
        <v/>
      </c>
      <c r="T94" s="37" t="str">
        <f>'Comprehensive apps info'!T94</f>
        <v/>
      </c>
      <c r="U94" s="35" t="str">
        <f>'Comprehensive apps info'!U94</f>
        <v>Need to check</v>
      </c>
      <c r="V94" s="35" t="str">
        <f>'Comprehensive apps info'!V94</f>
        <v>Need to check</v>
      </c>
      <c r="W94" s="38" t="str">
        <f>'Comprehensive apps info'!W94</f>
        <v/>
      </c>
      <c r="X94" s="38" t="str">
        <f>'Comprehensive apps info'!X94</f>
        <v/>
      </c>
      <c r="Y94" s="39" t="str">
        <f>'Comprehensive apps info'!Y94</f>
        <v/>
      </c>
      <c r="Z94" s="40" t="str">
        <f>'Comprehensive apps info'!Z94</f>
        <v/>
      </c>
      <c r="AA94" s="39" t="str">
        <f>'Comprehensive apps info'!AA94</f>
        <v/>
      </c>
      <c r="AB94" s="39" t="str">
        <f>'Comprehensive apps info'!AB94</f>
        <v/>
      </c>
      <c r="AC94" s="39"/>
      <c r="AD94" s="39" t="str">
        <f>'Comprehensive apps info'!AD94</f>
        <v/>
      </c>
      <c r="AE94" s="39" t="str">
        <f>'Comprehensive apps info'!AE94</f>
        <v/>
      </c>
      <c r="AF94" s="39" t="str">
        <f>'Comprehensive apps info'!AF94</f>
        <v/>
      </c>
      <c r="AG94" s="39" t="str">
        <f>'Comprehensive apps info'!AG94</f>
        <v/>
      </c>
      <c r="AH94" s="39"/>
      <c r="AI94" s="39" t="str">
        <f>'Comprehensive apps info'!AI94</f>
        <v/>
      </c>
      <c r="AJ94" s="39" t="str">
        <f>'Comprehensive apps info'!AJ94</f>
        <v/>
      </c>
      <c r="AK94" s="1"/>
    </row>
    <row r="95" hidden="1">
      <c r="A95" s="1"/>
      <c r="B95" s="14">
        <f>'Comprehensive apps info'!B95</f>
        <v>5</v>
      </c>
      <c r="C95" s="14">
        <f>'Comprehensive apps info'!C95</f>
        <v>10</v>
      </c>
      <c r="D95" s="35" t="str">
        <f>'Comprehensive apps info'!D95</f>
        <v>McKesson </v>
      </c>
      <c r="E95" s="35" t="str">
        <f>'Comprehensive apps info'!E95</f>
        <v>Invoice Processing </v>
      </c>
      <c r="F95" s="35" t="str">
        <f>'Comprehensive apps info'!F95</f>
        <v>mkspdfi</v>
      </c>
      <c r="G95" s="35" t="str">
        <f>'Comprehensive apps info'!G95</f>
        <v>Ad-hoc</v>
      </c>
      <c r="H95" s="35" t="str">
        <f>'Comprehensive apps info'!H95</f>
        <v>Invoice </v>
      </c>
      <c r="I95" s="35" t="str">
        <f>'Comprehensive apps info'!I95</f>
        <v>PDF</v>
      </c>
      <c r="J95" s="35" t="str">
        <f>'Comprehensive apps info'!J95</f>
        <v>Unassigned</v>
      </c>
      <c r="K95" s="35" t="str">
        <f>'Comprehensive apps info'!K95</f>
        <v>Unassigned</v>
      </c>
      <c r="L95" s="35" t="str">
        <f>'Comprehensive apps info'!L95</f>
        <v>Logan App Dev Maintenance Team </v>
      </c>
      <c r="M95" s="35" t="str">
        <f>'Comprehensive apps info'!M95</f>
        <v>Randy Bunce</v>
      </c>
      <c r="N95" s="35" t="str">
        <f>'Comprehensive apps info'!N95</f>
        <v>Mike Benson </v>
      </c>
      <c r="O95" s="36" t="str">
        <f>'Comprehensive apps info'!O95</f>
        <v>De-scoped from TEKsystems</v>
      </c>
      <c r="P95" s="35" t="str">
        <f>'Comprehensive apps info'!P95</f>
        <v/>
      </c>
      <c r="Q95" s="35" t="str">
        <f>'Comprehensive apps info'!Q95</f>
        <v/>
      </c>
      <c r="R95" s="35" t="str">
        <f>'Comprehensive apps info'!R95</f>
        <v/>
      </c>
      <c r="S95" s="37" t="str">
        <f>'Comprehensive apps info'!S95</f>
        <v/>
      </c>
      <c r="T95" s="37" t="str">
        <f>'Comprehensive apps info'!T95</f>
        <v/>
      </c>
      <c r="U95" s="35" t="str">
        <f>'Comprehensive apps info'!U95</f>
        <v>Need to check</v>
      </c>
      <c r="V95" s="35" t="str">
        <f>'Comprehensive apps info'!V95</f>
        <v>Need to check</v>
      </c>
      <c r="W95" s="38" t="str">
        <f>'Comprehensive apps info'!W95</f>
        <v/>
      </c>
      <c r="X95" s="38" t="str">
        <f>'Comprehensive apps info'!X95</f>
        <v/>
      </c>
      <c r="Y95" s="39" t="str">
        <f>'Comprehensive apps info'!Y95</f>
        <v/>
      </c>
      <c r="Z95" s="40" t="str">
        <f>'Comprehensive apps info'!Z95</f>
        <v/>
      </c>
      <c r="AA95" s="39" t="str">
        <f>'Comprehensive apps info'!AA95</f>
        <v/>
      </c>
      <c r="AB95" s="39" t="str">
        <f>'Comprehensive apps info'!AB95</f>
        <v/>
      </c>
      <c r="AC95" s="39"/>
      <c r="AD95" s="39" t="str">
        <f>'Comprehensive apps info'!AD95</f>
        <v/>
      </c>
      <c r="AE95" s="39" t="str">
        <f>'Comprehensive apps info'!AE95</f>
        <v/>
      </c>
      <c r="AF95" s="39" t="str">
        <f>'Comprehensive apps info'!AF95</f>
        <v/>
      </c>
      <c r="AG95" s="39" t="str">
        <f>'Comprehensive apps info'!AG95</f>
        <v/>
      </c>
      <c r="AH95" s="39"/>
      <c r="AI95" s="39" t="str">
        <f>'Comprehensive apps info'!AI95</f>
        <v/>
      </c>
      <c r="AJ95" s="39" t="str">
        <f>'Comprehensive apps info'!AJ95</f>
        <v/>
      </c>
      <c r="AK95" s="1"/>
    </row>
    <row r="96" hidden="1">
      <c r="A96" s="1"/>
      <c r="B96" s="10">
        <f>'Comprehensive apps info'!B96</f>
        <v>5</v>
      </c>
      <c r="C96" s="10">
        <f>'Comprehensive apps info'!C96</f>
        <v>11</v>
      </c>
      <c r="D96" s="25" t="str">
        <f>'Comprehensive apps info'!D96</f>
        <v>Virginia College</v>
      </c>
      <c r="E96" s="25" t="str">
        <f>'Comprehensive apps info'!E96</f>
        <v>Statements</v>
      </c>
      <c r="F96" s="25" t="str">
        <f>'Comprehensive apps info'!F96</f>
        <v>vacstmt</v>
      </c>
      <c r="G96" s="25" t="str">
        <f>'Comprehensive apps info'!G96</f>
        <v>Quarterly </v>
      </c>
      <c r="H96" s="25" t="str">
        <f>'Comprehensive apps info'!H96</f>
        <v>Stmt</v>
      </c>
      <c r="I96" s="25" t="str">
        <f>'Comprehensive apps info'!I96</f>
        <v>PDF</v>
      </c>
      <c r="J96" s="25" t="str">
        <f>'Comprehensive apps info'!J96</f>
        <v>Lakshmi</v>
      </c>
      <c r="K96" s="25" t="str">
        <f>'Comprehensive apps info'!K96</f>
        <v>Nethra</v>
      </c>
      <c r="L96" s="25" t="str">
        <f>'Comprehensive apps info'!L96</f>
        <v>Scott Loosle</v>
      </c>
      <c r="M96" s="25" t="str">
        <f>'Comprehensive apps info'!M96</f>
        <v>Gerald Lockie</v>
      </c>
      <c r="N96" s="25" t="str">
        <f>'Comprehensive apps info'!N96</f>
        <v>David Jarrett</v>
      </c>
      <c r="O96" s="59" t="str">
        <f>'Comprehensive apps info'!O96</f>
        <v>Supported by TEKsystems</v>
      </c>
      <c r="P96" s="25" t="str">
        <f>'Comprehensive apps info'!P96</f>
        <v/>
      </c>
      <c r="Q96" s="25" t="str">
        <f>'Comprehensive apps info'!Q96</f>
        <v/>
      </c>
      <c r="R96" s="25" t="str">
        <f>'Comprehensive apps info'!R96</f>
        <v/>
      </c>
      <c r="S96" s="28" t="str">
        <f>'Comprehensive apps info'!S96</f>
        <v/>
      </c>
      <c r="T96" s="28" t="str">
        <f>'Comprehensive apps info'!T96</f>
        <v/>
      </c>
      <c r="U96" s="25" t="str">
        <f>'Comprehensive apps info'!U96</f>
        <v>Need to check</v>
      </c>
      <c r="V96" s="25" t="str">
        <f>'Comprehensive apps info'!V96</f>
        <v>Need to check</v>
      </c>
      <c r="W96" s="65" t="str">
        <f>'Comprehensive apps info'!W96</f>
        <v/>
      </c>
      <c r="X96" s="61" t="str">
        <f>'Comprehensive apps info'!X96</f>
        <v/>
      </c>
      <c r="Y96" s="92" t="str">
        <f>'Comprehensive apps info'!Y96</f>
        <v/>
      </c>
      <c r="Z96" s="31" t="str">
        <f>'Comprehensive apps info'!Z96</f>
        <v/>
      </c>
      <c r="AA96" s="32" t="str">
        <f>'Comprehensive apps info'!AA96</f>
        <v/>
      </c>
      <c r="AB96" s="32" t="str">
        <f>'Comprehensive apps info'!AB96</f>
        <v/>
      </c>
      <c r="AC96" s="32"/>
      <c r="AD96" s="32" t="str">
        <f>'Comprehensive apps info'!AD96</f>
        <v/>
      </c>
      <c r="AE96" s="32" t="str">
        <f>'Comprehensive apps info'!AE96</f>
        <v/>
      </c>
      <c r="AF96" s="32" t="str">
        <f>'Comprehensive apps info'!AF96</f>
        <v/>
      </c>
      <c r="AG96" s="33" t="str">
        <f>'Comprehensive apps info'!AG96</f>
        <v>Yes</v>
      </c>
      <c r="AH96" s="33"/>
      <c r="AI96" s="33" t="str">
        <f>'Comprehensive apps info'!AI96</f>
        <v/>
      </c>
      <c r="AJ96" s="33" t="str">
        <f>'Comprehensive apps info'!AJ96</f>
        <v/>
      </c>
      <c r="AK96" s="1"/>
    </row>
    <row r="97" hidden="1">
      <c r="A97" s="1"/>
      <c r="B97" s="10">
        <f>'Comprehensive apps info'!B97</f>
        <v>6</v>
      </c>
      <c r="C97" s="10">
        <f>'Comprehensive apps info'!C97</f>
        <v>1</v>
      </c>
      <c r="D97" s="25" t="str">
        <f>'Comprehensive apps info'!D97</f>
        <v>AT&amp;T</v>
      </c>
      <c r="E97" s="25" t="str">
        <f>'Comprehensive apps info'!E97</f>
        <v>Rebate Checks</v>
      </c>
      <c r="F97" s="25" t="str">
        <f>'Comprehensive apps info'!F97</f>
        <v>atkarpc</v>
      </c>
      <c r="G97" s="25" t="str">
        <f>'Comprehensive apps info'!G97</f>
        <v>Ad-hoc</v>
      </c>
      <c r="H97" s="25" t="str">
        <f>'Comprehensive apps info'!H97</f>
        <v>Check</v>
      </c>
      <c r="I97" s="25" t="str">
        <f>'Comprehensive apps info'!I97</f>
        <v>Raw Data</v>
      </c>
      <c r="J97" s="25" t="str">
        <f>'Comprehensive apps info'!J97</f>
        <v>Sushil</v>
      </c>
      <c r="K97" s="25" t="str">
        <f>'Comprehensive apps info'!K97</f>
        <v>Pravallika</v>
      </c>
      <c r="L97" s="25" t="str">
        <f>'Comprehensive apps info'!L97</f>
        <v>Glen Kartchner</v>
      </c>
      <c r="M97" s="25" t="str">
        <f>'Comprehensive apps info'!M97</f>
        <v>Ashley Geary</v>
      </c>
      <c r="N97" s="25" t="str">
        <f>'Comprehensive apps info'!N97</f>
        <v>Mike Benson</v>
      </c>
      <c r="O97" s="59" t="str">
        <f>'Comprehensive apps info'!O97</f>
        <v>Supported by TEKsystems</v>
      </c>
      <c r="P97" s="25" t="str">
        <f>'Comprehensive apps info'!P97</f>
        <v/>
      </c>
      <c r="Q97" s="25" t="str">
        <f>'Comprehensive apps info'!Q97</f>
        <v/>
      </c>
      <c r="R97" s="25" t="str">
        <f>'Comprehensive apps info'!R97</f>
        <v/>
      </c>
      <c r="S97" s="28" t="str">
        <f>'Comprehensive apps info'!S97</f>
        <v/>
      </c>
      <c r="T97" s="28" t="str">
        <f>'Comprehensive apps info'!T97</f>
        <v/>
      </c>
      <c r="U97" s="25" t="str">
        <f>'Comprehensive apps info'!U97</f>
        <v>Chicago</v>
      </c>
      <c r="V97" s="25" t="str">
        <f>'Comprehensive apps info'!V97</f>
        <v>Chicago</v>
      </c>
      <c r="W97" s="65" t="str">
        <f>'Comprehensive apps info'!W97</f>
        <v>/prod/bcs/chgp/clientapp/atkarpc/</v>
      </c>
      <c r="X97" s="61" t="str">
        <f>'Comprehensive apps info'!X97</f>
        <v>/bcs/chgt/clientapp/atkarpc/</v>
      </c>
      <c r="Y97" s="92" t="str">
        <f>'Comprehensive apps info'!Y97</f>
        <v>There is no Google Site for this app.</v>
      </c>
      <c r="Z97" s="31" t="str">
        <f>'Comprehensive apps info'!Z97</f>
        <v/>
      </c>
      <c r="AA97" s="33" t="str">
        <f>'Comprehensive apps info'!AA97</f>
        <v>rrd-atkarpc-igroup@rrd.com</v>
      </c>
      <c r="AB97" s="33" t="str">
        <f>'Comprehensive apps info'!AB97</f>
        <v>rrd-atkarpc-egroup@rrd.com</v>
      </c>
      <c r="AC97" s="32"/>
      <c r="AD97" s="32" t="str">
        <f>'Comprehensive apps info'!AD97</f>
        <v/>
      </c>
      <c r="AE97" s="32" t="str">
        <f>'Comprehensive apps info'!AE97</f>
        <v/>
      </c>
      <c r="AF97" s="32" t="str">
        <f>'Comprehensive apps info'!AF97</f>
        <v/>
      </c>
      <c r="AG97" s="32" t="str">
        <f>'Comprehensive apps info'!AG97</f>
        <v/>
      </c>
      <c r="AH97" s="32"/>
      <c r="AI97" s="32" t="str">
        <f>'Comprehensive apps info'!AI97</f>
        <v/>
      </c>
      <c r="AJ97" s="32" t="str">
        <f>'Comprehensive apps info'!AJ97</f>
        <v/>
      </c>
      <c r="AK97" s="1"/>
    </row>
    <row r="98" hidden="1">
      <c r="A98" s="1"/>
      <c r="B98" s="10">
        <f>'Comprehensive apps info'!B98</f>
        <v>6</v>
      </c>
      <c r="C98" s="10">
        <f>'Comprehensive apps info'!C98</f>
        <v>2</v>
      </c>
      <c r="D98" s="132" t="str">
        <f>'Comprehensive apps info'!D98</f>
        <v>Bill.com</v>
      </c>
      <c r="E98" s="25" t="str">
        <f>'Comprehensive apps info'!E98</f>
        <v>Checks</v>
      </c>
      <c r="F98" s="25" t="str">
        <f>'Comprehensive apps info'!F98</f>
        <v>billcom</v>
      </c>
      <c r="G98" s="25" t="str">
        <f>'Comprehensive apps info'!G98</f>
        <v>Daily</v>
      </c>
      <c r="H98" s="25" t="str">
        <f>'Comprehensive apps info'!H98</f>
        <v>Check</v>
      </c>
      <c r="I98" s="25" t="str">
        <f>'Comprehensive apps info'!I98</f>
        <v>Raw Data</v>
      </c>
      <c r="J98" s="25" t="str">
        <f>'Comprehensive apps info'!J98</f>
        <v>Parth</v>
      </c>
      <c r="K98" s="25" t="str">
        <f>'Comprehensive apps info'!K98</f>
        <v>Ravi</v>
      </c>
      <c r="L98" s="25" t="str">
        <f>'Comprehensive apps info'!L98</f>
        <v>Jordan Rampersad</v>
      </c>
      <c r="M98" s="25" t="str">
        <f>'Comprehensive apps info'!M98</f>
        <v>Daniel Everton</v>
      </c>
      <c r="N98" s="25" t="str">
        <f>'Comprehensive apps info'!N98</f>
        <v>Mike Benson</v>
      </c>
      <c r="O98" s="59" t="str">
        <f>'Comprehensive apps info'!O98</f>
        <v>Supported by TEKsystems</v>
      </c>
      <c r="P98" s="25" t="str">
        <f>'Comprehensive apps info'!P98</f>
        <v/>
      </c>
      <c r="Q98" s="25" t="str">
        <f>'Comprehensive apps info'!Q98</f>
        <v/>
      </c>
      <c r="R98" s="25" t="str">
        <f>'Comprehensive apps info'!R98</f>
        <v/>
      </c>
      <c r="S98" s="28" t="str">
        <f>'Comprehensive apps info'!S98</f>
        <v/>
      </c>
      <c r="T98" s="28" t="str">
        <f>'Comprehensive apps info'!T98</f>
        <v/>
      </c>
      <c r="U98" s="25" t="str">
        <f>'Comprehensive apps info'!U98</f>
        <v>Logan</v>
      </c>
      <c r="V98" s="25" t="str">
        <f>'Comprehensive apps info'!V98</f>
        <v>Logan</v>
      </c>
      <c r="W98" s="65" t="str">
        <f>'Comprehensive apps info'!W98</f>
        <v>/prod/bcs/lgnp/clientapp/billcom/</v>
      </c>
      <c r="X98" s="61" t="str">
        <f>'Comprehensive apps info'!X98</f>
        <v>/bcs/lgnt/clientapp/billcom/</v>
      </c>
      <c r="Y98" s="42" t="str">
        <f>'Comprehensive apps info'!Y98</f>
        <v>https://sites.google.com/a/rrd.com/bill-com/</v>
      </c>
      <c r="Z98" s="31" t="str">
        <f>'Comprehensive apps info'!Z98</f>
        <v/>
      </c>
      <c r="AA98" s="32" t="str">
        <f>'Comprehensive apps info'!AA98</f>
        <v>bdc-rrdinternal@rrd.com</v>
      </c>
      <c r="AB98" s="32" t="str">
        <f>'Comprehensive apps info'!AB98</f>
        <v>bdc-rrdgroupemail@rrd.com</v>
      </c>
      <c r="AC98" s="32"/>
      <c r="AD98" s="32" t="str">
        <f>'Comprehensive apps info'!AD98</f>
        <v/>
      </c>
      <c r="AE98" s="32" t="str">
        <f>'Comprehensive apps info'!AE98</f>
        <v/>
      </c>
      <c r="AF98" s="32" t="str">
        <f>'Comprehensive apps info'!AF98</f>
        <v/>
      </c>
      <c r="AG98" s="32" t="str">
        <f>'Comprehensive apps info'!AG98</f>
        <v/>
      </c>
      <c r="AH98" s="32"/>
      <c r="AI98" s="32" t="str">
        <f>'Comprehensive apps info'!AI98</f>
        <v/>
      </c>
      <c r="AJ98" s="32" t="str">
        <f>'Comprehensive apps info'!AJ98</f>
        <v/>
      </c>
      <c r="AK98" s="1"/>
    </row>
    <row r="99" hidden="1">
      <c r="A99" s="1"/>
      <c r="B99" s="10">
        <f>'Comprehensive apps info'!B99</f>
        <v>6</v>
      </c>
      <c r="C99" s="10">
        <f>'Comprehensive apps info'!C99</f>
        <v>3</v>
      </c>
      <c r="D99" s="132" t="str">
        <f>'Comprehensive apps info'!D99</f>
        <v>Bill.com</v>
      </c>
      <c r="E99" s="25" t="str">
        <f>'Comprehensive apps info'!E99</f>
        <v>Invoices</v>
      </c>
      <c r="F99" s="25" t="str">
        <f>'Comprehensive apps info'!F99</f>
        <v>bilinvo</v>
      </c>
      <c r="G99" s="25" t="str">
        <f>'Comprehensive apps info'!G99</f>
        <v>Daily</v>
      </c>
      <c r="H99" s="25" t="str">
        <f>'Comprehensive apps info'!H99</f>
        <v>Statement</v>
      </c>
      <c r="I99" s="25" t="str">
        <f>'Comprehensive apps info'!I99</f>
        <v>PDF</v>
      </c>
      <c r="J99" s="25" t="str">
        <f>'Comprehensive apps info'!J99</f>
        <v>Parth</v>
      </c>
      <c r="K99" s="25" t="str">
        <f>'Comprehensive apps info'!K99</f>
        <v>Naidu</v>
      </c>
      <c r="L99" s="25" t="str">
        <f>'Comprehensive apps info'!L99</f>
        <v>Jordan Rampersad</v>
      </c>
      <c r="M99" s="25" t="str">
        <f>'Comprehensive apps info'!M99</f>
        <v>Daniel Everton</v>
      </c>
      <c r="N99" s="25" t="str">
        <f>'Comprehensive apps info'!N99</f>
        <v>Mike Benson</v>
      </c>
      <c r="O99" s="59" t="str">
        <f>'Comprehensive apps info'!O99</f>
        <v>Supported by TEKsystems</v>
      </c>
      <c r="P99" s="25" t="str">
        <f>'Comprehensive apps info'!P99</f>
        <v/>
      </c>
      <c r="Q99" s="25" t="str">
        <f>'Comprehensive apps info'!Q99</f>
        <v/>
      </c>
      <c r="R99" s="25" t="str">
        <f>'Comprehensive apps info'!R99</f>
        <v/>
      </c>
      <c r="S99" s="28" t="str">
        <f>'Comprehensive apps info'!S99</f>
        <v/>
      </c>
      <c r="T99" s="28" t="str">
        <f>'Comprehensive apps info'!T99</f>
        <v/>
      </c>
      <c r="U99" s="25" t="str">
        <f>'Comprehensive apps info'!U99</f>
        <v>Logan</v>
      </c>
      <c r="V99" s="25" t="str">
        <f>'Comprehensive apps info'!V99</f>
        <v>Logan</v>
      </c>
      <c r="W99" s="65" t="str">
        <f>'Comprehensive apps info'!W99</f>
        <v>/prod/bcs/lgnp/clientapp/bilinvo/</v>
      </c>
      <c r="X99" s="61" t="str">
        <f>'Comprehensive apps info'!X99</f>
        <v>/bcs/lgnt/clientapp/bilinvo/</v>
      </c>
      <c r="Y99" s="92" t="str">
        <f>'Comprehensive apps info'!Y99</f>
        <v/>
      </c>
      <c r="Z99" s="31" t="str">
        <f>'Comprehensive apps info'!Z99</f>
        <v/>
      </c>
      <c r="AA99" s="32" t="str">
        <f>'Comprehensive apps info'!AA99</f>
        <v>bdc-rrdinternal@rrd.com</v>
      </c>
      <c r="AB99" s="32" t="str">
        <f>'Comprehensive apps info'!AB99</f>
        <v>bdc-rrdgroupemail@rrd.com</v>
      </c>
      <c r="AC99" s="32"/>
      <c r="AD99" s="32" t="str">
        <f>'Comprehensive apps info'!AD99</f>
        <v/>
      </c>
      <c r="AE99" s="32" t="str">
        <f>'Comprehensive apps info'!AE99</f>
        <v/>
      </c>
      <c r="AF99" s="32" t="str">
        <f>'Comprehensive apps info'!AF99</f>
        <v/>
      </c>
      <c r="AG99" s="32" t="str">
        <f>'Comprehensive apps info'!AG99</f>
        <v/>
      </c>
      <c r="AH99" s="32"/>
      <c r="AI99" s="32" t="str">
        <f>'Comprehensive apps info'!AI99</f>
        <v/>
      </c>
      <c r="AJ99" s="32" t="str">
        <f>'Comprehensive apps info'!AJ99</f>
        <v/>
      </c>
      <c r="AK99" s="1"/>
    </row>
    <row r="100" hidden="1">
      <c r="A100" s="1"/>
      <c r="B100" s="10">
        <f>'Comprehensive apps info'!B100</f>
        <v>6</v>
      </c>
      <c r="C100" s="10">
        <f>'Comprehensive apps info'!C100</f>
        <v>4</v>
      </c>
      <c r="D100" s="132" t="str">
        <f>'Comprehensive apps info'!D100</f>
        <v>Bill.com</v>
      </c>
      <c r="E100" s="25" t="str">
        <f>'Comprehensive apps info'!E100</f>
        <v>ADFR Process</v>
      </c>
      <c r="F100" s="25" t="str">
        <f>'Comprehensive apps info'!F100</f>
        <v>billcom</v>
      </c>
      <c r="G100" s="25" t="str">
        <f>'Comprehensive apps info'!G100</f>
        <v>Daily</v>
      </c>
      <c r="H100" s="25" t="str">
        <f>'Comprehensive apps info'!H100</f>
        <v>Statement</v>
      </c>
      <c r="I100" s="25" t="str">
        <f>'Comprehensive apps info'!I100</f>
        <v>PDF</v>
      </c>
      <c r="J100" s="25" t="str">
        <f>'Comprehensive apps info'!J100</f>
        <v>Parth</v>
      </c>
      <c r="K100" s="25" t="str">
        <f>'Comprehensive apps info'!K100</f>
        <v>Ravi</v>
      </c>
      <c r="L100" s="25" t="str">
        <f>'Comprehensive apps info'!L100</f>
        <v>Jordan Rampersad</v>
      </c>
      <c r="M100" s="25" t="str">
        <f>'Comprehensive apps info'!M100</f>
        <v>Daniel Everton</v>
      </c>
      <c r="N100" s="25" t="str">
        <f>'Comprehensive apps info'!N100</f>
        <v>Mike Benson</v>
      </c>
      <c r="O100" s="59" t="str">
        <f>'Comprehensive apps info'!O100</f>
        <v>Supported by TEKsystems</v>
      </c>
      <c r="P100" s="25" t="str">
        <f>'Comprehensive apps info'!P100</f>
        <v/>
      </c>
      <c r="Q100" s="25" t="str">
        <f>'Comprehensive apps info'!Q100</f>
        <v/>
      </c>
      <c r="R100" s="25" t="str">
        <f>'Comprehensive apps info'!R100</f>
        <v/>
      </c>
      <c r="S100" s="28" t="str">
        <f>'Comprehensive apps info'!S100</f>
        <v/>
      </c>
      <c r="T100" s="28" t="str">
        <f>'Comprehensive apps info'!T100</f>
        <v/>
      </c>
      <c r="U100" s="25" t="str">
        <f>'Comprehensive apps info'!U100</f>
        <v>Logan</v>
      </c>
      <c r="V100" s="25" t="str">
        <f>'Comprehensive apps info'!V100</f>
        <v>Logan</v>
      </c>
      <c r="W100" s="65" t="str">
        <f>'Comprehensive apps info'!W100</f>
        <v>/prod/bcs/lgnp/clientapp/billcom/</v>
      </c>
      <c r="X100" s="61" t="str">
        <f>'Comprehensive apps info'!X100</f>
        <v>/bcs/lgnt/clientapp/billcom/</v>
      </c>
      <c r="Y100" s="92" t="str">
        <f>'Comprehensive apps info'!Y100</f>
        <v>There is no Google Site for this app.</v>
      </c>
      <c r="Z100" s="31" t="str">
        <f>'Comprehensive apps info'!Z100</f>
        <v/>
      </c>
      <c r="AA100" s="32" t="str">
        <f>'Comprehensive apps info'!AA100</f>
        <v>bdc-rrdinternal@rrd.com</v>
      </c>
      <c r="AB100" s="32" t="str">
        <f>'Comprehensive apps info'!AB100</f>
        <v>bdc-rrdgroupemail@rrd.com</v>
      </c>
      <c r="AC100" s="32"/>
      <c r="AD100" s="32" t="str">
        <f>'Comprehensive apps info'!AD100</f>
        <v/>
      </c>
      <c r="AE100" s="32" t="str">
        <f>'Comprehensive apps info'!AE100</f>
        <v/>
      </c>
      <c r="AF100" s="32" t="str">
        <f>'Comprehensive apps info'!AF100</f>
        <v/>
      </c>
      <c r="AG100" s="32" t="str">
        <f>'Comprehensive apps info'!AG100</f>
        <v/>
      </c>
      <c r="AH100" s="32"/>
      <c r="AI100" s="32" t="str">
        <f>'Comprehensive apps info'!AI100</f>
        <v/>
      </c>
      <c r="AJ100" s="32" t="str">
        <f>'Comprehensive apps info'!AJ100</f>
        <v/>
      </c>
      <c r="AK100" s="1"/>
    </row>
    <row r="101" hidden="1">
      <c r="A101" s="1"/>
      <c r="B101" s="10">
        <f>'Comprehensive apps info'!B101</f>
        <v>6</v>
      </c>
      <c r="C101" s="10">
        <f>'Comprehensive apps info'!C101</f>
        <v>5</v>
      </c>
      <c r="D101" s="25" t="str">
        <f>'Comprehensive apps info'!D101</f>
        <v>CULS</v>
      </c>
      <c r="E101" s="25" t="str">
        <f>'Comprehensive apps info'!E101</f>
        <v>Auto Statement</v>
      </c>
      <c r="F101" s="25" t="str">
        <f>'Comprehensive apps info'!F101</f>
        <v>culstmt</v>
      </c>
      <c r="G101" s="25" t="str">
        <f>'Comprehensive apps info'!G101</f>
        <v>Daily</v>
      </c>
      <c r="H101" s="25" t="str">
        <f>'Comprehensive apps info'!H101</f>
        <v>Statement</v>
      </c>
      <c r="I101" s="25" t="str">
        <f>'Comprehensive apps info'!I101</f>
        <v>Raw Data</v>
      </c>
      <c r="J101" s="25" t="str">
        <f>'Comprehensive apps info'!J101</f>
        <v>Unassigned</v>
      </c>
      <c r="K101" s="25" t="str">
        <f>'Comprehensive apps info'!K101</f>
        <v>Unassigned</v>
      </c>
      <c r="L101" s="25" t="str">
        <f>'Comprehensive apps info'!L101</f>
        <v>Kim Bell</v>
      </c>
      <c r="M101" s="25" t="str">
        <f>'Comprehensive apps info'!M101</f>
        <v>Lisa Migliore</v>
      </c>
      <c r="N101" s="25" t="str">
        <f>'Comprehensive apps info'!N101</f>
        <v>Mike Benson</v>
      </c>
      <c r="O101" s="59" t="str">
        <f>'Comprehensive apps info'!O101</f>
        <v>De-scoped from TEKsystems</v>
      </c>
      <c r="P101" s="25" t="str">
        <f>'Comprehensive apps info'!P101</f>
        <v/>
      </c>
      <c r="Q101" s="25" t="str">
        <f>'Comprehensive apps info'!Q101</f>
        <v/>
      </c>
      <c r="R101" s="25" t="str">
        <f>'Comprehensive apps info'!R101</f>
        <v/>
      </c>
      <c r="S101" s="28" t="str">
        <f>'Comprehensive apps info'!S101</f>
        <v/>
      </c>
      <c r="T101" s="28" t="str">
        <f>'Comprehensive apps info'!T101</f>
        <v/>
      </c>
      <c r="U101" s="25" t="str">
        <f>'Comprehensive apps info'!U101</f>
        <v>Hyde Park</v>
      </c>
      <c r="V101" s="25" t="str">
        <f>'Comprehensive apps info'!V101</f>
        <v>Hyde Park</v>
      </c>
      <c r="W101" s="65" t="str">
        <f>'Comprehensive apps info'!W101</f>
        <v>/prod/bcs/hdpp/clientapp/culstmt/</v>
      </c>
      <c r="X101" s="61" t="str">
        <f>'Comprehensive apps info'!X101</f>
        <v>/bcs/hdpt/clientapp/culstmt/</v>
      </c>
      <c r="Y101" s="92" t="str">
        <f>'Comprehensive apps info'!Y101</f>
        <v/>
      </c>
      <c r="Z101" s="31" t="str">
        <f>'Comprehensive apps info'!Z101</f>
        <v/>
      </c>
      <c r="AA101" s="32" t="str">
        <f>'Comprehensive apps info'!AA101</f>
        <v/>
      </c>
      <c r="AB101" s="32" t="str">
        <f>'Comprehensive apps info'!AB101</f>
        <v/>
      </c>
      <c r="AC101" s="32"/>
      <c r="AD101" s="32" t="str">
        <f>'Comprehensive apps info'!AD101</f>
        <v/>
      </c>
      <c r="AE101" s="32" t="str">
        <f>'Comprehensive apps info'!AE101</f>
        <v/>
      </c>
      <c r="AF101" s="32" t="str">
        <f>'Comprehensive apps info'!AF101</f>
        <v/>
      </c>
      <c r="AG101" s="32" t="str">
        <f>'Comprehensive apps info'!AG101</f>
        <v/>
      </c>
      <c r="AH101" s="32"/>
      <c r="AI101" s="32" t="str">
        <f>'Comprehensive apps info'!AI101</f>
        <v/>
      </c>
      <c r="AJ101" s="32" t="str">
        <f>'Comprehensive apps info'!AJ101</f>
        <v/>
      </c>
      <c r="AK101" s="1"/>
    </row>
    <row r="102" hidden="1">
      <c r="A102" s="1"/>
      <c r="B102" s="10">
        <f>'Comprehensive apps info'!B102</f>
        <v>6</v>
      </c>
      <c r="C102" s="10">
        <f>'Comprehensive apps info'!C102</f>
        <v>6</v>
      </c>
      <c r="D102" s="25" t="str">
        <f>'Comprehensive apps info'!D102</f>
        <v>Fastenal</v>
      </c>
      <c r="E102" s="25" t="str">
        <f>'Comprehensive apps info'!E102</f>
        <v>Invoices</v>
      </c>
      <c r="F102" s="25" t="str">
        <f>'Comprehensive apps info'!F102</f>
        <v>fstinvs</v>
      </c>
      <c r="G102" s="25" t="str">
        <f>'Comprehensive apps info'!G102</f>
        <v>Weekly</v>
      </c>
      <c r="H102" s="25" t="str">
        <f>'Comprehensive apps info'!H102</f>
        <v>Statement</v>
      </c>
      <c r="I102" s="25" t="str">
        <f>'Comprehensive apps info'!I102</f>
        <v>AFP</v>
      </c>
      <c r="J102" s="25" t="str">
        <f>'Comprehensive apps info'!J102</f>
        <v>Veera</v>
      </c>
      <c r="K102" s="25" t="str">
        <f>'Comprehensive apps info'!K102</f>
        <v>Naidu</v>
      </c>
      <c r="L102" s="25" t="str">
        <f>'Comprehensive apps info'!L102</f>
        <v>Tammy Hellberg</v>
      </c>
      <c r="M102" s="25" t="str">
        <f>'Comprehensive apps info'!M102</f>
        <v>Beverly Riebe</v>
      </c>
      <c r="N102" s="25" t="str">
        <f>'Comprehensive apps info'!N102</f>
        <v>Mike Benson</v>
      </c>
      <c r="O102" s="59" t="str">
        <f>'Comprehensive apps info'!O102</f>
        <v>Supported by TEKsystems</v>
      </c>
      <c r="P102" s="25" t="str">
        <f>'Comprehensive apps info'!P102</f>
        <v/>
      </c>
      <c r="Q102" s="25" t="str">
        <f>'Comprehensive apps info'!Q102</f>
        <v/>
      </c>
      <c r="R102" s="25" t="str">
        <f>'Comprehensive apps info'!R102</f>
        <v/>
      </c>
      <c r="S102" s="28" t="str">
        <f>'Comprehensive apps info'!S102</f>
        <v/>
      </c>
      <c r="T102" s="28" t="str">
        <f>'Comprehensive apps info'!T102</f>
        <v/>
      </c>
      <c r="U102" s="25" t="str">
        <f>'Comprehensive apps info'!U102</f>
        <v>Chicago</v>
      </c>
      <c r="V102" s="25" t="str">
        <f>'Comprehensive apps info'!V102</f>
        <v>Chicago</v>
      </c>
      <c r="W102" s="65" t="str">
        <f>'Comprehensive apps info'!W102</f>
        <v>/prod/bcs/chgp/clientapp/fstinvs/</v>
      </c>
      <c r="X102" s="61" t="str">
        <f>'Comprehensive apps info'!X102</f>
        <v>/bcs/chgt/clientapp/fstinvs/</v>
      </c>
      <c r="Y102" s="42" t="str">
        <f>'Comprehensive apps info'!Y102</f>
        <v>https://sites.google.com/a/rrd.com/fastenal/</v>
      </c>
      <c r="Z102" s="31" t="str">
        <f>'Comprehensive apps info'!Z102</f>
        <v/>
      </c>
      <c r="AA102" s="32" t="str">
        <f>'Comprehensive apps info'!AA102</f>
        <v>rrd-fstinvs-igroup@rrd.com</v>
      </c>
      <c r="AB102" s="32" t="str">
        <f>'Comprehensive apps info'!AB102</f>
        <v>rrd-fstinvs-egroup@rrd.com</v>
      </c>
      <c r="AC102" s="32"/>
      <c r="AD102" s="32" t="str">
        <f>'Comprehensive apps info'!AD102</f>
        <v/>
      </c>
      <c r="AE102" s="32" t="str">
        <f>'Comprehensive apps info'!AE102</f>
        <v/>
      </c>
      <c r="AF102" s="32" t="str">
        <f>'Comprehensive apps info'!AF102</f>
        <v/>
      </c>
      <c r="AG102" s="32" t="str">
        <f>'Comprehensive apps info'!AG102</f>
        <v/>
      </c>
      <c r="AH102" s="32"/>
      <c r="AI102" s="32" t="str">
        <f>'Comprehensive apps info'!AI102</f>
        <v/>
      </c>
      <c r="AJ102" s="32" t="str">
        <f>'Comprehensive apps info'!AJ102</f>
        <v/>
      </c>
      <c r="AK102" s="1"/>
    </row>
    <row r="103" hidden="1">
      <c r="A103" s="1"/>
      <c r="B103" s="10">
        <f>'Comprehensive apps info'!B103</f>
        <v>6</v>
      </c>
      <c r="C103" s="10">
        <f>'Comprehensive apps info'!C103</f>
        <v>7</v>
      </c>
      <c r="D103" s="25" t="str">
        <f>'Comprehensive apps info'!D103</f>
        <v>Fastenal</v>
      </c>
      <c r="E103" s="25" t="str">
        <f>'Comprehensive apps info'!E103</f>
        <v>Statements</v>
      </c>
      <c r="F103" s="25" t="str">
        <f>'Comprehensive apps info'!F103</f>
        <v>fststmt</v>
      </c>
      <c r="G103" s="25" t="str">
        <f>'Comprehensive apps info'!G103</f>
        <v>Weekly</v>
      </c>
      <c r="H103" s="25" t="str">
        <f>'Comprehensive apps info'!H103</f>
        <v>Statement</v>
      </c>
      <c r="I103" s="25" t="str">
        <f>'Comprehensive apps info'!I103</f>
        <v>AFP</v>
      </c>
      <c r="J103" s="25" t="str">
        <f>'Comprehensive apps info'!J103</f>
        <v>Veera</v>
      </c>
      <c r="K103" s="25" t="str">
        <f>'Comprehensive apps info'!K103</f>
        <v>Naidu</v>
      </c>
      <c r="L103" s="25" t="str">
        <f>'Comprehensive apps info'!L103</f>
        <v>Tammy Hellberg</v>
      </c>
      <c r="M103" s="25" t="str">
        <f>'Comprehensive apps info'!M103</f>
        <v>Beverly Riebe</v>
      </c>
      <c r="N103" s="25" t="str">
        <f>'Comprehensive apps info'!N103</f>
        <v>Mike Benson</v>
      </c>
      <c r="O103" s="59" t="str">
        <f>'Comprehensive apps info'!O103</f>
        <v>Supported by TEKsystems</v>
      </c>
      <c r="P103" s="25" t="str">
        <f>'Comprehensive apps info'!P103</f>
        <v/>
      </c>
      <c r="Q103" s="25" t="str">
        <f>'Comprehensive apps info'!Q103</f>
        <v/>
      </c>
      <c r="R103" s="25" t="str">
        <f>'Comprehensive apps info'!R103</f>
        <v/>
      </c>
      <c r="S103" s="28" t="str">
        <f>'Comprehensive apps info'!S103</f>
        <v/>
      </c>
      <c r="T103" s="28" t="str">
        <f>'Comprehensive apps info'!T103</f>
        <v/>
      </c>
      <c r="U103" s="25" t="str">
        <f>'Comprehensive apps info'!U103</f>
        <v>Chicago</v>
      </c>
      <c r="V103" s="25" t="str">
        <f>'Comprehensive apps info'!V103</f>
        <v>Chicago</v>
      </c>
      <c r="W103" s="65" t="str">
        <f>'Comprehensive apps info'!W103</f>
        <v>/prod/bcs/chgp/clientapp/fststmt/</v>
      </c>
      <c r="X103" s="61" t="str">
        <f>'Comprehensive apps info'!X103</f>
        <v>/bcs/chgt/clientapp/fststmt/</v>
      </c>
      <c r="Y103" s="42" t="str">
        <f>'Comprehensive apps info'!Y103</f>
        <v>https://sites.google.com/a/rrd.com/fastenal/</v>
      </c>
      <c r="Z103" s="31" t="str">
        <f>'Comprehensive apps info'!Z103</f>
        <v/>
      </c>
      <c r="AA103" s="32" t="str">
        <f>'Comprehensive apps info'!AA103</f>
        <v>rrd-fststmt-igroup@rrd.com</v>
      </c>
      <c r="AB103" s="32" t="str">
        <f>'Comprehensive apps info'!AB103</f>
        <v>rrd-fststmt-egroup@rrd.com</v>
      </c>
      <c r="AC103" s="32"/>
      <c r="AD103" s="32" t="str">
        <f>'Comprehensive apps info'!AD103</f>
        <v/>
      </c>
      <c r="AE103" s="32" t="str">
        <f>'Comprehensive apps info'!AE103</f>
        <v/>
      </c>
      <c r="AF103" s="32" t="str">
        <f>'Comprehensive apps info'!AF103</f>
        <v/>
      </c>
      <c r="AG103" s="32" t="str">
        <f>'Comprehensive apps info'!AG103</f>
        <v/>
      </c>
      <c r="AH103" s="32"/>
      <c r="AI103" s="32" t="str">
        <f>'Comprehensive apps info'!AI103</f>
        <v/>
      </c>
      <c r="AJ103" s="32" t="str">
        <f>'Comprehensive apps info'!AJ103</f>
        <v/>
      </c>
      <c r="AK103" s="1"/>
    </row>
    <row r="104" hidden="1">
      <c r="A104" s="1"/>
      <c r="B104" s="10">
        <f>'Comprehensive apps info'!B104</f>
        <v>6</v>
      </c>
      <c r="C104" s="10">
        <f>'Comprehensive apps info'!C104</f>
        <v>8</v>
      </c>
      <c r="D104" s="25" t="str">
        <f>'Comprehensive apps info'!D104</f>
        <v>Genworth AssetMark</v>
      </c>
      <c r="E104" s="25" t="str">
        <f>'Comprehensive apps info'!E104</f>
        <v>Advisor QPR</v>
      </c>
      <c r="F104" s="25" t="str">
        <f>'Comprehensive apps info'!F104</f>
        <v>gnwaqpr</v>
      </c>
      <c r="G104" s="25" t="str">
        <f>'Comprehensive apps info'!G104</f>
        <v>Quarterly</v>
      </c>
      <c r="H104" s="25" t="str">
        <f>'Comprehensive apps info'!H104</f>
        <v>Statement</v>
      </c>
      <c r="I104" s="25" t="str">
        <f>'Comprehensive apps info'!I104</f>
        <v>PDF</v>
      </c>
      <c r="J104" s="25" t="str">
        <f>'Comprehensive apps info'!J104</f>
        <v>Parth</v>
      </c>
      <c r="K104" s="25" t="str">
        <f>'Comprehensive apps info'!K104</f>
        <v>Ravi</v>
      </c>
      <c r="L104" s="25" t="str">
        <f>'Comprehensive apps info'!L104</f>
        <v>Jordan Rampersad</v>
      </c>
      <c r="M104" s="25" t="str">
        <f>'Comprehensive apps info'!M104</f>
        <v>Richard Sprague &amp; Melissa Mays</v>
      </c>
      <c r="N104" s="25" t="str">
        <f>'Comprehensive apps info'!N104</f>
        <v>Mike Benson</v>
      </c>
      <c r="O104" s="59" t="str">
        <f>'Comprehensive apps info'!O104</f>
        <v>Supported by TEKsystems</v>
      </c>
      <c r="P104" s="25" t="str">
        <f>'Comprehensive apps info'!P104</f>
        <v/>
      </c>
      <c r="Q104" s="25" t="str">
        <f>'Comprehensive apps info'!Q104</f>
        <v/>
      </c>
      <c r="R104" s="25" t="str">
        <f>'Comprehensive apps info'!R104</f>
        <v/>
      </c>
      <c r="S104" s="28" t="str">
        <f>'Comprehensive apps info'!S104</f>
        <v/>
      </c>
      <c r="T104" s="28" t="str">
        <f>'Comprehensive apps info'!T104</f>
        <v/>
      </c>
      <c r="U104" s="25" t="str">
        <f>'Comprehensive apps info'!U104</f>
        <v>Logan</v>
      </c>
      <c r="V104" s="25" t="str">
        <f>'Comprehensive apps info'!V104</f>
        <v>Logan</v>
      </c>
      <c r="W104" s="65" t="str">
        <f>'Comprehensive apps info'!W104</f>
        <v>/prod/bcs/lgnp/clientapp/gnwaqpr/</v>
      </c>
      <c r="X104" s="61" t="str">
        <f>'Comprehensive apps info'!X104</f>
        <v>/bcs/lgnt/clientapp/gnwaqpr/</v>
      </c>
      <c r="Y104" s="42" t="str">
        <f>'Comprehensive apps info'!Y104</f>
        <v>https://sites.google.com/a/rrd.com/genworth-financial/</v>
      </c>
      <c r="Z104" s="31" t="str">
        <f>'Comprehensive apps info'!Z104</f>
        <v/>
      </c>
      <c r="AA104" s="32" t="str">
        <f>'Comprehensive apps info'!AA104</f>
        <v>rrd-gnwqpr-igroup@rrd.com</v>
      </c>
      <c r="AB104" s="32" t="str">
        <f>'Comprehensive apps info'!AB104</f>
        <v>rrd-gnwqpr-egroup@rrd.com</v>
      </c>
      <c r="AC104" s="32"/>
      <c r="AD104" s="32" t="str">
        <f>'Comprehensive apps info'!AD104</f>
        <v/>
      </c>
      <c r="AE104" s="32" t="str">
        <f>'Comprehensive apps info'!AE104</f>
        <v/>
      </c>
      <c r="AF104" s="32" t="str">
        <f>'Comprehensive apps info'!AF104</f>
        <v/>
      </c>
      <c r="AG104" s="32" t="str">
        <f>'Comprehensive apps info'!AG104</f>
        <v/>
      </c>
      <c r="AH104" s="32"/>
      <c r="AI104" s="32" t="str">
        <f>'Comprehensive apps info'!AI104</f>
        <v/>
      </c>
      <c r="AJ104" s="32" t="str">
        <f>'Comprehensive apps info'!AJ104</f>
        <v/>
      </c>
      <c r="AK104" s="1"/>
    </row>
    <row r="105" hidden="1">
      <c r="A105" s="1"/>
      <c r="B105" s="10">
        <f>'Comprehensive apps info'!B105</f>
        <v>6</v>
      </c>
      <c r="C105" s="10">
        <f>'Comprehensive apps info'!C105</f>
        <v>9</v>
      </c>
      <c r="D105" s="25" t="str">
        <f>'Comprehensive apps info'!D105</f>
        <v>Genworth AssetMark</v>
      </c>
      <c r="E105" s="25" t="str">
        <f>'Comprehensive apps info'!E105</f>
        <v>Client QPR</v>
      </c>
      <c r="F105" s="25" t="str">
        <f>'Comprehensive apps info'!F105</f>
        <v>gnwcqpr</v>
      </c>
      <c r="G105" s="25" t="str">
        <f>'Comprehensive apps info'!G105</f>
        <v>Quarterly</v>
      </c>
      <c r="H105" s="25" t="str">
        <f>'Comprehensive apps info'!H105</f>
        <v>Statement</v>
      </c>
      <c r="I105" s="25" t="str">
        <f>'Comprehensive apps info'!I105</f>
        <v>PDF</v>
      </c>
      <c r="J105" s="25" t="str">
        <f>'Comprehensive apps info'!J105</f>
        <v>Parth</v>
      </c>
      <c r="K105" s="25" t="str">
        <f>'Comprehensive apps info'!K105</f>
        <v>Ravi</v>
      </c>
      <c r="L105" s="25" t="str">
        <f>'Comprehensive apps info'!L105</f>
        <v>Jordan Rampersad</v>
      </c>
      <c r="M105" s="25" t="str">
        <f>'Comprehensive apps info'!M105</f>
        <v>Richard Sprague &amp; Melissa Mays</v>
      </c>
      <c r="N105" s="25" t="str">
        <f>'Comprehensive apps info'!N105</f>
        <v>Mike Benson</v>
      </c>
      <c r="O105" s="59" t="str">
        <f>'Comprehensive apps info'!O105</f>
        <v>Supported by TEKsystems</v>
      </c>
      <c r="P105" s="25" t="str">
        <f>'Comprehensive apps info'!P105</f>
        <v/>
      </c>
      <c r="Q105" s="25" t="str">
        <f>'Comprehensive apps info'!Q105</f>
        <v/>
      </c>
      <c r="R105" s="25" t="str">
        <f>'Comprehensive apps info'!R105</f>
        <v/>
      </c>
      <c r="S105" s="28" t="str">
        <f>'Comprehensive apps info'!S105</f>
        <v/>
      </c>
      <c r="T105" s="28" t="str">
        <f>'Comprehensive apps info'!T105</f>
        <v/>
      </c>
      <c r="U105" s="25" t="str">
        <f>'Comprehensive apps info'!U105</f>
        <v>Logan</v>
      </c>
      <c r="V105" s="25" t="str">
        <f>'Comprehensive apps info'!V105</f>
        <v>Logan</v>
      </c>
      <c r="W105" s="65" t="str">
        <f>'Comprehensive apps info'!W105</f>
        <v>/prod/bcs/lgnp/clientapp/gnwcqpr/</v>
      </c>
      <c r="X105" s="61" t="str">
        <f>'Comprehensive apps info'!X105</f>
        <v>/bcs/lgnt/clientapp/gnwcqpr/</v>
      </c>
      <c r="Y105" s="42" t="str">
        <f>'Comprehensive apps info'!Y105</f>
        <v>https://sites.google.com/a/rrd.com/genworth-financial/</v>
      </c>
      <c r="Z105" s="31" t="str">
        <f>'Comprehensive apps info'!Z105</f>
        <v/>
      </c>
      <c r="AA105" s="32" t="str">
        <f>'Comprehensive apps info'!AA105</f>
        <v>rrd-gnwqpr-igroup@rrd.com</v>
      </c>
      <c r="AB105" s="32" t="str">
        <f>'Comprehensive apps info'!AB105</f>
        <v>rrd-gnwqpr-egroup@rrd.com</v>
      </c>
      <c r="AC105" s="32"/>
      <c r="AD105" s="32" t="str">
        <f>'Comprehensive apps info'!AD105</f>
        <v/>
      </c>
      <c r="AE105" s="32" t="str">
        <f>'Comprehensive apps info'!AE105</f>
        <v/>
      </c>
      <c r="AF105" s="32" t="str">
        <f>'Comprehensive apps info'!AF105</f>
        <v/>
      </c>
      <c r="AG105" s="32" t="str">
        <f>'Comprehensive apps info'!AG105</f>
        <v/>
      </c>
      <c r="AH105" s="32"/>
      <c r="AI105" s="32" t="str">
        <f>'Comprehensive apps info'!AI105</f>
        <v/>
      </c>
      <c r="AJ105" s="32" t="str">
        <f>'Comprehensive apps info'!AJ105</f>
        <v/>
      </c>
      <c r="AK105" s="1"/>
    </row>
    <row r="106" hidden="1">
      <c r="A106" s="1"/>
      <c r="B106" s="10">
        <f>'Comprehensive apps info'!B106</f>
        <v>6</v>
      </c>
      <c r="C106" s="10">
        <f>'Comprehensive apps info'!C106</f>
        <v>10</v>
      </c>
      <c r="D106" s="25" t="str">
        <f>'Comprehensive apps info'!D106</f>
        <v>Genworth AssetMark</v>
      </c>
      <c r="E106" s="25" t="str">
        <f>'Comprehensive apps info'!E106</f>
        <v>1099-R</v>
      </c>
      <c r="F106" s="25" t="str">
        <f>'Comprehensive apps info'!F106</f>
        <v>gnwrtmt</v>
      </c>
      <c r="G106" s="25" t="str">
        <f>'Comprehensive apps info'!G106</f>
        <v>Annual</v>
      </c>
      <c r="H106" s="25" t="str">
        <f>'Comprehensive apps info'!H106</f>
        <v>Statement</v>
      </c>
      <c r="I106" s="25" t="str">
        <f>'Comprehensive apps info'!I106</f>
        <v>PDF</v>
      </c>
      <c r="J106" s="25" t="str">
        <f>'Comprehensive apps info'!J106</f>
        <v>Parth</v>
      </c>
      <c r="K106" s="25" t="str">
        <f>'Comprehensive apps info'!K106</f>
        <v>Ravi</v>
      </c>
      <c r="L106" s="25" t="str">
        <f>'Comprehensive apps info'!L106</f>
        <v>Bob Durtschi</v>
      </c>
      <c r="M106" s="25" t="str">
        <f>'Comprehensive apps info'!M106</f>
        <v>Richard Sprague &amp; Melissa Mays</v>
      </c>
      <c r="N106" s="25" t="str">
        <f>'Comprehensive apps info'!N106</f>
        <v>Casey McCammon</v>
      </c>
      <c r="O106" s="59" t="str">
        <f>'Comprehensive apps info'!O106</f>
        <v>Supported by TEKsystems</v>
      </c>
      <c r="P106" s="25" t="str">
        <f>'Comprehensive apps info'!P106</f>
        <v/>
      </c>
      <c r="Q106" s="25" t="str">
        <f>'Comprehensive apps info'!Q106</f>
        <v/>
      </c>
      <c r="R106" s="25" t="str">
        <f>'Comprehensive apps info'!R106</f>
        <v/>
      </c>
      <c r="S106" s="28" t="str">
        <f>'Comprehensive apps info'!S106</f>
        <v/>
      </c>
      <c r="T106" s="28" t="str">
        <f>'Comprehensive apps info'!T106</f>
        <v/>
      </c>
      <c r="U106" s="25" t="str">
        <f>'Comprehensive apps info'!U106</f>
        <v>Logan</v>
      </c>
      <c r="V106" s="25" t="str">
        <f>'Comprehensive apps info'!V106</f>
        <v>Logan</v>
      </c>
      <c r="W106" s="65" t="str">
        <f>'Comprehensive apps info'!W106</f>
        <v>/prod/bcs/lgnp/clientapp/gnwrtmt/</v>
      </c>
      <c r="X106" s="61" t="str">
        <f>'Comprehensive apps info'!X106</f>
        <v>/bcs/lgnt/clientapp/gnwrtmt/</v>
      </c>
      <c r="Y106" s="42" t="str">
        <f>'Comprehensive apps info'!Y106</f>
        <v>https://sites.google.com/a/rrd.com/assetmark-1099c-1099r-5498/</v>
      </c>
      <c r="Z106" s="31" t="str">
        <f>'Comprehensive apps info'!Z106</f>
        <v/>
      </c>
      <c r="AA106" s="32" t="str">
        <f>'Comprehensive apps info'!AA106</f>
        <v>rrd-gnwqpr-igroup@rrd.com</v>
      </c>
      <c r="AB106" s="32" t="str">
        <f>'Comprehensive apps info'!AB106</f>
        <v>rrd_gnwcomp_egroup@rrd.com</v>
      </c>
      <c r="AC106" s="32"/>
      <c r="AD106" s="32" t="str">
        <f>'Comprehensive apps info'!AD106</f>
        <v/>
      </c>
      <c r="AE106" s="32" t="str">
        <f>'Comprehensive apps info'!AE106</f>
        <v/>
      </c>
      <c r="AF106" s="32" t="str">
        <f>'Comprehensive apps info'!AF106</f>
        <v/>
      </c>
      <c r="AG106" s="32" t="str">
        <f>'Comprehensive apps info'!AG106</f>
        <v/>
      </c>
      <c r="AH106" s="32"/>
      <c r="AI106" s="32" t="str">
        <f>'Comprehensive apps info'!AI106</f>
        <v/>
      </c>
      <c r="AJ106" s="32" t="str">
        <f>'Comprehensive apps info'!AJ106</f>
        <v/>
      </c>
      <c r="AK106" s="1"/>
    </row>
    <row r="107" hidden="1">
      <c r="A107" s="1"/>
      <c r="B107" s="14">
        <f>'Comprehensive apps info'!B107</f>
        <v>6</v>
      </c>
      <c r="C107" s="14">
        <f>'Comprehensive apps info'!C107</f>
        <v>11</v>
      </c>
      <c r="D107" s="35" t="str">
        <f>'Comprehensive apps info'!D107</f>
        <v>New Mexico Livestock</v>
      </c>
      <c r="E107" s="35" t="str">
        <f>'Comprehensive apps info'!E107</f>
        <v>Brand Postcards</v>
      </c>
      <c r="F107" s="35" t="str">
        <f>'Comprehensive apps info'!F107</f>
        <v/>
      </c>
      <c r="G107" s="35" t="str">
        <f>'Comprehensive apps info'!G107</f>
        <v>Annual</v>
      </c>
      <c r="H107" s="35" t="str">
        <f>'Comprehensive apps info'!H107</f>
        <v>Postcard</v>
      </c>
      <c r="I107" s="35" t="str">
        <f>'Comprehensive apps info'!I107</f>
        <v>Raw Data</v>
      </c>
      <c r="J107" s="35" t="str">
        <f>'Comprehensive apps info'!J107</f>
        <v>Unassigned</v>
      </c>
      <c r="K107" s="35" t="str">
        <f>'Comprehensive apps info'!K107</f>
        <v>Unassigned</v>
      </c>
      <c r="L107" s="35" t="str">
        <f>'Comprehensive apps info'!L107</f>
        <v>Tammy Hellberg</v>
      </c>
      <c r="M107" s="35" t="str">
        <f>'Comprehensive apps info'!M107</f>
        <v>Mark Andreasen</v>
      </c>
      <c r="N107" s="35" t="str">
        <f>'Comprehensive apps info'!N107</f>
        <v>Mike Benson</v>
      </c>
      <c r="O107" s="36" t="str">
        <f>'Comprehensive apps info'!O107</f>
        <v>De-scoped from TEKsystems</v>
      </c>
      <c r="P107" s="35" t="str">
        <f>'Comprehensive apps info'!P107</f>
        <v/>
      </c>
      <c r="Q107" s="35" t="str">
        <f>'Comprehensive apps info'!Q107</f>
        <v/>
      </c>
      <c r="R107" s="35" t="str">
        <f>'Comprehensive apps info'!R107</f>
        <v/>
      </c>
      <c r="S107" s="37" t="str">
        <f>'Comprehensive apps info'!S107</f>
        <v/>
      </c>
      <c r="T107" s="37" t="str">
        <f>'Comprehensive apps info'!T107</f>
        <v/>
      </c>
      <c r="U107" s="35" t="str">
        <f>'Comprehensive apps info'!U107</f>
        <v>Need to check</v>
      </c>
      <c r="V107" s="35" t="str">
        <f>'Comprehensive apps info'!V107</f>
        <v>Need to check</v>
      </c>
      <c r="W107" s="68" t="str">
        <f>'Comprehensive apps info'!W107</f>
        <v/>
      </c>
      <c r="X107" s="69" t="str">
        <f>'Comprehensive apps info'!X107</f>
        <v/>
      </c>
      <c r="Y107" s="94" t="str">
        <f>'Comprehensive apps info'!Y107</f>
        <v/>
      </c>
      <c r="Z107" s="40" t="str">
        <f>'Comprehensive apps info'!Z107</f>
        <v/>
      </c>
      <c r="AA107" s="39" t="str">
        <f>'Comprehensive apps info'!AA107</f>
        <v/>
      </c>
      <c r="AB107" s="39" t="str">
        <f>'Comprehensive apps info'!AB107</f>
        <v/>
      </c>
      <c r="AC107" s="39"/>
      <c r="AD107" s="39" t="str">
        <f>'Comprehensive apps info'!AD107</f>
        <v/>
      </c>
      <c r="AE107" s="39" t="str">
        <f>'Comprehensive apps info'!AE107</f>
        <v/>
      </c>
      <c r="AF107" s="39" t="str">
        <f>'Comprehensive apps info'!AF107</f>
        <v/>
      </c>
      <c r="AG107" s="39" t="str">
        <f>'Comprehensive apps info'!AG107</f>
        <v/>
      </c>
      <c r="AH107" s="39"/>
      <c r="AI107" s="39" t="str">
        <f>'Comprehensive apps info'!AI107</f>
        <v/>
      </c>
      <c r="AJ107" s="39" t="str">
        <f>'Comprehensive apps info'!AJ107</f>
        <v/>
      </c>
      <c r="AK107" s="1"/>
    </row>
    <row r="108" hidden="1">
      <c r="A108" s="1"/>
      <c r="B108" s="10">
        <f>'Comprehensive apps info'!B108</f>
        <v>6</v>
      </c>
      <c r="C108" s="10">
        <f>'Comprehensive apps info'!C108</f>
        <v>12</v>
      </c>
      <c r="D108" s="25" t="str">
        <f>'Comprehensive apps info'!D108</f>
        <v>New Mexico Taxation</v>
      </c>
      <c r="E108" s="25" t="str">
        <f>'Comprehensive apps info'!E108</f>
        <v>CRS Filer</v>
      </c>
      <c r="F108" s="25" t="str">
        <f>'Comprehensive apps info'!F108</f>
        <v>nmtbook</v>
      </c>
      <c r="G108" s="25" t="str">
        <f>'Comprehensive apps info'!G108</f>
        <v>Semi-annual</v>
      </c>
      <c r="H108" s="25" t="str">
        <f>'Comprehensive apps info'!H108</f>
        <v>Statement</v>
      </c>
      <c r="I108" s="25" t="str">
        <f>'Comprehensive apps info'!I108</f>
        <v>Raw Data</v>
      </c>
      <c r="J108" s="25" t="str">
        <f>'Comprehensive apps info'!J108</f>
        <v>Sushil</v>
      </c>
      <c r="K108" s="25" t="str">
        <f>'Comprehensive apps info'!K108</f>
        <v>Pravallika</v>
      </c>
      <c r="L108" s="25" t="str">
        <f>'Comprehensive apps info'!L108</f>
        <v>Tammy Hellberg</v>
      </c>
      <c r="M108" s="25" t="str">
        <f>'Comprehensive apps info'!M108</f>
        <v>Mark Andreasen</v>
      </c>
      <c r="N108" s="25" t="str">
        <f>'Comprehensive apps info'!N108</f>
        <v>Mike Benson</v>
      </c>
      <c r="O108" s="59" t="str">
        <f>'Comprehensive apps info'!O108</f>
        <v>Supported by TEKsystems</v>
      </c>
      <c r="P108" s="25" t="str">
        <f>'Comprehensive apps info'!P108</f>
        <v/>
      </c>
      <c r="Q108" s="25" t="str">
        <f>'Comprehensive apps info'!Q108</f>
        <v/>
      </c>
      <c r="R108" s="25" t="str">
        <f>'Comprehensive apps info'!R108</f>
        <v/>
      </c>
      <c r="S108" s="28" t="str">
        <f>'Comprehensive apps info'!S108</f>
        <v/>
      </c>
      <c r="T108" s="28" t="str">
        <f>'Comprehensive apps info'!T108</f>
        <v/>
      </c>
      <c r="U108" s="25" t="str">
        <f>'Comprehensive apps info'!U108</f>
        <v>Logan</v>
      </c>
      <c r="V108" s="25" t="str">
        <f>'Comprehensive apps info'!V108</f>
        <v>Logan</v>
      </c>
      <c r="W108" s="65" t="str">
        <f>'Comprehensive apps info'!W108</f>
        <v>/prod/bcs/lgnp/clientapp/nmtbook/</v>
      </c>
      <c r="X108" s="61" t="str">
        <f>'Comprehensive apps info'!X108</f>
        <v>/bcs/lgnt/clientapp/nmtbook/</v>
      </c>
      <c r="Y108" s="42" t="str">
        <f>'Comprehensive apps info'!Y108</f>
        <v>https://sites.google.com/a/rrd.com/nmt/</v>
      </c>
      <c r="Z108" s="31" t="str">
        <f>'Comprehensive apps info'!Z108</f>
        <v/>
      </c>
      <c r="AA108" s="33" t="str">
        <f>'Comprehensive apps info'!AA108</f>
        <v>rrd-nmtbook-igroup@rrd.com</v>
      </c>
      <c r="AB108" s="33" t="str">
        <f>'Comprehensive apps info'!AB108</f>
        <v>rrd-nmtbook-egroup@rrd.com</v>
      </c>
      <c r="AC108" s="32"/>
      <c r="AD108" s="32" t="str">
        <f>'Comprehensive apps info'!AD108</f>
        <v/>
      </c>
      <c r="AE108" s="32" t="str">
        <f>'Comprehensive apps info'!AE108</f>
        <v/>
      </c>
      <c r="AF108" s="32" t="str">
        <f>'Comprehensive apps info'!AF108</f>
        <v/>
      </c>
      <c r="AG108" s="32" t="str">
        <f>'Comprehensive apps info'!AG108</f>
        <v/>
      </c>
      <c r="AH108" s="32"/>
      <c r="AI108" s="32" t="str">
        <f>'Comprehensive apps info'!AI108</f>
        <v/>
      </c>
      <c r="AJ108" s="32" t="str">
        <f>'Comprehensive apps info'!AJ108</f>
        <v/>
      </c>
      <c r="AK108" s="1"/>
    </row>
    <row r="109" hidden="1">
      <c r="A109" s="1"/>
      <c r="B109" s="10">
        <f>'Comprehensive apps info'!B109</f>
        <v>6</v>
      </c>
      <c r="C109" s="10">
        <f>'Comprehensive apps info'!C109</f>
        <v>13</v>
      </c>
      <c r="D109" s="25" t="str">
        <f>'Comprehensive apps info'!D109</f>
        <v>Paychex</v>
      </c>
      <c r="E109" s="25" t="str">
        <f>'Comprehensive apps info'!E109</f>
        <v>401K Report</v>
      </c>
      <c r="F109" s="25" t="str">
        <f>'Comprehensive apps info'!F109</f>
        <v>pcxsrpt</v>
      </c>
      <c r="G109" s="25" t="str">
        <f>'Comprehensive apps info'!G109</f>
        <v>Quarterly</v>
      </c>
      <c r="H109" s="25" t="str">
        <f>'Comprehensive apps info'!H109</f>
        <v>Statement</v>
      </c>
      <c r="I109" s="25" t="str">
        <f>'Comprehensive apps info'!I109</f>
        <v>PCL</v>
      </c>
      <c r="J109" s="25" t="str">
        <f>'Comprehensive apps info'!J109</f>
        <v>Veera</v>
      </c>
      <c r="K109" s="25" t="str">
        <f>'Comprehensive apps info'!K109</f>
        <v>Naidu</v>
      </c>
      <c r="L109" s="25" t="str">
        <f>'Comprehensive apps info'!L109</f>
        <v>Bradley Seamons</v>
      </c>
      <c r="M109" s="25" t="str">
        <f>'Comprehensive apps info'!M109</f>
        <v>Linden Olson</v>
      </c>
      <c r="N109" s="25" t="str">
        <f>'Comprehensive apps info'!N109</f>
        <v>Mike Benson</v>
      </c>
      <c r="O109" s="59" t="str">
        <f>'Comprehensive apps info'!O109</f>
        <v>Supported by TEKsystems</v>
      </c>
      <c r="P109" s="25" t="str">
        <f>'Comprehensive apps info'!P109</f>
        <v/>
      </c>
      <c r="Q109" s="25" t="str">
        <f>'Comprehensive apps info'!Q109</f>
        <v/>
      </c>
      <c r="R109" s="25" t="str">
        <f>'Comprehensive apps info'!R109</f>
        <v/>
      </c>
      <c r="S109" s="28" t="str">
        <f>'Comprehensive apps info'!S109</f>
        <v/>
      </c>
      <c r="T109" s="28" t="str">
        <f>'Comprehensive apps info'!T109</f>
        <v/>
      </c>
      <c r="U109" s="25" t="str">
        <f>'Comprehensive apps info'!U109</f>
        <v>Logan</v>
      </c>
      <c r="V109" s="25" t="str">
        <f>'Comprehensive apps info'!V109</f>
        <v>Logan</v>
      </c>
      <c r="W109" s="65" t="str">
        <f>'Comprehensive apps info'!W109</f>
        <v>/prod/bcs/lgnp/clientapp/pcxsrpt/</v>
      </c>
      <c r="X109" s="61" t="str">
        <f>'Comprehensive apps info'!X109</f>
        <v>/bcs/lgnt/clientapp/pcxsrpt/</v>
      </c>
      <c r="Y109" s="42" t="str">
        <f>'Comprehensive apps info'!Y109</f>
        <v>https://sites.google.com/a/rrd.com/pcxstmt-srpt/</v>
      </c>
      <c r="Z109" s="31" t="str">
        <f>'Comprehensive apps info'!Z109</f>
        <v/>
      </c>
      <c r="AA109" s="33" t="str">
        <f>'Comprehensive apps info'!AA109</f>
        <v>rrd_pcx_reports_internal@rrd.com</v>
      </c>
      <c r="AB109" s="33" t="str">
        <f>'Comprehensive apps info'!AB109</f>
        <v>rrd_pcx_reports@rrd.com</v>
      </c>
      <c r="AC109" s="32"/>
      <c r="AD109" s="32" t="str">
        <f>'Comprehensive apps info'!AD109</f>
        <v/>
      </c>
      <c r="AE109" s="32" t="str">
        <f>'Comprehensive apps info'!AE109</f>
        <v/>
      </c>
      <c r="AF109" s="32" t="str">
        <f>'Comprehensive apps info'!AF109</f>
        <v/>
      </c>
      <c r="AG109" s="32" t="str">
        <f>'Comprehensive apps info'!AG109</f>
        <v/>
      </c>
      <c r="AH109" s="32"/>
      <c r="AI109" s="32" t="str">
        <f>'Comprehensive apps info'!AI109</f>
        <v/>
      </c>
      <c r="AJ109" s="32" t="str">
        <f>'Comprehensive apps info'!AJ109</f>
        <v/>
      </c>
      <c r="AK109" s="1"/>
    </row>
    <row r="110" hidden="1">
      <c r="A110" s="1"/>
      <c r="B110" s="10">
        <f>'Comprehensive apps info'!B110</f>
        <v>6</v>
      </c>
      <c r="C110" s="10">
        <f>'Comprehensive apps info'!C110</f>
        <v>14</v>
      </c>
      <c r="D110" s="25" t="str">
        <f>'Comprehensive apps info'!D110</f>
        <v>Paychex</v>
      </c>
      <c r="E110" s="25" t="str">
        <f>'Comprehensive apps info'!E110</f>
        <v>401K Statement</v>
      </c>
      <c r="F110" s="25" t="str">
        <f>'Comprehensive apps info'!F110</f>
        <v>pcxstmt</v>
      </c>
      <c r="G110" s="25" t="str">
        <f>'Comprehensive apps info'!G110</f>
        <v>Quarterly</v>
      </c>
      <c r="H110" s="25" t="str">
        <f>'Comprehensive apps info'!H110</f>
        <v>Statement</v>
      </c>
      <c r="I110" s="25" t="str">
        <f>'Comprehensive apps info'!I110</f>
        <v>PCL</v>
      </c>
      <c r="J110" s="25" t="str">
        <f>'Comprehensive apps info'!J110</f>
        <v>Veera</v>
      </c>
      <c r="K110" s="25" t="str">
        <f>'Comprehensive apps info'!K110</f>
        <v>Naidu</v>
      </c>
      <c r="L110" s="25" t="str">
        <f>'Comprehensive apps info'!L110</f>
        <v>Bradley Seamons</v>
      </c>
      <c r="M110" s="25" t="str">
        <f>'Comprehensive apps info'!M110</f>
        <v>Linden Olson</v>
      </c>
      <c r="N110" s="25" t="str">
        <f>'Comprehensive apps info'!N110</f>
        <v>Mike Benson</v>
      </c>
      <c r="O110" s="59" t="str">
        <f>'Comprehensive apps info'!O110</f>
        <v>Supported by TEKsystems</v>
      </c>
      <c r="P110" s="25" t="str">
        <f>'Comprehensive apps info'!P110</f>
        <v/>
      </c>
      <c r="Q110" s="25" t="str">
        <f>'Comprehensive apps info'!Q110</f>
        <v/>
      </c>
      <c r="R110" s="25" t="str">
        <f>'Comprehensive apps info'!R110</f>
        <v/>
      </c>
      <c r="S110" s="28" t="str">
        <f>'Comprehensive apps info'!S110</f>
        <v/>
      </c>
      <c r="T110" s="28" t="str">
        <f>'Comprehensive apps info'!T110</f>
        <v/>
      </c>
      <c r="U110" s="25" t="str">
        <f>'Comprehensive apps info'!U110</f>
        <v>Logan</v>
      </c>
      <c r="V110" s="25" t="str">
        <f>'Comprehensive apps info'!V110</f>
        <v>Logan</v>
      </c>
      <c r="W110" s="65" t="str">
        <f>'Comprehensive apps info'!W110</f>
        <v>/prod/bcs/lgnp/clientapp/pcxstmt/</v>
      </c>
      <c r="X110" s="61" t="str">
        <f>'Comprehensive apps info'!X110</f>
        <v>/bcs/lgnt/clientapp/pcxstmt/</v>
      </c>
      <c r="Y110" s="42" t="str">
        <f>'Comprehensive apps info'!Y110</f>
        <v>https://sites.google.com/a/rrd.com/pcxstmt-srpt/</v>
      </c>
      <c r="Z110" s="31" t="str">
        <f>'Comprehensive apps info'!Z110</f>
        <v/>
      </c>
      <c r="AA110" s="33" t="str">
        <f>'Comprehensive apps info'!AA110</f>
        <v>rrd_pcx_reports_internal@rrd.com</v>
      </c>
      <c r="AB110" s="33" t="str">
        <f>'Comprehensive apps info'!AB110</f>
        <v>rrd_pcx_reports@rrd.com</v>
      </c>
      <c r="AC110" s="32"/>
      <c r="AD110" s="32" t="str">
        <f>'Comprehensive apps info'!AD110</f>
        <v/>
      </c>
      <c r="AE110" s="32" t="str">
        <f>'Comprehensive apps info'!AE110</f>
        <v/>
      </c>
      <c r="AF110" s="32" t="str">
        <f>'Comprehensive apps info'!AF110</f>
        <v/>
      </c>
      <c r="AG110" s="32" t="str">
        <f>'Comprehensive apps info'!AG110</f>
        <v/>
      </c>
      <c r="AH110" s="32"/>
      <c r="AI110" s="32" t="str">
        <f>'Comprehensive apps info'!AI110</f>
        <v/>
      </c>
      <c r="AJ110" s="32" t="str">
        <f>'Comprehensive apps info'!AJ110</f>
        <v/>
      </c>
      <c r="AK110" s="1"/>
    </row>
    <row r="111" hidden="1">
      <c r="A111" s="1"/>
      <c r="B111" s="10">
        <f>'Comprehensive apps info'!B111</f>
        <v>6</v>
      </c>
      <c r="C111" s="10">
        <f>'Comprehensive apps info'!C111</f>
        <v>15</v>
      </c>
      <c r="D111" s="25" t="str">
        <f>'Comprehensive apps info'!D111</f>
        <v>Paychex</v>
      </c>
      <c r="E111" s="25" t="str">
        <f>'Comprehensive apps info'!E111</f>
        <v>QTAR</v>
      </c>
      <c r="F111" s="25" t="str">
        <f>'Comprehensive apps info'!F111</f>
        <v>pcxqtar</v>
      </c>
      <c r="G111" s="25" t="str">
        <f>'Comprehensive apps info'!G111</f>
        <v>Quarterly</v>
      </c>
      <c r="H111" s="25" t="str">
        <f>'Comprehensive apps info'!H111</f>
        <v>Statement</v>
      </c>
      <c r="I111" s="25" t="str">
        <f>'Comprehensive apps info'!I111</f>
        <v>PCL</v>
      </c>
      <c r="J111" s="25" t="str">
        <f>'Comprehensive apps info'!J111</f>
        <v>Veera</v>
      </c>
      <c r="K111" s="25" t="str">
        <f>'Comprehensive apps info'!K111</f>
        <v>Naidu</v>
      </c>
      <c r="L111" s="25" t="str">
        <f>'Comprehensive apps info'!L111</f>
        <v>Bradley Seamons</v>
      </c>
      <c r="M111" s="25" t="str">
        <f>'Comprehensive apps info'!M111</f>
        <v>Linden Olson</v>
      </c>
      <c r="N111" s="25" t="str">
        <f>'Comprehensive apps info'!N111</f>
        <v>Mike Benson</v>
      </c>
      <c r="O111" s="59" t="str">
        <f>'Comprehensive apps info'!O111</f>
        <v>Supported by TEKsystems</v>
      </c>
      <c r="P111" s="25" t="str">
        <f>'Comprehensive apps info'!P111</f>
        <v/>
      </c>
      <c r="Q111" s="25" t="str">
        <f>'Comprehensive apps info'!Q111</f>
        <v/>
      </c>
      <c r="R111" s="25" t="str">
        <f>'Comprehensive apps info'!R111</f>
        <v/>
      </c>
      <c r="S111" s="28" t="str">
        <f>'Comprehensive apps info'!S111</f>
        <v/>
      </c>
      <c r="T111" s="28" t="str">
        <f>'Comprehensive apps info'!T111</f>
        <v/>
      </c>
      <c r="U111" s="25" t="str">
        <f>'Comprehensive apps info'!U111</f>
        <v>Logan</v>
      </c>
      <c r="V111" s="25" t="str">
        <f>'Comprehensive apps info'!V111</f>
        <v>Logan</v>
      </c>
      <c r="W111" s="65" t="str">
        <f>'Comprehensive apps info'!W111</f>
        <v>/prod/bcs/lgnp/clientapp/pcxqtar/</v>
      </c>
      <c r="X111" s="61" t="str">
        <f>'Comprehensive apps info'!X111</f>
        <v>/bcs/lgnt/clientapp/pcxqtar/</v>
      </c>
      <c r="Y111" s="42" t="str">
        <f>'Comprehensive apps info'!Y111</f>
        <v>https://sites.google.com/a/rrd.com/pcxqtar/</v>
      </c>
      <c r="Z111" s="31" t="str">
        <f>'Comprehensive apps info'!Z111</f>
        <v/>
      </c>
      <c r="AA111" s="33" t="str">
        <f>'Comprehensive apps info'!AA111</f>
        <v>rrd_pcx_reports_internal@rrd.com</v>
      </c>
      <c r="AB111" s="33" t="str">
        <f>'Comprehensive apps info'!AB111</f>
        <v>rrd_pcx_reports@rrd.com</v>
      </c>
      <c r="AC111" s="32"/>
      <c r="AD111" s="32" t="str">
        <f>'Comprehensive apps info'!AD111</f>
        <v/>
      </c>
      <c r="AE111" s="32" t="str">
        <f>'Comprehensive apps info'!AE111</f>
        <v/>
      </c>
      <c r="AF111" s="32" t="str">
        <f>'Comprehensive apps info'!AF111</f>
        <v/>
      </c>
      <c r="AG111" s="32" t="str">
        <f>'Comprehensive apps info'!AG111</f>
        <v/>
      </c>
      <c r="AH111" s="32"/>
      <c r="AI111" s="32" t="str">
        <f>'Comprehensive apps info'!AI111</f>
        <v/>
      </c>
      <c r="AJ111" s="32" t="str">
        <f>'Comprehensive apps info'!AJ111</f>
        <v/>
      </c>
      <c r="AK111" s="1"/>
    </row>
    <row r="112" hidden="1">
      <c r="A112" s="1"/>
      <c r="B112" s="10">
        <f>'Comprehensive apps info'!B112</f>
        <v>6</v>
      </c>
      <c r="C112" s="10">
        <f>'Comprehensive apps info'!C112</f>
        <v>16</v>
      </c>
      <c r="D112" s="25" t="str">
        <f>'Comprehensive apps info'!D112</f>
        <v>State of Arkansas</v>
      </c>
      <c r="E112" s="25" t="str">
        <f>'Comprehensive apps info'!E112</f>
        <v>Excise Fill-In</v>
      </c>
      <c r="F112" s="25" t="str">
        <f>'Comprehensive apps info'!F112</f>
        <v>sakstmt</v>
      </c>
      <c r="G112" s="25" t="str">
        <f>'Comprehensive apps info'!G112</f>
        <v>Bi-monthly</v>
      </c>
      <c r="H112" s="25" t="str">
        <f>'Comprehensive apps info'!H112</f>
        <v>Statement</v>
      </c>
      <c r="I112" s="25" t="str">
        <f>'Comprehensive apps info'!I112</f>
        <v>PDF</v>
      </c>
      <c r="J112" s="25" t="str">
        <f>'Comprehensive apps info'!J112</f>
        <v>Lakshmi</v>
      </c>
      <c r="K112" s="25" t="str">
        <f>'Comprehensive apps info'!K112</f>
        <v>Nethra</v>
      </c>
      <c r="L112" s="25" t="str">
        <f>'Comprehensive apps info'!L112</f>
        <v>Glen Kartchner</v>
      </c>
      <c r="M112" s="25" t="str">
        <f>'Comprehensive apps info'!M112</f>
        <v>Sierra Stonecipher</v>
      </c>
      <c r="N112" s="25" t="str">
        <f>'Comprehensive apps info'!N112</f>
        <v>Mike Benson</v>
      </c>
      <c r="O112" s="59" t="str">
        <f>'Comprehensive apps info'!O112</f>
        <v>Supported by TEKsystems</v>
      </c>
      <c r="P112" s="25" t="str">
        <f>'Comprehensive apps info'!P112</f>
        <v/>
      </c>
      <c r="Q112" s="25" t="str">
        <f>'Comprehensive apps info'!Q112</f>
        <v/>
      </c>
      <c r="R112" s="25" t="str">
        <f>'Comprehensive apps info'!R112</f>
        <v/>
      </c>
      <c r="S112" s="28" t="str">
        <f>'Comprehensive apps info'!S112</f>
        <v/>
      </c>
      <c r="T112" s="28" t="str">
        <f>'Comprehensive apps info'!T112</f>
        <v/>
      </c>
      <c r="U112" s="25" t="str">
        <f>'Comprehensive apps info'!U112</f>
        <v>Logan</v>
      </c>
      <c r="V112" s="25" t="str">
        <f>'Comprehensive apps info'!V112</f>
        <v>Logan</v>
      </c>
      <c r="W112" s="65" t="str">
        <f>'Comprehensive apps info'!W112</f>
        <v>/prod/bcs/lgnp/clientapp/sakstmt/</v>
      </c>
      <c r="X112" s="61" t="str">
        <f>'Comprehensive apps info'!X112</f>
        <v>/bcs/lgnt/clientapp/sakstmt/</v>
      </c>
      <c r="Y112" s="92" t="str">
        <f>'Comprehensive apps info'!Y112</f>
        <v>There is no Google Site for this app.</v>
      </c>
      <c r="Z112" s="31" t="str">
        <f>'Comprehensive apps info'!Z112</f>
        <v/>
      </c>
      <c r="AA112" s="32" t="str">
        <f>'Comprehensive apps info'!AA112</f>
        <v>rrd_sak_internal@rrd.com</v>
      </c>
      <c r="AB112" s="32" t="str">
        <f>'Comprehensive apps info'!AB112</f>
        <v>rrd_sak_recon@rrd.com</v>
      </c>
      <c r="AC112" s="32"/>
      <c r="AD112" s="32" t="str">
        <f>'Comprehensive apps info'!AD112</f>
        <v/>
      </c>
      <c r="AE112" s="32" t="str">
        <f>'Comprehensive apps info'!AE112</f>
        <v/>
      </c>
      <c r="AF112" s="32" t="str">
        <f>'Comprehensive apps info'!AF112</f>
        <v/>
      </c>
      <c r="AG112" s="32" t="str">
        <f>'Comprehensive apps info'!AG112</f>
        <v/>
      </c>
      <c r="AH112" s="32"/>
      <c r="AI112" s="32" t="str">
        <f>'Comprehensive apps info'!AI112</f>
        <v/>
      </c>
      <c r="AJ112" s="32" t="str">
        <f>'Comprehensive apps info'!AJ112</f>
        <v/>
      </c>
      <c r="AK112" s="1"/>
    </row>
    <row r="113" hidden="1">
      <c r="A113" s="1"/>
      <c r="B113" s="10">
        <f>'Comprehensive apps info'!B113</f>
        <v>6</v>
      </c>
      <c r="C113" s="10">
        <f>'Comprehensive apps info'!C113</f>
        <v>17</v>
      </c>
      <c r="D113" s="25" t="str">
        <f>'Comprehensive apps info'!D113</f>
        <v>State of Arkansas</v>
      </c>
      <c r="E113" s="25" t="str">
        <f>'Comprehensive apps info'!E113</f>
        <v>Withholdings</v>
      </c>
      <c r="F113" s="25" t="str">
        <f>'Comprehensive apps info'!F113</f>
        <v>sakwthh</v>
      </c>
      <c r="G113" s="25" t="str">
        <f>'Comprehensive apps info'!G113</f>
        <v>Bi-monthly</v>
      </c>
      <c r="H113" s="25" t="str">
        <f>'Comprehensive apps info'!H113</f>
        <v>Statement</v>
      </c>
      <c r="I113" s="25" t="str">
        <f>'Comprehensive apps info'!I113</f>
        <v>PDF</v>
      </c>
      <c r="J113" s="25" t="str">
        <f>'Comprehensive apps info'!J113</f>
        <v>Lakshmi</v>
      </c>
      <c r="K113" s="25" t="str">
        <f>'Comprehensive apps info'!K113</f>
        <v>Nethra</v>
      </c>
      <c r="L113" s="25" t="str">
        <f>'Comprehensive apps info'!L113</f>
        <v>Glen Kartchner</v>
      </c>
      <c r="M113" s="25" t="str">
        <f>'Comprehensive apps info'!M113</f>
        <v>Julie Dunbar</v>
      </c>
      <c r="N113" s="25" t="str">
        <f>'Comprehensive apps info'!N113</f>
        <v>Mike Benson</v>
      </c>
      <c r="O113" s="59" t="str">
        <f>'Comprehensive apps info'!O113</f>
        <v>Supported by TEKsystems</v>
      </c>
      <c r="P113" s="25" t="str">
        <f>'Comprehensive apps info'!P113</f>
        <v/>
      </c>
      <c r="Q113" s="25" t="str">
        <f>'Comprehensive apps info'!Q113</f>
        <v/>
      </c>
      <c r="R113" s="25" t="str">
        <f>'Comprehensive apps info'!R113</f>
        <v/>
      </c>
      <c r="S113" s="28" t="str">
        <f>'Comprehensive apps info'!S113</f>
        <v/>
      </c>
      <c r="T113" s="28" t="str">
        <f>'Comprehensive apps info'!T113</f>
        <v/>
      </c>
      <c r="U113" s="25" t="str">
        <f>'Comprehensive apps info'!U113</f>
        <v>Logan</v>
      </c>
      <c r="V113" s="25" t="str">
        <f>'Comprehensive apps info'!V113</f>
        <v>Logan</v>
      </c>
      <c r="W113" s="65" t="str">
        <f>'Comprehensive apps info'!W113</f>
        <v>/prod/bcs/lgnp/clientapp/sakwthh/</v>
      </c>
      <c r="X113" s="61" t="str">
        <f>'Comprehensive apps info'!X113</f>
        <v>/bcs/lgnt/clientapp/sakwthh/</v>
      </c>
      <c r="Y113" s="92" t="str">
        <f>'Comprehensive apps info'!Y113</f>
        <v>There is no Google Site for this app.</v>
      </c>
      <c r="Z113" s="31" t="str">
        <f>'Comprehensive apps info'!Z113</f>
        <v/>
      </c>
      <c r="AA113" s="32" t="str">
        <f>'Comprehensive apps info'!AA113</f>
        <v>rrd-sakwthh-igroup@rrd.com</v>
      </c>
      <c r="AB113" s="32" t="str">
        <f>'Comprehensive apps info'!AB113</f>
        <v>rrd-sakwthh-egroup@rrd.com</v>
      </c>
      <c r="AC113" s="32"/>
      <c r="AD113" s="32" t="str">
        <f>'Comprehensive apps info'!AD113</f>
        <v/>
      </c>
      <c r="AE113" s="32" t="str">
        <f>'Comprehensive apps info'!AE113</f>
        <v/>
      </c>
      <c r="AF113" s="32" t="str">
        <f>'Comprehensive apps info'!AF113</f>
        <v/>
      </c>
      <c r="AG113" s="32" t="str">
        <f>'Comprehensive apps info'!AG113</f>
        <v/>
      </c>
      <c r="AH113" s="32"/>
      <c r="AI113" s="32" t="str">
        <f>'Comprehensive apps info'!AI113</f>
        <v/>
      </c>
      <c r="AJ113" s="32" t="str">
        <f>'Comprehensive apps info'!AJ113</f>
        <v/>
      </c>
      <c r="AK113" s="1"/>
    </row>
    <row r="114" hidden="1">
      <c r="A114" s="1"/>
      <c r="B114" s="14">
        <f>'Comprehensive apps info'!B114</f>
        <v>6</v>
      </c>
      <c r="C114" s="14">
        <f>'Comprehensive apps info'!C114</f>
        <v>18</v>
      </c>
      <c r="D114" s="35" t="str">
        <f>'Comprehensive apps info'!D114</f>
        <v>Wells Fargo</v>
      </c>
      <c r="E114" s="35" t="str">
        <f>'Comprehensive apps info'!E114</f>
        <v>Reverse Mortgage</v>
      </c>
      <c r="F114" s="35" t="str">
        <f>'Comprehensive apps info'!F114</f>
        <v/>
      </c>
      <c r="G114" s="35" t="str">
        <f>'Comprehensive apps info'!G114</f>
        <v>Monthly</v>
      </c>
      <c r="H114" s="35" t="str">
        <f>'Comprehensive apps info'!H114</f>
        <v>Statement</v>
      </c>
      <c r="I114" s="35" t="str">
        <f>'Comprehensive apps info'!I114</f>
        <v>Raw Data</v>
      </c>
      <c r="J114" s="35" t="str">
        <f>'Comprehensive apps info'!J114</f>
        <v>Unassigned</v>
      </c>
      <c r="K114" s="35" t="str">
        <f>'Comprehensive apps info'!K114</f>
        <v>Unassigned</v>
      </c>
      <c r="L114" s="35" t="str">
        <f>'Comprehensive apps info'!L114</f>
        <v>Tammy Hellberg</v>
      </c>
      <c r="M114" s="35" t="str">
        <f>'Comprehensive apps info'!M114</f>
        <v>Jared Sterzer</v>
      </c>
      <c r="N114" s="35" t="str">
        <f>'Comprehensive apps info'!N114</f>
        <v>Mike Benson</v>
      </c>
      <c r="O114" s="36" t="str">
        <f>'Comprehensive apps info'!O114</f>
        <v>De-scoped from TEKsystems</v>
      </c>
      <c r="P114" s="35" t="str">
        <f>'Comprehensive apps info'!P114</f>
        <v/>
      </c>
      <c r="Q114" s="35" t="str">
        <f>'Comprehensive apps info'!Q114</f>
        <v/>
      </c>
      <c r="R114" s="35" t="str">
        <f>'Comprehensive apps info'!R114</f>
        <v/>
      </c>
      <c r="S114" s="37" t="str">
        <f>'Comprehensive apps info'!S114</f>
        <v/>
      </c>
      <c r="T114" s="37" t="str">
        <f>'Comprehensive apps info'!T114</f>
        <v/>
      </c>
      <c r="U114" s="35" t="str">
        <f>'Comprehensive apps info'!U114</f>
        <v>Need to check</v>
      </c>
      <c r="V114" s="35" t="str">
        <f>'Comprehensive apps info'!V114</f>
        <v>Need to check</v>
      </c>
      <c r="W114" s="68" t="str">
        <f>'Comprehensive apps info'!W114</f>
        <v/>
      </c>
      <c r="X114" s="69" t="str">
        <f>'Comprehensive apps info'!X114</f>
        <v/>
      </c>
      <c r="Y114" s="94" t="str">
        <f>'Comprehensive apps info'!Y114</f>
        <v/>
      </c>
      <c r="Z114" s="40" t="str">
        <f>'Comprehensive apps info'!Z114</f>
        <v/>
      </c>
      <c r="AA114" s="39" t="str">
        <f>'Comprehensive apps info'!AA114</f>
        <v/>
      </c>
      <c r="AB114" s="39" t="str">
        <f>'Comprehensive apps info'!AB114</f>
        <v/>
      </c>
      <c r="AC114" s="39"/>
      <c r="AD114" s="39" t="str">
        <f>'Comprehensive apps info'!AD114</f>
        <v/>
      </c>
      <c r="AE114" s="39" t="str">
        <f>'Comprehensive apps info'!AE114</f>
        <v/>
      </c>
      <c r="AF114" s="39" t="str">
        <f>'Comprehensive apps info'!AF114</f>
        <v/>
      </c>
      <c r="AG114" s="39" t="str">
        <f>'Comprehensive apps info'!AG114</f>
        <v/>
      </c>
      <c r="AH114" s="39"/>
      <c r="AI114" s="39" t="str">
        <f>'Comprehensive apps info'!AI114</f>
        <v/>
      </c>
      <c r="AJ114" s="39" t="str">
        <f>'Comprehensive apps info'!AJ114</f>
        <v/>
      </c>
      <c r="AK114" s="1"/>
    </row>
    <row r="115" hidden="1">
      <c r="A115" s="1"/>
      <c r="B115" s="10">
        <f>'Comprehensive apps info'!B115</f>
        <v>6</v>
      </c>
      <c r="C115" s="10">
        <f>'Comprehensive apps info'!C115</f>
        <v>19</v>
      </c>
      <c r="D115" s="25" t="str">
        <f>'Comprehensive apps info'!D115</f>
        <v>American Honda</v>
      </c>
      <c r="E115" s="25" t="str">
        <f>'Comprehensive apps info'!E115</f>
        <v>Recall Notices</v>
      </c>
      <c r="F115" s="25" t="str">
        <f>'Comprehensive apps info'!F115</f>
        <v>amhcard</v>
      </c>
      <c r="G115" s="25" t="str">
        <f>'Comprehensive apps info'!G115</f>
        <v>Ad-hoc</v>
      </c>
      <c r="H115" s="25" t="str">
        <f>'Comprehensive apps info'!H115</f>
        <v>Notice</v>
      </c>
      <c r="I115" s="25" t="str">
        <f>'Comprehensive apps info'!I115</f>
        <v>Raw Data</v>
      </c>
      <c r="J115" s="25" t="str">
        <f>'Comprehensive apps info'!J115</f>
        <v>Sushil</v>
      </c>
      <c r="K115" s="25" t="str">
        <f>'Comprehensive apps info'!K115</f>
        <v>Naidu</v>
      </c>
      <c r="L115" s="25" t="str">
        <f>'Comprehensive apps info'!L115</f>
        <v>Anthony Goodwin</v>
      </c>
      <c r="M115" s="25" t="str">
        <f>'Comprehensive apps info'!M115</f>
        <v>Lisa Hinkle</v>
      </c>
      <c r="N115" s="25" t="str">
        <f>'Comprehensive apps info'!N115</f>
        <v>Casey McCammon</v>
      </c>
      <c r="O115" s="59" t="str">
        <f>'Comprehensive apps info'!O115</f>
        <v>Supported by TEKsystems</v>
      </c>
      <c r="P115" s="25" t="str">
        <f>'Comprehensive apps info'!P115</f>
        <v/>
      </c>
      <c r="Q115" s="25" t="str">
        <f>'Comprehensive apps info'!Q115</f>
        <v/>
      </c>
      <c r="R115" s="25" t="str">
        <f>'Comprehensive apps info'!R115</f>
        <v/>
      </c>
      <c r="S115" s="28" t="str">
        <f>'Comprehensive apps info'!S115</f>
        <v/>
      </c>
      <c r="T115" s="28" t="str">
        <f>'Comprehensive apps info'!T115</f>
        <v/>
      </c>
      <c r="U115" s="25" t="str">
        <f>'Comprehensive apps info'!U115</f>
        <v>Logan</v>
      </c>
      <c r="V115" s="25" t="str">
        <f>'Comprehensive apps info'!V115</f>
        <v>Logan</v>
      </c>
      <c r="W115" s="65" t="str">
        <f>'Comprehensive apps info'!W115</f>
        <v>/prod/bcs/lgnp/clientapp/amhcard/</v>
      </c>
      <c r="X115" s="61" t="str">
        <f>'Comprehensive apps info'!X115</f>
        <v>/bcs/lgnt/clientapp/amhcard/</v>
      </c>
      <c r="Y115" s="42" t="str">
        <f>'Comprehensive apps info'!Y115</f>
        <v>https://sites.google.com/a/rrd.com/american-honda/</v>
      </c>
      <c r="Z115" s="31" t="str">
        <f>'Comprehensive apps info'!Z115</f>
        <v/>
      </c>
      <c r="AA115" s="32" t="str">
        <f>'Comprehensive apps info'!AA115</f>
        <v>rrd-amhcard-igroup@rrd.com</v>
      </c>
      <c r="AB115" s="32" t="str">
        <f>'Comprehensive apps info'!AB115</f>
        <v>rrd-amhcard-egroup@rrd.com</v>
      </c>
      <c r="AC115" s="32"/>
      <c r="AD115" s="32" t="str">
        <f>'Comprehensive apps info'!AD115</f>
        <v/>
      </c>
      <c r="AE115" s="32" t="str">
        <f>'Comprehensive apps info'!AE115</f>
        <v/>
      </c>
      <c r="AF115" s="32" t="str">
        <f>'Comprehensive apps info'!AF115</f>
        <v/>
      </c>
      <c r="AG115" s="32" t="str">
        <f>'Comprehensive apps info'!AG115</f>
        <v/>
      </c>
      <c r="AH115" s="32"/>
      <c r="AI115" s="32" t="str">
        <f>'Comprehensive apps info'!AI115</f>
        <v/>
      </c>
      <c r="AJ115" s="32" t="str">
        <f>'Comprehensive apps info'!AJ115</f>
        <v/>
      </c>
      <c r="AK115" s="1"/>
    </row>
    <row r="116" hidden="1">
      <c r="A116" s="1"/>
      <c r="B116" s="10">
        <f>'Comprehensive apps info'!B116</f>
        <v>6</v>
      </c>
      <c r="C116" s="10">
        <f>'Comprehensive apps info'!C116</f>
        <v>20</v>
      </c>
      <c r="D116" s="25" t="str">
        <f>'Comprehensive apps info'!D116</f>
        <v>Ascensus</v>
      </c>
      <c r="E116" s="25" t="str">
        <f>'Comprehensive apps info'!E116</f>
        <v>Fee Disclosure</v>
      </c>
      <c r="F116" s="25" t="str">
        <f>'Comprehensive apps info'!F116</f>
        <v>asnfeed</v>
      </c>
      <c r="G116" s="25" t="str">
        <f>'Comprehensive apps info'!G116</f>
        <v>Weekly</v>
      </c>
      <c r="H116" s="25" t="str">
        <f>'Comprehensive apps info'!H116</f>
        <v>Statement</v>
      </c>
      <c r="I116" s="25" t="str">
        <f>'Comprehensive apps info'!I116</f>
        <v>PDF</v>
      </c>
      <c r="J116" s="25" t="str">
        <f>'Comprehensive apps info'!J116</f>
        <v>Veera</v>
      </c>
      <c r="K116" s="25" t="str">
        <f>'Comprehensive apps info'!K116</f>
        <v>Naidu</v>
      </c>
      <c r="L116" s="25" t="str">
        <f>'Comprehensive apps info'!L116</f>
        <v>Bob Durtschi</v>
      </c>
      <c r="M116" s="25" t="str">
        <f>'Comprehensive apps info'!M116</f>
        <v>Karla Ann Shakes</v>
      </c>
      <c r="N116" s="25" t="str">
        <f>'Comprehensive apps info'!N116</f>
        <v>Casey McCammon</v>
      </c>
      <c r="O116" s="59" t="str">
        <f>'Comprehensive apps info'!O116</f>
        <v>Supported by TEKsystems</v>
      </c>
      <c r="P116" s="25" t="str">
        <f>'Comprehensive apps info'!P116</f>
        <v/>
      </c>
      <c r="Q116" s="25" t="str">
        <f>'Comprehensive apps info'!Q116</f>
        <v/>
      </c>
      <c r="R116" s="25" t="str">
        <f>'Comprehensive apps info'!R116</f>
        <v/>
      </c>
      <c r="S116" s="28" t="str">
        <f>'Comprehensive apps info'!S116</f>
        <v/>
      </c>
      <c r="T116" s="28" t="str">
        <f>'Comprehensive apps info'!T116</f>
        <v/>
      </c>
      <c r="U116" s="25" t="str">
        <f>'Comprehensive apps info'!U116</f>
        <v>Hyde Park</v>
      </c>
      <c r="V116" s="25" t="str">
        <f>'Comprehensive apps info'!V116</f>
        <v>Hyde Park</v>
      </c>
      <c r="W116" s="65" t="str">
        <f>'Comprehensive apps info'!W116</f>
        <v>/prod/bcs/hdpp/clientapp/asnfeed/</v>
      </c>
      <c r="X116" s="61" t="str">
        <f>'Comprehensive apps info'!X116</f>
        <v>/bcs/hdpt/clientapp/asnfeed/</v>
      </c>
      <c r="Y116" s="42" t="str">
        <f>'Comprehensive apps info'!Y116</f>
        <v>https://sites.google.com/a/rrd.com/ascensus-fee-disclosure/</v>
      </c>
      <c r="Z116" s="31" t="str">
        <f>'Comprehensive apps info'!Z116</f>
        <v/>
      </c>
      <c r="AA116" s="32" t="str">
        <f>'Comprehensive apps info'!AA116</f>
        <v>rrd-asnfeed-igroup@rrd.com</v>
      </c>
      <c r="AB116" s="32" t="str">
        <f>'Comprehensive apps info'!AB116</f>
        <v>rrd-asnfeed-egroup@rrd.com</v>
      </c>
      <c r="AC116" s="32"/>
      <c r="AD116" s="32" t="str">
        <f>'Comprehensive apps info'!AD116</f>
        <v/>
      </c>
      <c r="AE116" s="32" t="str">
        <f>'Comprehensive apps info'!AE116</f>
        <v/>
      </c>
      <c r="AF116" s="32" t="str">
        <f>'Comprehensive apps info'!AF116</f>
        <v/>
      </c>
      <c r="AG116" s="32" t="str">
        <f>'Comprehensive apps info'!AG116</f>
        <v/>
      </c>
      <c r="AH116" s="32"/>
      <c r="AI116" s="32" t="str">
        <f>'Comprehensive apps info'!AI116</f>
        <v/>
      </c>
      <c r="AJ116" s="32" t="str">
        <f>'Comprehensive apps info'!AJ116</f>
        <v/>
      </c>
      <c r="AK116" s="1"/>
    </row>
    <row r="117" hidden="1">
      <c r="A117" s="1"/>
      <c r="B117" s="10">
        <f>'Comprehensive apps info'!B117</f>
        <v>6</v>
      </c>
      <c r="C117" s="10">
        <f>'Comprehensive apps info'!C117</f>
        <v>21</v>
      </c>
      <c r="D117" s="25" t="str">
        <f>'Comprehensive apps info'!D117</f>
        <v>Bank of Utah</v>
      </c>
      <c r="E117" s="25" t="str">
        <f>'Comprehensive apps info'!E117</f>
        <v>Statements</v>
      </c>
      <c r="F117" s="25" t="str">
        <f>'Comprehensive apps info'!F117</f>
        <v>butstmt</v>
      </c>
      <c r="G117" s="25" t="str">
        <f>'Comprehensive apps info'!G117</f>
        <v>Daily</v>
      </c>
      <c r="H117" s="25" t="str">
        <f>'Comprehensive apps info'!H117</f>
        <v>Statement</v>
      </c>
      <c r="I117" s="25" t="str">
        <f>'Comprehensive apps info'!I117</f>
        <v>PDF</v>
      </c>
      <c r="J117" s="25" t="str">
        <f>'Comprehensive apps info'!J117</f>
        <v>Unassigned</v>
      </c>
      <c r="K117" s="25" t="str">
        <f>'Comprehensive apps info'!K117</f>
        <v>Unassigned</v>
      </c>
      <c r="L117" s="25" t="str">
        <f>'Comprehensive apps info'!L117</f>
        <v>Bob Durtschi</v>
      </c>
      <c r="M117" s="25" t="str">
        <f>'Comprehensive apps info'!M117</f>
        <v>Julie Dunbar</v>
      </c>
      <c r="N117" s="25" t="str">
        <f>'Comprehensive apps info'!N117</f>
        <v>Casey McCammon</v>
      </c>
      <c r="O117" s="59" t="str">
        <f>'Comprehensive apps info'!O117</f>
        <v>De-scoped from TEKsystems</v>
      </c>
      <c r="P117" s="25" t="str">
        <f>'Comprehensive apps info'!P117</f>
        <v/>
      </c>
      <c r="Q117" s="25" t="str">
        <f>'Comprehensive apps info'!Q117</f>
        <v/>
      </c>
      <c r="R117" s="25" t="str">
        <f>'Comprehensive apps info'!R117</f>
        <v/>
      </c>
      <c r="S117" s="28" t="str">
        <f>'Comprehensive apps info'!S117</f>
        <v/>
      </c>
      <c r="T117" s="28" t="str">
        <f>'Comprehensive apps info'!T117</f>
        <v/>
      </c>
      <c r="U117" s="25" t="str">
        <f>'Comprehensive apps info'!U117</f>
        <v>Logan</v>
      </c>
      <c r="V117" s="25" t="str">
        <f>'Comprehensive apps info'!V117</f>
        <v>Logan</v>
      </c>
      <c r="W117" s="65" t="str">
        <f>'Comprehensive apps info'!W117</f>
        <v>/prod/bcs/lgnp/clientapp/butstmt/</v>
      </c>
      <c r="X117" s="61" t="str">
        <f>'Comprehensive apps info'!X117</f>
        <v>/bcs/lgnt/clientapp/butstmt/</v>
      </c>
      <c r="Y117" s="92" t="str">
        <f>'Comprehensive apps info'!Y117</f>
        <v/>
      </c>
      <c r="Z117" s="31" t="str">
        <f>'Comprehensive apps info'!Z117</f>
        <v/>
      </c>
      <c r="AA117" s="32" t="str">
        <f>'Comprehensive apps info'!AA117</f>
        <v/>
      </c>
      <c r="AB117" s="32" t="str">
        <f>'Comprehensive apps info'!AB117</f>
        <v/>
      </c>
      <c r="AC117" s="32"/>
      <c r="AD117" s="32" t="str">
        <f>'Comprehensive apps info'!AD117</f>
        <v/>
      </c>
      <c r="AE117" s="32" t="str">
        <f>'Comprehensive apps info'!AE117</f>
        <v/>
      </c>
      <c r="AF117" s="32" t="str">
        <f>'Comprehensive apps info'!AF117</f>
        <v/>
      </c>
      <c r="AG117" s="32" t="str">
        <f>'Comprehensive apps info'!AG117</f>
        <v/>
      </c>
      <c r="AH117" s="32"/>
      <c r="AI117" s="32" t="str">
        <f>'Comprehensive apps info'!AI117</f>
        <v/>
      </c>
      <c r="AJ117" s="32" t="str">
        <f>'Comprehensive apps info'!AJ117</f>
        <v/>
      </c>
      <c r="AK117" s="1"/>
    </row>
    <row r="118" hidden="1">
      <c r="A118" s="1"/>
      <c r="B118" s="10">
        <f>'Comprehensive apps info'!B118</f>
        <v>6</v>
      </c>
      <c r="C118" s="10">
        <f>'Comprehensive apps info'!C118</f>
        <v>22</v>
      </c>
      <c r="D118" s="25" t="str">
        <f>'Comprehensive apps info'!D118</f>
        <v>American Academy of Ophthalmology</v>
      </c>
      <c r="E118" s="25" t="str">
        <f>'Comprehensive apps info'!E118</f>
        <v>AAO</v>
      </c>
      <c r="F118" s="25" t="str">
        <f>'Comprehensive apps info'!F118</f>
        <v>aaobill</v>
      </c>
      <c r="G118" s="25" t="str">
        <f>'Comprehensive apps info'!G118</f>
        <v>Annual</v>
      </c>
      <c r="H118" s="25" t="str">
        <f>'Comprehensive apps info'!H118</f>
        <v>Kit</v>
      </c>
      <c r="I118" s="25" t="str">
        <f>'Comprehensive apps info'!I118</f>
        <v>Raw Data</v>
      </c>
      <c r="J118" s="25" t="str">
        <f>'Comprehensive apps info'!J118</f>
        <v>Parth</v>
      </c>
      <c r="K118" s="25" t="str">
        <f>'Comprehensive apps info'!K118</f>
        <v>Ravi</v>
      </c>
      <c r="L118" s="25" t="str">
        <f>'Comprehensive apps info'!L118</f>
        <v>Alan Gebert</v>
      </c>
      <c r="M118" s="25" t="str">
        <f>'Comprehensive apps info'!M118</f>
        <v>Linden Olson</v>
      </c>
      <c r="N118" s="25" t="str">
        <f>'Comprehensive apps info'!N118</f>
        <v>Casey McCammon</v>
      </c>
      <c r="O118" s="59" t="str">
        <f>'Comprehensive apps info'!O118</f>
        <v>Supported by TEKsystems</v>
      </c>
      <c r="P118" s="25" t="str">
        <f>'Comprehensive apps info'!P118</f>
        <v/>
      </c>
      <c r="Q118" s="25" t="str">
        <f>'Comprehensive apps info'!Q118</f>
        <v/>
      </c>
      <c r="R118" s="25" t="str">
        <f>'Comprehensive apps info'!R118</f>
        <v/>
      </c>
      <c r="S118" s="28" t="str">
        <f>'Comprehensive apps info'!S118</f>
        <v/>
      </c>
      <c r="T118" s="28" t="str">
        <f>'Comprehensive apps info'!T118</f>
        <v/>
      </c>
      <c r="U118" s="25" t="str">
        <f>'Comprehensive apps info'!U118</f>
        <v>Logan</v>
      </c>
      <c r="V118" s="25" t="str">
        <f>'Comprehensive apps info'!V118</f>
        <v>Logan</v>
      </c>
      <c r="W118" s="65" t="str">
        <f>'Comprehensive apps info'!W118</f>
        <v>/prod/bcs/lgnp/clientapp/aaobill/</v>
      </c>
      <c r="X118" s="61" t="str">
        <f>'Comprehensive apps info'!X118</f>
        <v>/bcs/lgnt/clientapp/aaobill/</v>
      </c>
      <c r="Y118" s="42" t="str">
        <f>'Comprehensive apps info'!Y118</f>
        <v>https://sites.google.com/a/rrd.com/aao/</v>
      </c>
      <c r="Z118" s="31" t="str">
        <f>'Comprehensive apps info'!Z118</f>
        <v/>
      </c>
      <c r="AA118" s="32" t="str">
        <f>'Comprehensive apps info'!AA118</f>
        <v>rrd_aaobill_igroup@rrd.com</v>
      </c>
      <c r="AB118" s="32" t="str">
        <f>'Comprehensive apps info'!AB118</f>
        <v>rrd_aaobill_egroup@rrd.com</v>
      </c>
      <c r="AC118" s="32"/>
      <c r="AD118" s="32" t="str">
        <f>'Comprehensive apps info'!AD118</f>
        <v/>
      </c>
      <c r="AE118" s="32" t="str">
        <f>'Comprehensive apps info'!AE118</f>
        <v/>
      </c>
      <c r="AF118" s="32" t="str">
        <f>'Comprehensive apps info'!AF118</f>
        <v/>
      </c>
      <c r="AG118" s="32" t="str">
        <f>'Comprehensive apps info'!AG118</f>
        <v/>
      </c>
      <c r="AH118" s="32"/>
      <c r="AI118" s="32" t="str">
        <f>'Comprehensive apps info'!AI118</f>
        <v/>
      </c>
      <c r="AJ118" s="32" t="str">
        <f>'Comprehensive apps info'!AJ118</f>
        <v/>
      </c>
      <c r="AK118" s="1"/>
    </row>
    <row r="119" hidden="1">
      <c r="A119" s="1"/>
      <c r="B119" s="10">
        <f>'Comprehensive apps info'!B119</f>
        <v>6</v>
      </c>
      <c r="C119" s="10">
        <f>'Comprehensive apps info'!C119</f>
        <v>23</v>
      </c>
      <c r="D119" s="25" t="str">
        <f>'Comprehensive apps info'!D119</f>
        <v>Clark County</v>
      </c>
      <c r="E119" s="25" t="str">
        <f>'Comprehensive apps info'!E119</f>
        <v>Certified</v>
      </c>
      <c r="F119" s="25" t="str">
        <f>'Comprehensive apps info'!F119</f>
        <v>clccert</v>
      </c>
      <c r="G119" s="25" t="str">
        <f>'Comprehensive apps info'!G119</f>
        <v>Quarterly</v>
      </c>
      <c r="H119" s="25" t="str">
        <f>'Comprehensive apps info'!H119</f>
        <v>Statement</v>
      </c>
      <c r="I119" s="25" t="str">
        <f>'Comprehensive apps info'!I119</f>
        <v>Raw Data</v>
      </c>
      <c r="J119" s="25" t="str">
        <f>'Comprehensive apps info'!J119</f>
        <v>Parth</v>
      </c>
      <c r="K119" s="25" t="str">
        <f>'Comprehensive apps info'!K119</f>
        <v>Ravi</v>
      </c>
      <c r="L119" s="25" t="str">
        <f>'Comprehensive apps info'!L119</f>
        <v>Ismaila Meite</v>
      </c>
      <c r="M119" s="25" t="str">
        <f>'Comprehensive apps info'!M119</f>
        <v>LuAnn Rickson</v>
      </c>
      <c r="N119" s="25" t="str">
        <f>'Comprehensive apps info'!N119</f>
        <v>Casey McCammon</v>
      </c>
      <c r="O119" s="59" t="str">
        <f>'Comprehensive apps info'!O119</f>
        <v>Supported by TEKsystems</v>
      </c>
      <c r="P119" s="25" t="str">
        <f>'Comprehensive apps info'!P119</f>
        <v/>
      </c>
      <c r="Q119" s="25" t="str">
        <f>'Comprehensive apps info'!Q119</f>
        <v/>
      </c>
      <c r="R119" s="25" t="str">
        <f>'Comprehensive apps info'!R119</f>
        <v/>
      </c>
      <c r="S119" s="28" t="str">
        <f>'Comprehensive apps info'!S119</f>
        <v/>
      </c>
      <c r="T119" s="28" t="str">
        <f>'Comprehensive apps info'!T119</f>
        <v/>
      </c>
      <c r="U119" s="25" t="str">
        <f>'Comprehensive apps info'!U119</f>
        <v>Logan</v>
      </c>
      <c r="V119" s="25" t="str">
        <f>'Comprehensive apps info'!V119</f>
        <v>Logan</v>
      </c>
      <c r="W119" s="65" t="str">
        <f>'Comprehensive apps info'!W119</f>
        <v>/prod/bcs/lgnp/clientapp/clccert/</v>
      </c>
      <c r="X119" s="61" t="str">
        <f>'Comprehensive apps info'!X119</f>
        <v>/bcs/lgnt/clientapp/clccert/</v>
      </c>
      <c r="Y119" s="42" t="str">
        <f>'Comprehensive apps info'!Y119</f>
        <v>https://sites.google.com/a/rrd.com/clark-county-certified2/</v>
      </c>
      <c r="Z119" s="31" t="str">
        <f>'Comprehensive apps info'!Z119</f>
        <v/>
      </c>
      <c r="AA119" s="32" t="str">
        <f>'Comprehensive apps info'!AA119</f>
        <v>rrd-clccert-igroup@rrd.com</v>
      </c>
      <c r="AB119" s="32" t="str">
        <f>'Comprehensive apps info'!AB119</f>
        <v>rrd-clccert-egroup@rrd.com</v>
      </c>
      <c r="AC119" s="32"/>
      <c r="AD119" s="32" t="str">
        <f>'Comprehensive apps info'!AD119</f>
        <v/>
      </c>
      <c r="AE119" s="32" t="str">
        <f>'Comprehensive apps info'!AE119</f>
        <v/>
      </c>
      <c r="AF119" s="32" t="str">
        <f>'Comprehensive apps info'!AF119</f>
        <v/>
      </c>
      <c r="AG119" s="32" t="str">
        <f>'Comprehensive apps info'!AG119</f>
        <v/>
      </c>
      <c r="AH119" s="32"/>
      <c r="AI119" s="32" t="str">
        <f>'Comprehensive apps info'!AI119</f>
        <v/>
      </c>
      <c r="AJ119" s="32" t="str">
        <f>'Comprehensive apps info'!AJ119</f>
        <v/>
      </c>
      <c r="AK119" s="1"/>
    </row>
    <row r="120" hidden="1">
      <c r="A120" s="1"/>
      <c r="B120" s="134">
        <f>'Comprehensive apps info'!B120</f>
        <v>6</v>
      </c>
      <c r="C120" s="134">
        <f>'Comprehensive apps info'!C120</f>
        <v>24</v>
      </c>
      <c r="D120" s="112" t="str">
        <f>'Comprehensive apps info'!D120</f>
        <v>Clark County</v>
      </c>
      <c r="E120" s="99" t="str">
        <f>'Comprehensive apps info'!E120</f>
        <v>Distribution Notices</v>
      </c>
      <c r="F120" s="99" t="str">
        <f>'Comprehensive apps info'!F120</f>
        <v>clcdnot</v>
      </c>
      <c r="G120" s="99" t="str">
        <f>'Comprehensive apps info'!G120</f>
        <v>Annual</v>
      </c>
      <c r="H120" s="99" t="str">
        <f>'Comprehensive apps info'!H120</f>
        <v>Statement</v>
      </c>
      <c r="I120" s="99" t="str">
        <f>'Comprehensive apps info'!I120</f>
        <v>Raw Data</v>
      </c>
      <c r="J120" s="99" t="str">
        <f>'Comprehensive apps info'!J120</f>
        <v>Anil</v>
      </c>
      <c r="K120" s="99" t="str">
        <f>'Comprehensive apps info'!K120</f>
        <v>Lakshmi</v>
      </c>
      <c r="L120" s="99" t="str">
        <f>'Comprehensive apps info'!L120</f>
        <v>Michelle Tubbs</v>
      </c>
      <c r="M120" s="99" t="str">
        <f>'Comprehensive apps info'!M120</f>
        <v>LuAnn Rickson</v>
      </c>
      <c r="N120" s="99" t="str">
        <f>'Comprehensive apps info'!N120</f>
        <v>Casey McCammon</v>
      </c>
      <c r="O120" s="100" t="str">
        <f>'Comprehensive apps info'!O120</f>
        <v>Supported by TEKsystems</v>
      </c>
      <c r="P120" s="99" t="str">
        <f>'Comprehensive apps info'!P120</f>
        <v/>
      </c>
      <c r="Q120" s="99" t="str">
        <f>'Comprehensive apps info'!Q120</f>
        <v/>
      </c>
      <c r="R120" s="99" t="str">
        <f>'Comprehensive apps info'!R120</f>
        <v/>
      </c>
      <c r="S120" s="101" t="str">
        <f>'Comprehensive apps info'!S120</f>
        <v/>
      </c>
      <c r="T120" s="101" t="str">
        <f>'Comprehensive apps info'!T120</f>
        <v/>
      </c>
      <c r="U120" s="99" t="str">
        <f>'Comprehensive apps info'!U120</f>
        <v>Logan</v>
      </c>
      <c r="V120" s="99" t="str">
        <f>'Comprehensive apps info'!V120</f>
        <v>Logan</v>
      </c>
      <c r="W120" s="102" t="str">
        <f>'Comprehensive apps info'!W120</f>
        <v>/prod/bcs/lgnp/clientapp/clcdnot/</v>
      </c>
      <c r="X120" s="103" t="str">
        <f>'Comprehensive apps info'!X120</f>
        <v>/bcs/lgnt/clientapp/clcdnot/</v>
      </c>
      <c r="Y120" s="135" t="str">
        <f>'Comprehensive apps info'!Y120</f>
        <v>https://sites.google.com/a/rrd.com/clark-county-distribution-notices/</v>
      </c>
      <c r="Z120" s="105" t="str">
        <f>'Comprehensive apps info'!Z120</f>
        <v/>
      </c>
      <c r="AA120" s="106" t="str">
        <f>'Comprehensive apps info'!AA120</f>
        <v>rrd-clcdnot-igroup@rrd.com</v>
      </c>
      <c r="AB120" s="106" t="str">
        <f>'Comprehensive apps info'!AB120</f>
        <v>rrd-clcdnot-egroup@rrd.com</v>
      </c>
      <c r="AC120" s="106"/>
      <c r="AD120" s="106" t="str">
        <f>'Comprehensive apps info'!AD120</f>
        <v/>
      </c>
      <c r="AE120" s="106" t="str">
        <f>'Comprehensive apps info'!AE120</f>
        <v/>
      </c>
      <c r="AF120" s="106" t="str">
        <f>'Comprehensive apps info'!AF120</f>
        <v/>
      </c>
      <c r="AG120" s="106" t="str">
        <f>'Comprehensive apps info'!AG120</f>
        <v/>
      </c>
      <c r="AH120" s="106"/>
      <c r="AI120" s="106" t="str">
        <f>'Comprehensive apps info'!AI120</f>
        <v/>
      </c>
      <c r="AJ120" s="106" t="str">
        <f>'Comprehensive apps info'!AJ120</f>
        <v/>
      </c>
      <c r="AK120" s="1"/>
    </row>
    <row r="121" hidden="1">
      <c r="A121" s="1"/>
      <c r="B121" s="134">
        <f>'Comprehensive apps info'!B121</f>
        <v>6</v>
      </c>
      <c r="C121" s="134">
        <f>'Comprehensive apps info'!C121</f>
        <v>25</v>
      </c>
      <c r="D121" s="99" t="str">
        <f>'Comprehensive apps info'!D121</f>
        <v>Clark County</v>
      </c>
      <c r="E121" s="99" t="str">
        <f>'Comprehensive apps info'!E121</f>
        <v>Multi Run Property Tax Notices</v>
      </c>
      <c r="F121" s="99" t="str">
        <f>'Comprehensive apps info'!F121</f>
        <v>clctbil</v>
      </c>
      <c r="G121" s="99" t="str">
        <f>'Comprehensive apps info'!G121</f>
        <v>Monthly</v>
      </c>
      <c r="H121" s="99" t="str">
        <f>'Comprehensive apps info'!H121</f>
        <v>Statement</v>
      </c>
      <c r="I121" s="99" t="str">
        <f>'Comprehensive apps info'!I121</f>
        <v>Raw Data</v>
      </c>
      <c r="J121" s="99" t="str">
        <f>'Comprehensive apps info'!J121</f>
        <v>Anil</v>
      </c>
      <c r="K121" s="99" t="str">
        <f>'Comprehensive apps info'!K121</f>
        <v>Lakshmi</v>
      </c>
      <c r="L121" s="99" t="str">
        <f>'Comprehensive apps info'!L121</f>
        <v>Michelle Tubbs</v>
      </c>
      <c r="M121" s="99" t="str">
        <f>'Comprehensive apps info'!M121</f>
        <v>LuAnn Rickson</v>
      </c>
      <c r="N121" s="99" t="str">
        <f>'Comprehensive apps info'!N121</f>
        <v>Casey McCammon</v>
      </c>
      <c r="O121" s="100" t="str">
        <f>'Comprehensive apps info'!O121</f>
        <v>Supported by TEKsystems</v>
      </c>
      <c r="P121" s="99" t="str">
        <f>'Comprehensive apps info'!P121</f>
        <v/>
      </c>
      <c r="Q121" s="99" t="str">
        <f>'Comprehensive apps info'!Q121</f>
        <v/>
      </c>
      <c r="R121" s="99" t="str">
        <f>'Comprehensive apps info'!R121</f>
        <v/>
      </c>
      <c r="S121" s="101" t="str">
        <f>'Comprehensive apps info'!S121</f>
        <v/>
      </c>
      <c r="T121" s="101" t="str">
        <f>'Comprehensive apps info'!T121</f>
        <v/>
      </c>
      <c r="U121" s="99" t="str">
        <f>'Comprehensive apps info'!U121</f>
        <v>Logan</v>
      </c>
      <c r="V121" s="99" t="str">
        <f>'Comprehensive apps info'!V121</f>
        <v>Logan</v>
      </c>
      <c r="W121" s="102" t="str">
        <f>'Comprehensive apps info'!W121</f>
        <v>/prod/bcs/lgnp/clientapp/clctbil/</v>
      </c>
      <c r="X121" s="103" t="str">
        <f>'Comprehensive apps info'!X121</f>
        <v>/bcs/lgnt/clientapp/clctbil/</v>
      </c>
      <c r="Y121" s="135" t="str">
        <f>'Comprehensive apps info'!Y121</f>
        <v>https://sites.google.com/a/rrd.com/clark-county-multiple-run-tax-bills/</v>
      </c>
      <c r="Z121" s="105" t="str">
        <f>'Comprehensive apps info'!Z121</f>
        <v/>
      </c>
      <c r="AA121" s="106" t="str">
        <f>'Comprehensive apps info'!AA121</f>
        <v>rrd-clctbil-igroup@rrd.com</v>
      </c>
      <c r="AB121" s="106" t="str">
        <f>'Comprehensive apps info'!AB121</f>
        <v>rrd-clctbil-egroup@rrd.com</v>
      </c>
      <c r="AC121" s="106"/>
      <c r="AD121" s="106" t="str">
        <f>'Comprehensive apps info'!AD121</f>
        <v/>
      </c>
      <c r="AE121" s="106" t="str">
        <f>'Comprehensive apps info'!AE121</f>
        <v/>
      </c>
      <c r="AF121" s="106" t="str">
        <f>'Comprehensive apps info'!AF121</f>
        <v/>
      </c>
      <c r="AG121" s="106" t="str">
        <f>'Comprehensive apps info'!AG121</f>
        <v/>
      </c>
      <c r="AH121" s="106"/>
      <c r="AI121" s="106" t="str">
        <f>'Comprehensive apps info'!AI121</f>
        <v/>
      </c>
      <c r="AJ121" s="106" t="str">
        <f>'Comprehensive apps info'!AJ121</f>
        <v/>
      </c>
      <c r="AK121" s="1"/>
    </row>
    <row r="122" hidden="1">
      <c r="A122" s="1"/>
      <c r="B122" s="134">
        <f>'Comprehensive apps info'!B122</f>
        <v>6</v>
      </c>
      <c r="C122" s="134">
        <f>'Comprehensive apps info'!C122</f>
        <v>26</v>
      </c>
      <c r="D122" s="99" t="str">
        <f>'Comprehensive apps info'!D122</f>
        <v>Clark County</v>
      </c>
      <c r="E122" s="99" t="str">
        <f>'Comprehensive apps info'!E122</f>
        <v>Past Due Notices</v>
      </c>
      <c r="F122" s="99" t="str">
        <f>'Comprehensive apps info'!F122</f>
        <v>clcdlnt</v>
      </c>
      <c r="G122" s="99" t="str">
        <f>'Comprehensive apps info'!G122</f>
        <v>Quarterly</v>
      </c>
      <c r="H122" s="99" t="str">
        <f>'Comprehensive apps info'!H122</f>
        <v>Statement</v>
      </c>
      <c r="I122" s="99" t="str">
        <f>'Comprehensive apps info'!I122</f>
        <v>Raw Data</v>
      </c>
      <c r="J122" s="99" t="str">
        <f>'Comprehensive apps info'!J122</f>
        <v>Anil</v>
      </c>
      <c r="K122" s="99" t="str">
        <f>'Comprehensive apps info'!K122</f>
        <v>Lakshmi</v>
      </c>
      <c r="L122" s="99" t="str">
        <f>'Comprehensive apps info'!L122</f>
        <v>Michelle Tubbs</v>
      </c>
      <c r="M122" s="99" t="str">
        <f>'Comprehensive apps info'!M122</f>
        <v>LuAnn Rickson</v>
      </c>
      <c r="N122" s="99" t="str">
        <f>'Comprehensive apps info'!N122</f>
        <v>Casey McCammon</v>
      </c>
      <c r="O122" s="100" t="str">
        <f>'Comprehensive apps info'!O122</f>
        <v>Supported by TEKsystems</v>
      </c>
      <c r="P122" s="99" t="str">
        <f>'Comprehensive apps info'!P122</f>
        <v/>
      </c>
      <c r="Q122" s="99" t="str">
        <f>'Comprehensive apps info'!Q122</f>
        <v/>
      </c>
      <c r="R122" s="99" t="str">
        <f>'Comprehensive apps info'!R122</f>
        <v/>
      </c>
      <c r="S122" s="101" t="str">
        <f>'Comprehensive apps info'!S122</f>
        <v/>
      </c>
      <c r="T122" s="101" t="str">
        <f>'Comprehensive apps info'!T122</f>
        <v/>
      </c>
      <c r="U122" s="99" t="str">
        <f>'Comprehensive apps info'!U122</f>
        <v>Logan</v>
      </c>
      <c r="V122" s="99" t="str">
        <f>'Comprehensive apps info'!V122</f>
        <v>Logan</v>
      </c>
      <c r="W122" s="102" t="str">
        <f>'Comprehensive apps info'!W122</f>
        <v>/prod/bcs/lgnp/clientapp/clcdlnt/</v>
      </c>
      <c r="X122" s="103" t="str">
        <f>'Comprehensive apps info'!X122</f>
        <v>/bcs/lgnt/clientapp/clcdlnt/</v>
      </c>
      <c r="Y122" s="135" t="str">
        <f>'Comprehensive apps info'!Y122</f>
        <v>https://sites.google.com/a/rrd.com/clark-county-past-due-notices/</v>
      </c>
      <c r="Z122" s="105" t="str">
        <f>'Comprehensive apps info'!Z122</f>
        <v/>
      </c>
      <c r="AA122" s="106" t="str">
        <f>'Comprehensive apps info'!AA122</f>
        <v>rrd-clcdlnt-igroup@rrd.com</v>
      </c>
      <c r="AB122" s="106" t="str">
        <f>'Comprehensive apps info'!AB122</f>
        <v>rrd-clcdlnt-egroup@rrd.com</v>
      </c>
      <c r="AC122" s="106"/>
      <c r="AD122" s="106" t="str">
        <f>'Comprehensive apps info'!AD122</f>
        <v/>
      </c>
      <c r="AE122" s="106" t="str">
        <f>'Comprehensive apps info'!AE122</f>
        <v/>
      </c>
      <c r="AF122" s="106" t="str">
        <f>'Comprehensive apps info'!AF122</f>
        <v/>
      </c>
      <c r="AG122" s="106" t="str">
        <f>'Comprehensive apps info'!AG122</f>
        <v/>
      </c>
      <c r="AH122" s="106"/>
      <c r="AI122" s="106" t="str">
        <f>'Comprehensive apps info'!AI122</f>
        <v/>
      </c>
      <c r="AJ122" s="106" t="str">
        <f>'Comprehensive apps info'!AJ122</f>
        <v/>
      </c>
      <c r="AK122" s="1"/>
    </row>
    <row r="123" hidden="1">
      <c r="A123" s="91"/>
      <c r="B123" s="134">
        <f>'Comprehensive apps info'!B123</f>
        <v>6</v>
      </c>
      <c r="C123" s="134">
        <f>'Comprehensive apps info'!C123</f>
        <v>27</v>
      </c>
      <c r="D123" s="99" t="str">
        <f>'Comprehensive apps info'!D123</f>
        <v>Clark County</v>
      </c>
      <c r="E123" s="99" t="str">
        <f>'Comprehensive apps info'!E123</f>
        <v>Property Tax Notices</v>
      </c>
      <c r="F123" s="99" t="str">
        <f>'Comprehensive apps info'!F123</f>
        <v>clctbil</v>
      </c>
      <c r="G123" s="99" t="str">
        <f>'Comprehensive apps info'!G123</f>
        <v>Annual</v>
      </c>
      <c r="H123" s="99" t="str">
        <f>'Comprehensive apps info'!H123</f>
        <v>Statement</v>
      </c>
      <c r="I123" s="99" t="str">
        <f>'Comprehensive apps info'!I123</f>
        <v>Raw Data</v>
      </c>
      <c r="J123" s="99" t="str">
        <f>'Comprehensive apps info'!J123</f>
        <v>Anil</v>
      </c>
      <c r="K123" s="99" t="str">
        <f>'Comprehensive apps info'!K123</f>
        <v>Lakshmi</v>
      </c>
      <c r="L123" s="99" t="str">
        <f>'Comprehensive apps info'!L123</f>
        <v>Michelle Tubbs</v>
      </c>
      <c r="M123" s="99" t="str">
        <f>'Comprehensive apps info'!M123</f>
        <v>LuAnn Rickson</v>
      </c>
      <c r="N123" s="99" t="str">
        <f>'Comprehensive apps info'!N123</f>
        <v>Casey McCammon</v>
      </c>
      <c r="O123" s="100" t="str">
        <f>'Comprehensive apps info'!O123</f>
        <v>Supported by TEKsystems</v>
      </c>
      <c r="P123" s="99" t="str">
        <f>'Comprehensive apps info'!P123</f>
        <v/>
      </c>
      <c r="Q123" s="99" t="str">
        <f>'Comprehensive apps info'!Q123</f>
        <v/>
      </c>
      <c r="R123" s="99" t="str">
        <f>'Comprehensive apps info'!R123</f>
        <v/>
      </c>
      <c r="S123" s="101" t="str">
        <f>'Comprehensive apps info'!S123</f>
        <v/>
      </c>
      <c r="T123" s="101" t="str">
        <f>'Comprehensive apps info'!T123</f>
        <v/>
      </c>
      <c r="U123" s="99" t="str">
        <f>'Comprehensive apps info'!U123</f>
        <v>Logan</v>
      </c>
      <c r="V123" s="99" t="str">
        <f>'Comprehensive apps info'!V123</f>
        <v>Logan</v>
      </c>
      <c r="W123" s="102" t="str">
        <f>'Comprehensive apps info'!W123</f>
        <v>/prod/bcs/lgnp/clientapp/clctbil/</v>
      </c>
      <c r="X123" s="103" t="str">
        <f>'Comprehensive apps info'!X123</f>
        <v>/bcs/lgnt/clientapp/clctbil/</v>
      </c>
      <c r="Y123" s="135" t="str">
        <f>'Comprehensive apps info'!Y123</f>
        <v>https://sites.google.com/a/rrd.com/clark-county-annual/</v>
      </c>
      <c r="Z123" s="105" t="str">
        <f>'Comprehensive apps info'!Z123</f>
        <v/>
      </c>
      <c r="AA123" s="106" t="str">
        <f>'Comprehensive apps info'!AA123</f>
        <v>rrd-clctbil-igroup@rrd.com</v>
      </c>
      <c r="AB123" s="106" t="str">
        <f>'Comprehensive apps info'!AB123</f>
        <v>rrd-clctbil-egroup@rrd.com</v>
      </c>
      <c r="AC123" s="106"/>
      <c r="AD123" s="106" t="str">
        <f>'Comprehensive apps info'!AD123</f>
        <v/>
      </c>
      <c r="AE123" s="106" t="str">
        <f>'Comprehensive apps info'!AE123</f>
        <v/>
      </c>
      <c r="AF123" s="106" t="str">
        <f>'Comprehensive apps info'!AF123</f>
        <v/>
      </c>
      <c r="AG123" s="106" t="str">
        <f>'Comprehensive apps info'!AG123</f>
        <v/>
      </c>
      <c r="AH123" s="106"/>
      <c r="AI123" s="106" t="str">
        <f>'Comprehensive apps info'!AI123</f>
        <v/>
      </c>
      <c r="AJ123" s="106" t="str">
        <f>'Comprehensive apps info'!AJ123</f>
        <v/>
      </c>
      <c r="AK123" s="1"/>
    </row>
    <row r="124" hidden="1">
      <c r="A124" s="91"/>
      <c r="B124" s="15">
        <f>'Comprehensive apps info'!B124</f>
        <v>7</v>
      </c>
      <c r="C124" s="15">
        <f>'Comprehensive apps info'!C124</f>
        <v>1</v>
      </c>
      <c r="D124" s="25" t="str">
        <f>'Comprehensive apps info'!D124</f>
        <v>Compassion</v>
      </c>
      <c r="E124" s="25" t="str">
        <f>'Comprehensive apps info'!E124</f>
        <v>Contribution Statements</v>
      </c>
      <c r="F124" s="25" t="str">
        <f>'Comprehensive apps info'!F124</f>
        <v>cmpstmt</v>
      </c>
      <c r="G124" s="25" t="str">
        <f>'Comprehensive apps info'!G124</f>
        <v>Monthly</v>
      </c>
      <c r="H124" s="25" t="str">
        <f>'Comprehensive apps info'!H124</f>
        <v>Statement</v>
      </c>
      <c r="I124" s="25" t="str">
        <f>'Comprehensive apps info'!I124</f>
        <v>Raw Data</v>
      </c>
      <c r="J124" s="25" t="str">
        <f>'Comprehensive apps info'!J124</f>
        <v>Parth</v>
      </c>
      <c r="K124" s="25" t="str">
        <f>'Comprehensive apps info'!K124</f>
        <v>Venkat</v>
      </c>
      <c r="L124" s="25" t="str">
        <f>'Comprehensive apps info'!L124</f>
        <v>Bruce Simmons</v>
      </c>
      <c r="M124" s="25" t="str">
        <f>'Comprehensive apps info'!M124</f>
        <v>Randy Bunce</v>
      </c>
      <c r="N124" s="25" t="str">
        <f>'Comprehensive apps info'!N124</f>
        <v>Casey McCammon</v>
      </c>
      <c r="O124" s="59" t="str">
        <f>'Comprehensive apps info'!O124</f>
        <v>Supported by TEKsystems</v>
      </c>
      <c r="P124" s="25" t="str">
        <f>'Comprehensive apps info'!P124</f>
        <v/>
      </c>
      <c r="Q124" s="25" t="str">
        <f>'Comprehensive apps info'!Q124</f>
        <v/>
      </c>
      <c r="R124" s="25" t="str">
        <f>'Comprehensive apps info'!R124</f>
        <v/>
      </c>
      <c r="S124" s="28" t="str">
        <f>'Comprehensive apps info'!S124</f>
        <v/>
      </c>
      <c r="T124" s="28" t="str">
        <f>'Comprehensive apps info'!T124</f>
        <v/>
      </c>
      <c r="U124" s="25" t="str">
        <f>'Comprehensive apps info'!U124</f>
        <v>Logan</v>
      </c>
      <c r="V124" s="25" t="str">
        <f>'Comprehensive apps info'!V124</f>
        <v>Logan</v>
      </c>
      <c r="W124" s="65" t="str">
        <f>'Comprehensive apps info'!W124</f>
        <v>/prod/bcs/lgnp/clientapp/cmpstmt/</v>
      </c>
      <c r="X124" s="61" t="str">
        <f>'Comprehensive apps info'!X124</f>
        <v>/bcs/lgnt/clientapp/cmpstmt/</v>
      </c>
      <c r="Y124" s="92" t="str">
        <f>'Comprehensive apps info'!Y124</f>
        <v/>
      </c>
      <c r="Z124" s="31" t="str">
        <f>'Comprehensive apps info'!Z124</f>
        <v/>
      </c>
      <c r="AA124" s="32" t="str">
        <f>'Comprehensive apps info'!AA124</f>
        <v>rrd-cmpstmt-igroup@rrd.com</v>
      </c>
      <c r="AB124" s="32" t="str">
        <f>'Comprehensive apps info'!AB124</f>
        <v>rrd-cmpstmt-egroup@rrd.com</v>
      </c>
      <c r="AC124" s="32"/>
      <c r="AD124" s="32" t="str">
        <f>'Comprehensive apps info'!AD124</f>
        <v/>
      </c>
      <c r="AE124" s="32" t="str">
        <f>'Comprehensive apps info'!AE124</f>
        <v/>
      </c>
      <c r="AF124" s="32" t="str">
        <f>'Comprehensive apps info'!AF124</f>
        <v/>
      </c>
      <c r="AG124" s="32" t="str">
        <f>'Comprehensive apps info'!AG124</f>
        <v/>
      </c>
      <c r="AH124" s="32"/>
      <c r="AI124" s="32" t="str">
        <f>'Comprehensive apps info'!AI124</f>
        <v/>
      </c>
      <c r="AJ124" s="32" t="str">
        <f>'Comprehensive apps info'!AJ124</f>
        <v/>
      </c>
      <c r="AK124" s="1"/>
    </row>
    <row r="125" hidden="1">
      <c r="A125" s="91"/>
      <c r="B125" s="15">
        <f>'Comprehensive apps info'!B125</f>
        <v>7</v>
      </c>
      <c r="C125" s="15">
        <f>'Comprehensive apps info'!C125</f>
        <v>2</v>
      </c>
      <c r="D125" s="25" t="str">
        <f>'Comprehensive apps info'!D125</f>
        <v>Davis County</v>
      </c>
      <c r="E125" s="25" t="str">
        <f>'Comprehensive apps info'!E125</f>
        <v>Property Tax Notice</v>
      </c>
      <c r="F125" s="25" t="str">
        <f>'Comprehensive apps info'!F125</f>
        <v>davvaln</v>
      </c>
      <c r="G125" s="25" t="str">
        <f>'Comprehensive apps info'!G125</f>
        <v>Annual</v>
      </c>
      <c r="H125" s="25" t="str">
        <f>'Comprehensive apps info'!H125</f>
        <v>Statement</v>
      </c>
      <c r="I125" s="25" t="str">
        <f>'Comprehensive apps info'!I125</f>
        <v>Raw Data</v>
      </c>
      <c r="J125" s="25" t="str">
        <f>'Comprehensive apps info'!J125</f>
        <v>Unassigned</v>
      </c>
      <c r="K125" s="25" t="str">
        <f>'Comprehensive apps info'!K125</f>
        <v>Unassigned</v>
      </c>
      <c r="L125" s="25" t="str">
        <f>'Comprehensive apps info'!L125</f>
        <v>Alan Gebert</v>
      </c>
      <c r="M125" s="25" t="str">
        <f>'Comprehensive apps info'!M125</f>
        <v>Rose Ann Rockwell</v>
      </c>
      <c r="N125" s="25" t="str">
        <f>'Comprehensive apps info'!N125</f>
        <v>Casey McCammon</v>
      </c>
      <c r="O125" s="59" t="str">
        <f>'Comprehensive apps info'!O125</f>
        <v>De-scoped from TEKsystems</v>
      </c>
      <c r="P125" s="25" t="str">
        <f>'Comprehensive apps info'!P125</f>
        <v/>
      </c>
      <c r="Q125" s="25" t="str">
        <f>'Comprehensive apps info'!Q125</f>
        <v/>
      </c>
      <c r="R125" s="25" t="str">
        <f>'Comprehensive apps info'!R125</f>
        <v/>
      </c>
      <c r="S125" s="28" t="str">
        <f>'Comprehensive apps info'!S125</f>
        <v/>
      </c>
      <c r="T125" s="28" t="str">
        <f>'Comprehensive apps info'!T125</f>
        <v/>
      </c>
      <c r="U125" s="25" t="str">
        <f>'Comprehensive apps info'!U125</f>
        <v>Logan</v>
      </c>
      <c r="V125" s="25" t="str">
        <f>'Comprehensive apps info'!V125</f>
        <v>Logan</v>
      </c>
      <c r="W125" s="65" t="str">
        <f>'Comprehensive apps info'!W125</f>
        <v>/prod/bcs/lgnp/clientapp/davvaln/</v>
      </c>
      <c r="X125" s="61" t="str">
        <f>'Comprehensive apps info'!X125</f>
        <v>/bcs/lgnt/clientapp/davvaln/</v>
      </c>
      <c r="Y125" s="92" t="str">
        <f>'Comprehensive apps info'!Y125</f>
        <v/>
      </c>
      <c r="Z125" s="31" t="str">
        <f>'Comprehensive apps info'!Z125</f>
        <v/>
      </c>
      <c r="AA125" s="32" t="str">
        <f>'Comprehensive apps info'!AA125</f>
        <v/>
      </c>
      <c r="AB125" s="32" t="str">
        <f>'Comprehensive apps info'!AB125</f>
        <v/>
      </c>
      <c r="AC125" s="32"/>
      <c r="AD125" s="32" t="str">
        <f>'Comprehensive apps info'!AD125</f>
        <v/>
      </c>
      <c r="AE125" s="32" t="str">
        <f>'Comprehensive apps info'!AE125</f>
        <v/>
      </c>
      <c r="AF125" s="32" t="str">
        <f>'Comprehensive apps info'!AF125</f>
        <v/>
      </c>
      <c r="AG125" s="32" t="str">
        <f>'Comprehensive apps info'!AG125</f>
        <v/>
      </c>
      <c r="AH125" s="32"/>
      <c r="AI125" s="32" t="str">
        <f>'Comprehensive apps info'!AI125</f>
        <v/>
      </c>
      <c r="AJ125" s="32" t="str">
        <f>'Comprehensive apps info'!AJ125</f>
        <v/>
      </c>
      <c r="AK125" s="1"/>
    </row>
    <row r="126" hidden="1">
      <c r="A126" s="91"/>
      <c r="B126" s="15">
        <f>'Comprehensive apps info'!B126</f>
        <v>7</v>
      </c>
      <c r="C126" s="15">
        <f>'Comprehensive apps info'!C126</f>
        <v>3</v>
      </c>
      <c r="D126" s="25" t="str">
        <f>'Comprehensive apps info'!D126</f>
        <v>Delaware DOL</v>
      </c>
      <c r="E126" s="25" t="str">
        <f>'Comprehensive apps info'!E126</f>
        <v>UC8</v>
      </c>
      <c r="F126" s="25" t="str">
        <f>'Comprehensive apps info'!F126</f>
        <v>dlldolq</v>
      </c>
      <c r="G126" s="25" t="str">
        <f>'Comprehensive apps info'!G126</f>
        <v>Quarterly</v>
      </c>
      <c r="H126" s="25" t="str">
        <f>'Comprehensive apps info'!H126</f>
        <v>Statement</v>
      </c>
      <c r="I126" s="25" t="str">
        <f>'Comprehensive apps info'!I126</f>
        <v>Raw Data</v>
      </c>
      <c r="J126" s="25" t="str">
        <f>'Comprehensive apps info'!J126</f>
        <v>Rao</v>
      </c>
      <c r="K126" s="25" t="str">
        <f>'Comprehensive apps info'!K126</f>
        <v>Veera</v>
      </c>
      <c r="L126" s="25" t="str">
        <f>'Comprehensive apps info'!L126</f>
        <v>Dawn Robison</v>
      </c>
      <c r="M126" s="25" t="str">
        <f>'Comprehensive apps info'!M126</f>
        <v>Jason Hickox</v>
      </c>
      <c r="N126" s="25" t="str">
        <f>'Comprehensive apps info'!N126</f>
        <v>Casey McCammon</v>
      </c>
      <c r="O126" s="59" t="str">
        <f>'Comprehensive apps info'!O126</f>
        <v>Supported by TEKsystems</v>
      </c>
      <c r="P126" s="25" t="str">
        <f>'Comprehensive apps info'!P126</f>
        <v/>
      </c>
      <c r="Q126" s="25" t="str">
        <f>'Comprehensive apps info'!Q126</f>
        <v/>
      </c>
      <c r="R126" s="25" t="str">
        <f>'Comprehensive apps info'!R126</f>
        <v/>
      </c>
      <c r="S126" s="28" t="str">
        <f>'Comprehensive apps info'!S126</f>
        <v/>
      </c>
      <c r="T126" s="28" t="str">
        <f>'Comprehensive apps info'!T126</f>
        <v/>
      </c>
      <c r="U126" s="25" t="str">
        <f>'Comprehensive apps info'!U126</f>
        <v>Logan</v>
      </c>
      <c r="V126" s="25" t="str">
        <f>'Comprehensive apps info'!V126</f>
        <v>Logan</v>
      </c>
      <c r="W126" s="65" t="str">
        <f>'Comprehensive apps info'!W126</f>
        <v>/prod/bcs/lgnp/clientapp/dlldolq/</v>
      </c>
      <c r="X126" s="61" t="str">
        <f>'Comprehensive apps info'!X126</f>
        <v>/bcs/lgnt/clientapp/dlldolq/</v>
      </c>
      <c r="Y126" s="92" t="str">
        <f>'Comprehensive apps info'!Y126</f>
        <v/>
      </c>
      <c r="Z126" s="31" t="str">
        <f>'Comprehensive apps info'!Z126</f>
        <v/>
      </c>
      <c r="AA126" s="32" t="str">
        <f>'Comprehensive apps info'!AA126</f>
        <v>rrd-dlldolq-igroup@rrd.com</v>
      </c>
      <c r="AB126" s="32" t="str">
        <f>'Comprehensive apps info'!AB126</f>
        <v>rrd-dlldolq-egroup@rrd.com</v>
      </c>
      <c r="AC126" s="32"/>
      <c r="AD126" s="32" t="str">
        <f>'Comprehensive apps info'!AD126</f>
        <v/>
      </c>
      <c r="AE126" s="32" t="str">
        <f>'Comprehensive apps info'!AE126</f>
        <v/>
      </c>
      <c r="AF126" s="32" t="str">
        <f>'Comprehensive apps info'!AF126</f>
        <v/>
      </c>
      <c r="AG126" s="32" t="str">
        <f>'Comprehensive apps info'!AG126</f>
        <v/>
      </c>
      <c r="AH126" s="32"/>
      <c r="AI126" s="32" t="str">
        <f>'Comprehensive apps info'!AI126</f>
        <v/>
      </c>
      <c r="AJ126" s="32" t="str">
        <f>'Comprehensive apps info'!AJ126</f>
        <v/>
      </c>
      <c r="AK126" s="1"/>
    </row>
    <row r="127" hidden="1">
      <c r="A127" s="91"/>
      <c r="B127" s="15">
        <f>'Comprehensive apps info'!B127</f>
        <v>7</v>
      </c>
      <c r="C127" s="15">
        <f>'Comprehensive apps info'!C127</f>
        <v>4</v>
      </c>
      <c r="D127" s="25" t="str">
        <f>'Comprehensive apps info'!D127</f>
        <v>Farmers Insurance</v>
      </c>
      <c r="E127" s="25" t="str">
        <f>'Comprehensive apps info'!E127</f>
        <v>GLBA</v>
      </c>
      <c r="F127" s="25" t="str">
        <f>'Comprehensive apps info'!F127</f>
        <v>figfglb</v>
      </c>
      <c r="G127" s="25" t="str">
        <f>'Comprehensive apps info'!G127</f>
        <v>Bi-weekly</v>
      </c>
      <c r="H127" s="25" t="str">
        <f>'Comprehensive apps info'!H127</f>
        <v>Statement</v>
      </c>
      <c r="I127" s="25" t="str">
        <f>'Comprehensive apps info'!I127</f>
        <v>Raw Data</v>
      </c>
      <c r="J127" s="25" t="str">
        <f>'Comprehensive apps info'!J127</f>
        <v>Parth</v>
      </c>
      <c r="K127" s="25" t="str">
        <f>'Comprehensive apps info'!K127</f>
        <v>Venkat</v>
      </c>
      <c r="L127" s="25" t="str">
        <f>'Comprehensive apps info'!L127</f>
        <v>Michelle Tubbs</v>
      </c>
      <c r="M127" s="25" t="str">
        <f>'Comprehensive apps info'!M127</f>
        <v>Heidi Stockton</v>
      </c>
      <c r="N127" s="25" t="str">
        <f>'Comprehensive apps info'!N127</f>
        <v>Casey McCammon</v>
      </c>
      <c r="O127" s="59" t="str">
        <f>'Comprehensive apps info'!O127</f>
        <v>Supported by TEKsystems</v>
      </c>
      <c r="P127" s="25" t="str">
        <f>'Comprehensive apps info'!P127</f>
        <v/>
      </c>
      <c r="Q127" s="25" t="str">
        <f>'Comprehensive apps info'!Q127</f>
        <v/>
      </c>
      <c r="R127" s="25" t="str">
        <f>'Comprehensive apps info'!R127</f>
        <v/>
      </c>
      <c r="S127" s="28" t="str">
        <f>'Comprehensive apps info'!S127</f>
        <v/>
      </c>
      <c r="T127" s="28" t="str">
        <f>'Comprehensive apps info'!T127</f>
        <v/>
      </c>
      <c r="U127" s="25" t="str">
        <f>'Comprehensive apps info'!U127</f>
        <v>Logan</v>
      </c>
      <c r="V127" s="25" t="str">
        <f>'Comprehensive apps info'!V127</f>
        <v>Logan</v>
      </c>
      <c r="W127" s="65" t="str">
        <f>'Comprehensive apps info'!W127</f>
        <v>/prod/bcs/lgnp/clientapp/figfglb/</v>
      </c>
      <c r="X127" s="61" t="str">
        <f>'Comprehensive apps info'!X127</f>
        <v>/bcs/lgnt/clientapp/figfglb/</v>
      </c>
      <c r="Y127" s="42" t="str">
        <f>'Comprehensive apps info'!Y127</f>
        <v>https://sites.google.com/a/rrd.com/farmers/</v>
      </c>
      <c r="Z127" s="31" t="str">
        <f>'Comprehensive apps info'!Z127</f>
        <v/>
      </c>
      <c r="AA127" s="32" t="str">
        <f>'Comprehensive apps info'!AA127</f>
        <v>rrd-figfglb-igroup@rrd.com</v>
      </c>
      <c r="AB127" s="32" t="str">
        <f>'Comprehensive apps info'!AB127</f>
        <v>N/A</v>
      </c>
      <c r="AC127" s="32"/>
      <c r="AD127" s="32" t="str">
        <f>'Comprehensive apps info'!AD127</f>
        <v/>
      </c>
      <c r="AE127" s="32" t="str">
        <f>'Comprehensive apps info'!AE127</f>
        <v/>
      </c>
      <c r="AF127" s="32" t="str">
        <f>'Comprehensive apps info'!AF127</f>
        <v/>
      </c>
      <c r="AG127" s="32" t="str">
        <f>'Comprehensive apps info'!AG127</f>
        <v/>
      </c>
      <c r="AH127" s="32"/>
      <c r="AI127" s="32" t="str">
        <f>'Comprehensive apps info'!AI127</f>
        <v/>
      </c>
      <c r="AJ127" s="32" t="str">
        <f>'Comprehensive apps info'!AJ127</f>
        <v/>
      </c>
      <c r="AK127" s="1"/>
    </row>
    <row r="128" hidden="1">
      <c r="A128" s="91"/>
      <c r="B128" s="15">
        <f>'Comprehensive apps info'!B128</f>
        <v>7</v>
      </c>
      <c r="C128" s="15">
        <f>'Comprehensive apps info'!C128</f>
        <v>5</v>
      </c>
      <c r="D128" s="25" t="str">
        <f>'Comprehensive apps info'!D128</f>
        <v>Mellon ACS</v>
      </c>
      <c r="E128" s="25" t="str">
        <f>'Comprehensive apps info'!E128</f>
        <v>Care First Letters</v>
      </c>
      <c r="F128" s="25" t="str">
        <f>'Comprehensive apps info'!F128</f>
        <v>mipletr</v>
      </c>
      <c r="G128" s="25" t="str">
        <f>'Comprehensive apps info'!G128</f>
        <v>Monthly</v>
      </c>
      <c r="H128" s="25" t="str">
        <f>'Comprehensive apps info'!H128</f>
        <v>Letter</v>
      </c>
      <c r="I128" s="25" t="str">
        <f>'Comprehensive apps info'!I128</f>
        <v>Raw Data</v>
      </c>
      <c r="J128" s="25" t="str">
        <f>'Comprehensive apps info'!J128</f>
        <v>Venkat</v>
      </c>
      <c r="K128" s="25" t="str">
        <f>'Comprehensive apps info'!K128</f>
        <v>Parth</v>
      </c>
      <c r="L128" s="25" t="str">
        <f>'Comprehensive apps info'!L128</f>
        <v>Anthony Goodwin</v>
      </c>
      <c r="M128" s="25" t="str">
        <f>'Comprehensive apps info'!M128</f>
        <v>Lynsey Falkenberg</v>
      </c>
      <c r="N128" s="25" t="str">
        <f>'Comprehensive apps info'!N128</f>
        <v>Casey McCammon</v>
      </c>
      <c r="O128" s="59" t="str">
        <f>'Comprehensive apps info'!O128</f>
        <v>Supported by TEKsystems</v>
      </c>
      <c r="P128" s="25" t="str">
        <f>'Comprehensive apps info'!P128</f>
        <v/>
      </c>
      <c r="Q128" s="25" t="str">
        <f>'Comprehensive apps info'!Q128</f>
        <v/>
      </c>
      <c r="R128" s="25" t="str">
        <f>'Comprehensive apps info'!R128</f>
        <v/>
      </c>
      <c r="S128" s="28" t="str">
        <f>'Comprehensive apps info'!S128</f>
        <v/>
      </c>
      <c r="T128" s="28" t="str">
        <f>'Comprehensive apps info'!T128</f>
        <v/>
      </c>
      <c r="U128" s="25" t="str">
        <f>'Comprehensive apps info'!U128</f>
        <v>Logan</v>
      </c>
      <c r="V128" s="25" t="str">
        <f>'Comprehensive apps info'!V128</f>
        <v>Logan</v>
      </c>
      <c r="W128" s="65" t="str">
        <f>'Comprehensive apps info'!W128</f>
        <v>/prod/bcs/lgnp/clientapp/mipletr/</v>
      </c>
      <c r="X128" s="61" t="str">
        <f>'Comprehensive apps info'!X128</f>
        <v>/bcs/lgnt/clientapp/mipletr/</v>
      </c>
      <c r="Y128" s="42" t="str">
        <f>'Comprehensive apps info'!Y128</f>
        <v>https://sites.google.com/a/rrd.com/mellon-carefirst-letters/</v>
      </c>
      <c r="Z128" s="31" t="str">
        <f>'Comprehensive apps info'!Z128</f>
        <v/>
      </c>
      <c r="AA128" s="32" t="str">
        <f>'Comprehensive apps info'!AA128</f>
        <v>rrd-mipletr-igroup@rrd.com</v>
      </c>
      <c r="AB128" s="32" t="str">
        <f>'Comprehensive apps info'!AB128</f>
        <v>rrd-mipletr-egroup@rrd.com</v>
      </c>
      <c r="AC128" s="32"/>
      <c r="AD128" s="32" t="str">
        <f>'Comprehensive apps info'!AD128</f>
        <v/>
      </c>
      <c r="AE128" s="32" t="str">
        <f>'Comprehensive apps info'!AE128</f>
        <v/>
      </c>
      <c r="AF128" s="32" t="str">
        <f>'Comprehensive apps info'!AF128</f>
        <v/>
      </c>
      <c r="AG128" s="32" t="str">
        <f>'Comprehensive apps info'!AG128</f>
        <v/>
      </c>
      <c r="AH128" s="32"/>
      <c r="AI128" s="32" t="str">
        <f>'Comprehensive apps info'!AI128</f>
        <v/>
      </c>
      <c r="AJ128" s="32" t="str">
        <f>'Comprehensive apps info'!AJ128</f>
        <v/>
      </c>
      <c r="AK128" s="1"/>
    </row>
    <row r="129" hidden="1">
      <c r="A129" s="91"/>
      <c r="B129" s="15">
        <f>'Comprehensive apps info'!B129</f>
        <v>7</v>
      </c>
      <c r="C129" s="15">
        <f>'Comprehensive apps info'!C129</f>
        <v>6</v>
      </c>
      <c r="D129" s="25" t="str">
        <f>'Comprehensive apps info'!D129</f>
        <v>Mellon ACS</v>
      </c>
      <c r="E129" s="25" t="str">
        <f>'Comprehensive apps info'!E129</f>
        <v>Welcome Kit</v>
      </c>
      <c r="F129" s="25" t="str">
        <f>'Comprehensive apps info'!F129</f>
        <v>mipkits</v>
      </c>
      <c r="G129" s="25" t="str">
        <f>'Comprehensive apps info'!G129</f>
        <v>Daily</v>
      </c>
      <c r="H129" s="25" t="str">
        <f>'Comprehensive apps info'!H129</f>
        <v>Kit</v>
      </c>
      <c r="I129" s="25" t="str">
        <f>'Comprehensive apps info'!I129</f>
        <v>Raw Data</v>
      </c>
      <c r="J129" s="25" t="str">
        <f>'Comprehensive apps info'!J129</f>
        <v>Venkat</v>
      </c>
      <c r="K129" s="25" t="str">
        <f>'Comprehensive apps info'!K129</f>
        <v>Parth</v>
      </c>
      <c r="L129" s="25" t="str">
        <f>'Comprehensive apps info'!L129</f>
        <v>Ismaila Meite</v>
      </c>
      <c r="M129" s="25" t="str">
        <f>'Comprehensive apps info'!M129</f>
        <v>Lynsey Falkenberg</v>
      </c>
      <c r="N129" s="25" t="str">
        <f>'Comprehensive apps info'!N129</f>
        <v>Casey McCammon</v>
      </c>
      <c r="O129" s="59" t="str">
        <f>'Comprehensive apps info'!O129</f>
        <v>Supported by TEKsystems</v>
      </c>
      <c r="P129" s="25" t="str">
        <f>'Comprehensive apps info'!P129</f>
        <v/>
      </c>
      <c r="Q129" s="25" t="str">
        <f>'Comprehensive apps info'!Q129</f>
        <v/>
      </c>
      <c r="R129" s="25" t="str">
        <f>'Comprehensive apps info'!R129</f>
        <v/>
      </c>
      <c r="S129" s="28" t="str">
        <f>'Comprehensive apps info'!S129</f>
        <v/>
      </c>
      <c r="T129" s="28" t="str">
        <f>'Comprehensive apps info'!T129</f>
        <v/>
      </c>
      <c r="U129" s="25" t="str">
        <f>'Comprehensive apps info'!U129</f>
        <v>Logan</v>
      </c>
      <c r="V129" s="25" t="str">
        <f>'Comprehensive apps info'!V129</f>
        <v>Logan</v>
      </c>
      <c r="W129" s="65" t="str">
        <f>'Comprehensive apps info'!W129</f>
        <v>/prod/bcs/lgnp/clientapp/mipkits/</v>
      </c>
      <c r="X129" s="61" t="str">
        <f>'Comprehensive apps info'!X129</f>
        <v>/bcs/lgnt/clientapp/mipkits/</v>
      </c>
      <c r="Y129" s="42" t="str">
        <f>'Comprehensive apps info'!Y129</f>
        <v>https://sites.google.com/a/rrd.com/mipkits/</v>
      </c>
      <c r="Z129" s="31" t="str">
        <f>'Comprehensive apps info'!Z129</f>
        <v/>
      </c>
      <c r="AA129" s="32" t="str">
        <f>'Comprehensive apps info'!AA129</f>
        <v>mip-internal-reports@rrd.com</v>
      </c>
      <c r="AB129" s="32" t="str">
        <f>'Comprehensive apps info'!AB129</f>
        <v>mip-external-reports@rrd.com</v>
      </c>
      <c r="AC129" s="32"/>
      <c r="AD129" s="32" t="str">
        <f>'Comprehensive apps info'!AD129</f>
        <v/>
      </c>
      <c r="AE129" s="32" t="str">
        <f>'Comprehensive apps info'!AE129</f>
        <v/>
      </c>
      <c r="AF129" s="32" t="str">
        <f>'Comprehensive apps info'!AF129</f>
        <v/>
      </c>
      <c r="AG129" s="32" t="str">
        <f>'Comprehensive apps info'!AG129</f>
        <v/>
      </c>
      <c r="AH129" s="32"/>
      <c r="AI129" s="32" t="str">
        <f>'Comprehensive apps info'!AI129</f>
        <v/>
      </c>
      <c r="AJ129" s="32" t="str">
        <f>'Comprehensive apps info'!AJ129</f>
        <v/>
      </c>
      <c r="AK129" s="1"/>
    </row>
    <row r="130" hidden="1">
      <c r="A130" s="91"/>
      <c r="B130" s="15">
        <f>'Comprehensive apps info'!B130</f>
        <v>7</v>
      </c>
      <c r="C130" s="15">
        <f>'Comprehensive apps info'!C130</f>
        <v>7</v>
      </c>
      <c r="D130" s="25" t="str">
        <f>'Comprehensive apps info'!D130</f>
        <v>New Mexico</v>
      </c>
      <c r="E130" s="25" t="str">
        <f>'Comprehensive apps info'!E130</f>
        <v>Motor Vehicle Registration</v>
      </c>
      <c r="F130" s="25" t="str">
        <f>'Comprehensive apps info'!F130</f>
        <v>nm1post</v>
      </c>
      <c r="G130" s="25" t="str">
        <f>'Comprehensive apps info'!G130</f>
        <v>Monthly</v>
      </c>
      <c r="H130" s="25" t="str">
        <f>'Comprehensive apps info'!H130</f>
        <v>Renewal</v>
      </c>
      <c r="I130" s="25" t="str">
        <f>'Comprehensive apps info'!I130</f>
        <v>Raw Data</v>
      </c>
      <c r="J130" s="25" t="str">
        <f>'Comprehensive apps info'!J130</f>
        <v>Parth</v>
      </c>
      <c r="K130" s="25" t="str">
        <f>'Comprehensive apps info'!K130</f>
        <v>Venkat</v>
      </c>
      <c r="L130" s="25" t="str">
        <f>'Comprehensive apps info'!L130</f>
        <v>Bob Durtschi</v>
      </c>
      <c r="M130" s="25" t="str">
        <f>'Comprehensive apps info'!M130</f>
        <v>Mark Andreasen</v>
      </c>
      <c r="N130" s="25" t="str">
        <f>'Comprehensive apps info'!N130</f>
        <v>Casey McCammon</v>
      </c>
      <c r="O130" s="59" t="str">
        <f>'Comprehensive apps info'!O130</f>
        <v>Supported by TEKsystems</v>
      </c>
      <c r="P130" s="25" t="str">
        <f>'Comprehensive apps info'!P130</f>
        <v/>
      </c>
      <c r="Q130" s="25" t="str">
        <f>'Comprehensive apps info'!Q130</f>
        <v/>
      </c>
      <c r="R130" s="25" t="str">
        <f>'Comprehensive apps info'!R130</f>
        <v/>
      </c>
      <c r="S130" s="28" t="str">
        <f>'Comprehensive apps info'!S130</f>
        <v/>
      </c>
      <c r="T130" s="28" t="str">
        <f>'Comprehensive apps info'!T130</f>
        <v/>
      </c>
      <c r="U130" s="25" t="str">
        <f>'Comprehensive apps info'!U130</f>
        <v>Logan</v>
      </c>
      <c r="V130" s="25" t="str">
        <f>'Comprehensive apps info'!V130</f>
        <v>Logan</v>
      </c>
      <c r="W130" s="65" t="str">
        <f>'Comprehensive apps info'!W130</f>
        <v>/prod/bcs/lgnp/clientapp/nm1post/</v>
      </c>
      <c r="X130" s="61" t="str">
        <f>'Comprehensive apps info'!X130</f>
        <v>/bcs/lgnt/clientapp/nm1post/</v>
      </c>
      <c r="Y130" s="42" t="str">
        <f>'Comprehensive apps info'!Y130</f>
        <v>https://sites.google.com/a/rrd.com/new-mexico-motor-vehicle-renewals/</v>
      </c>
      <c r="Z130" s="31" t="str">
        <f>'Comprehensive apps info'!Z130</f>
        <v/>
      </c>
      <c r="AA130" s="32" t="str">
        <f>'Comprehensive apps info'!AA130</f>
        <v>rrd-nm1post-igroup@rrd.com</v>
      </c>
      <c r="AB130" s="32" t="str">
        <f>'Comprehensive apps info'!AB130</f>
        <v>rrd-nm1post-egroup@rrd.com</v>
      </c>
      <c r="AC130" s="32"/>
      <c r="AD130" s="32" t="str">
        <f>'Comprehensive apps info'!AD130</f>
        <v/>
      </c>
      <c r="AE130" s="32" t="str">
        <f>'Comprehensive apps info'!AE130</f>
        <v/>
      </c>
      <c r="AF130" s="32" t="str">
        <f>'Comprehensive apps info'!AF130</f>
        <v/>
      </c>
      <c r="AG130" s="32" t="str">
        <f>'Comprehensive apps info'!AG130</f>
        <v/>
      </c>
      <c r="AH130" s="32"/>
      <c r="AI130" s="32" t="str">
        <f>'Comprehensive apps info'!AI130</f>
        <v/>
      </c>
      <c r="AJ130" s="32" t="str">
        <f>'Comprehensive apps info'!AJ130</f>
        <v/>
      </c>
      <c r="AK130" s="1"/>
    </row>
    <row r="131" hidden="1">
      <c r="A131" s="91"/>
      <c r="B131" s="15">
        <f>'Comprehensive apps info'!B131</f>
        <v>7</v>
      </c>
      <c r="C131" s="15">
        <f>'Comprehensive apps info'!C131</f>
        <v>8</v>
      </c>
      <c r="D131" s="25" t="str">
        <f>'Comprehensive apps info'!D131</f>
        <v>Prudential</v>
      </c>
      <c r="E131" s="25" t="str">
        <f>'Comprehensive apps info'!E131</f>
        <v>Welcome Kit</v>
      </c>
      <c r="F131" s="25" t="str">
        <f>'Comprehensive apps info'!F131</f>
        <v>pruwelc</v>
      </c>
      <c r="G131" s="25" t="str">
        <f>'Comprehensive apps info'!G131</f>
        <v>Ad-hoc</v>
      </c>
      <c r="H131" s="25" t="str">
        <f>'Comprehensive apps info'!H131</f>
        <v>Kit</v>
      </c>
      <c r="I131" s="25" t="str">
        <f>'Comprehensive apps info'!I131</f>
        <v>PDF</v>
      </c>
      <c r="J131" s="25" t="str">
        <f>'Comprehensive apps info'!J131</f>
        <v>Rao</v>
      </c>
      <c r="K131" s="25" t="str">
        <f>'Comprehensive apps info'!K131</f>
        <v>Veera</v>
      </c>
      <c r="L131" s="25" t="str">
        <f>'Comprehensive apps info'!L131</f>
        <v>Jay Thatcher</v>
      </c>
      <c r="M131" s="25" t="str">
        <f>'Comprehensive apps info'!M131</f>
        <v>Andrew Berato</v>
      </c>
      <c r="N131" s="25" t="str">
        <f>'Comprehensive apps info'!N131</f>
        <v>Casey McCammon</v>
      </c>
      <c r="O131" s="59" t="str">
        <f>'Comprehensive apps info'!O131</f>
        <v>Supported by TEKsystems</v>
      </c>
      <c r="P131" s="25" t="str">
        <f>'Comprehensive apps info'!P131</f>
        <v/>
      </c>
      <c r="Q131" s="25" t="str">
        <f>'Comprehensive apps info'!Q131</f>
        <v/>
      </c>
      <c r="R131" s="25" t="str">
        <f>'Comprehensive apps info'!R131</f>
        <v/>
      </c>
      <c r="S131" s="28" t="str">
        <f>'Comprehensive apps info'!S131</f>
        <v/>
      </c>
      <c r="T131" s="28" t="str">
        <f>'Comprehensive apps info'!T131</f>
        <v/>
      </c>
      <c r="U131" s="25" t="str">
        <f>'Comprehensive apps info'!U131</f>
        <v>West Caldwell</v>
      </c>
      <c r="V131" s="25" t="str">
        <f>'Comprehensive apps info'!V131</f>
        <v>West Caldwell</v>
      </c>
      <c r="W131" s="65" t="str">
        <f>'Comprehensive apps info'!W131</f>
        <v>/prod/bcs/wcwp/clientapp/pruwelc/</v>
      </c>
      <c r="X131" s="61" t="str">
        <f>'Comprehensive apps info'!X131</f>
        <v>/bcs/wcwt/clientapp/pruwelc/</v>
      </c>
      <c r="Y131" s="92" t="str">
        <f>'Comprehensive apps info'!Y131</f>
        <v/>
      </c>
      <c r="Z131" s="31" t="str">
        <f>'Comprehensive apps info'!Z131</f>
        <v/>
      </c>
      <c r="AA131" s="32" t="str">
        <f>'Comprehensive apps info'!AA131</f>
        <v>rrd-pruwelc-igroup@rrd.com</v>
      </c>
      <c r="AB131" s="32" t="str">
        <f>'Comprehensive apps info'!AB131</f>
        <v>N/A</v>
      </c>
      <c r="AC131" s="32"/>
      <c r="AD131" s="32" t="str">
        <f>'Comprehensive apps info'!AD131</f>
        <v/>
      </c>
      <c r="AE131" s="32" t="str">
        <f>'Comprehensive apps info'!AE131</f>
        <v/>
      </c>
      <c r="AF131" s="32" t="str">
        <f>'Comprehensive apps info'!AF131</f>
        <v/>
      </c>
      <c r="AG131" s="32" t="str">
        <f>'Comprehensive apps info'!AG131</f>
        <v/>
      </c>
      <c r="AH131" s="32"/>
      <c r="AI131" s="32" t="str">
        <f>'Comprehensive apps info'!AI131</f>
        <v/>
      </c>
      <c r="AJ131" s="32" t="str">
        <f>'Comprehensive apps info'!AJ131</f>
        <v/>
      </c>
      <c r="AK131" s="1"/>
    </row>
    <row r="132" hidden="1">
      <c r="A132" s="91"/>
      <c r="B132" s="15">
        <f>'Comprehensive apps info'!B132</f>
        <v>7</v>
      </c>
      <c r="C132" s="15">
        <f>'Comprehensive apps info'!C132</f>
        <v>9</v>
      </c>
      <c r="D132" s="25" t="str">
        <f>'Comprehensive apps info'!D132</f>
        <v>State of New Mexico</v>
      </c>
      <c r="E132" s="25" t="str">
        <f>'Comprehensive apps info'!E132</f>
        <v>Monthly 729</v>
      </c>
      <c r="F132" s="25" t="str">
        <f>'Comprehensive apps info'!F132</f>
        <v>snmstmt</v>
      </c>
      <c r="G132" s="25" t="str">
        <f>'Comprehensive apps info'!G132</f>
        <v>Monthly</v>
      </c>
      <c r="H132" s="25" t="str">
        <f>'Comprehensive apps info'!H132</f>
        <v>Statement</v>
      </c>
      <c r="I132" s="25" t="str">
        <f>'Comprehensive apps info'!I132</f>
        <v>Raw Data</v>
      </c>
      <c r="J132" s="25" t="str">
        <f>'Comprehensive apps info'!J132</f>
        <v>Venkat</v>
      </c>
      <c r="K132" s="25" t="str">
        <f>'Comprehensive apps info'!K132</f>
        <v>Parth</v>
      </c>
      <c r="L132" s="25" t="str">
        <f>'Comprehensive apps info'!L132</f>
        <v>Ismaila Meite</v>
      </c>
      <c r="M132" s="25" t="str">
        <f>'Comprehensive apps info'!M132</f>
        <v>Mark Andreasen</v>
      </c>
      <c r="N132" s="25" t="str">
        <f>'Comprehensive apps info'!N132</f>
        <v>Casey McCammon</v>
      </c>
      <c r="O132" s="59" t="str">
        <f>'Comprehensive apps info'!O132</f>
        <v>Supported by TEKsystems</v>
      </c>
      <c r="P132" s="25" t="str">
        <f>'Comprehensive apps info'!P132</f>
        <v/>
      </c>
      <c r="Q132" s="25" t="str">
        <f>'Comprehensive apps info'!Q132</f>
        <v/>
      </c>
      <c r="R132" s="25" t="str">
        <f>'Comprehensive apps info'!R132</f>
        <v/>
      </c>
      <c r="S132" s="28" t="str">
        <f>'Comprehensive apps info'!S132</f>
        <v/>
      </c>
      <c r="T132" s="28" t="str">
        <f>'Comprehensive apps info'!T132</f>
        <v/>
      </c>
      <c r="U132" s="25" t="str">
        <f>'Comprehensive apps info'!U132</f>
        <v>Logan</v>
      </c>
      <c r="V132" s="25" t="str">
        <f>'Comprehensive apps info'!V132</f>
        <v>Logan</v>
      </c>
      <c r="W132" s="65" t="str">
        <f>'Comprehensive apps info'!W132</f>
        <v>/prod/bcs/lgnp/clientapp/snmstmt/</v>
      </c>
      <c r="X132" s="61" t="str">
        <f>'Comprehensive apps info'!X132</f>
        <v>/bcs/lgnt/clientapp/snmstmt/</v>
      </c>
      <c r="Y132" s="42" t="str">
        <f>'Comprehensive apps info'!Y132</f>
        <v>https://sites.google.com/a/rrd.com/state-of-new-mexico/</v>
      </c>
      <c r="Z132" s="31" t="str">
        <f>'Comprehensive apps info'!Z132</f>
        <v/>
      </c>
      <c r="AA132" s="32" t="str">
        <f>'Comprehensive apps info'!AA132</f>
        <v>rrd-snmstmt-igroup@rrd.com</v>
      </c>
      <c r="AB132" s="32" t="str">
        <f>'Comprehensive apps info'!AB132</f>
        <v>rrd-snmstmt-egroup@rrd.com</v>
      </c>
      <c r="AC132" s="32"/>
      <c r="AD132" s="32" t="str">
        <f>'Comprehensive apps info'!AD132</f>
        <v/>
      </c>
      <c r="AE132" s="32" t="str">
        <f>'Comprehensive apps info'!AE132</f>
        <v/>
      </c>
      <c r="AF132" s="32" t="str">
        <f>'Comprehensive apps info'!AF132</f>
        <v/>
      </c>
      <c r="AG132" s="32" t="str">
        <f>'Comprehensive apps info'!AG132</f>
        <v/>
      </c>
      <c r="AH132" s="32"/>
      <c r="AI132" s="32" t="str">
        <f>'Comprehensive apps info'!AI132</f>
        <v/>
      </c>
      <c r="AJ132" s="32" t="str">
        <f>'Comprehensive apps info'!AJ132</f>
        <v/>
      </c>
      <c r="AK132" s="1"/>
    </row>
    <row r="133" hidden="1">
      <c r="A133" s="91"/>
      <c r="B133" s="15">
        <f>'Comprehensive apps info'!B133</f>
        <v>7</v>
      </c>
      <c r="C133" s="15">
        <f>'Comprehensive apps info'!C133</f>
        <v>10</v>
      </c>
      <c r="D133" s="25" t="str">
        <f>'Comprehensive apps info'!D133</f>
        <v>State of New Mexico</v>
      </c>
      <c r="E133" s="25" t="str">
        <f>'Comprehensive apps info'!E133</f>
        <v>Monthly 737</v>
      </c>
      <c r="F133" s="25" t="str">
        <f>'Comprehensive apps info'!F133</f>
        <v>snmstmt</v>
      </c>
      <c r="G133" s="25" t="str">
        <f>'Comprehensive apps info'!G133</f>
        <v>Monthly</v>
      </c>
      <c r="H133" s="25" t="str">
        <f>'Comprehensive apps info'!H133</f>
        <v>Statement</v>
      </c>
      <c r="I133" s="25" t="str">
        <f>'Comprehensive apps info'!I133</f>
        <v>Raw Data</v>
      </c>
      <c r="J133" s="25" t="str">
        <f>'Comprehensive apps info'!J133</f>
        <v>Venkat</v>
      </c>
      <c r="K133" s="25" t="str">
        <f>'Comprehensive apps info'!K133</f>
        <v>Parth</v>
      </c>
      <c r="L133" s="25" t="str">
        <f>'Comprehensive apps info'!L133</f>
        <v>Ismaila Meite</v>
      </c>
      <c r="M133" s="25" t="str">
        <f>'Comprehensive apps info'!M133</f>
        <v>Mark Andreasen</v>
      </c>
      <c r="N133" s="25" t="str">
        <f>'Comprehensive apps info'!N133</f>
        <v>Casey McCammon</v>
      </c>
      <c r="O133" s="59" t="str">
        <f>'Comprehensive apps info'!O133</f>
        <v>Supported by TEKsystems</v>
      </c>
      <c r="P133" s="25" t="str">
        <f>'Comprehensive apps info'!P133</f>
        <v/>
      </c>
      <c r="Q133" s="25" t="str">
        <f>'Comprehensive apps info'!Q133</f>
        <v/>
      </c>
      <c r="R133" s="25" t="str">
        <f>'Comprehensive apps info'!R133</f>
        <v/>
      </c>
      <c r="S133" s="28" t="str">
        <f>'Comprehensive apps info'!S133</f>
        <v/>
      </c>
      <c r="T133" s="28" t="str">
        <f>'Comprehensive apps info'!T133</f>
        <v/>
      </c>
      <c r="U133" s="25" t="str">
        <f>'Comprehensive apps info'!U133</f>
        <v>Logan</v>
      </c>
      <c r="V133" s="25" t="str">
        <f>'Comprehensive apps info'!V133</f>
        <v>Logan</v>
      </c>
      <c r="W133" s="65" t="str">
        <f>'Comprehensive apps info'!W133</f>
        <v>/prod/bcs/lgnp/clientapp/snmstmt/</v>
      </c>
      <c r="X133" s="61" t="str">
        <f>'Comprehensive apps info'!X133</f>
        <v>/bcs/lgnt/clientapp/snmstmt/</v>
      </c>
      <c r="Y133" s="42" t="str">
        <f>'Comprehensive apps info'!Y133</f>
        <v>https://sites.google.com/a/rrd.com/state-of-new-mexico/</v>
      </c>
      <c r="Z133" s="31" t="str">
        <f>'Comprehensive apps info'!Z133</f>
        <v/>
      </c>
      <c r="AA133" s="32" t="str">
        <f>'Comprehensive apps info'!AA133</f>
        <v>rrd-snmstmt-igroup@rrd.com</v>
      </c>
      <c r="AB133" s="32" t="str">
        <f>'Comprehensive apps info'!AB133</f>
        <v>rrd-snmstmt-egroup@rrd.com</v>
      </c>
      <c r="AC133" s="32"/>
      <c r="AD133" s="32" t="str">
        <f>'Comprehensive apps info'!AD133</f>
        <v/>
      </c>
      <c r="AE133" s="32" t="str">
        <f>'Comprehensive apps info'!AE133</f>
        <v/>
      </c>
      <c r="AF133" s="32" t="str">
        <f>'Comprehensive apps info'!AF133</f>
        <v/>
      </c>
      <c r="AG133" s="32" t="str">
        <f>'Comprehensive apps info'!AG133</f>
        <v/>
      </c>
      <c r="AH133" s="32"/>
      <c r="AI133" s="32" t="str">
        <f>'Comprehensive apps info'!AI133</f>
        <v/>
      </c>
      <c r="AJ133" s="32" t="str">
        <f>'Comprehensive apps info'!AJ133</f>
        <v/>
      </c>
      <c r="AK133" s="1"/>
    </row>
    <row r="134" hidden="1">
      <c r="A134" s="91"/>
      <c r="B134" s="15">
        <f>'Comprehensive apps info'!B134</f>
        <v>7</v>
      </c>
      <c r="C134" s="15">
        <f>'Comprehensive apps info'!C134</f>
        <v>11</v>
      </c>
      <c r="D134" s="25" t="str">
        <f>'Comprehensive apps info'!D134</f>
        <v>State of New Mexico</v>
      </c>
      <c r="E134" s="25" t="str">
        <f>'Comprehensive apps info'!E134</f>
        <v>Quarterly 569</v>
      </c>
      <c r="F134" s="25" t="str">
        <f>#REF!</f>
        <v>#REF!</v>
      </c>
      <c r="G134" s="25" t="str">
        <f>'Comprehensive apps info'!G134</f>
        <v>Quarterly</v>
      </c>
      <c r="H134" s="25" t="str">
        <f>'Comprehensive apps info'!H134</f>
        <v>Statement</v>
      </c>
      <c r="I134" s="25" t="str">
        <f>'Comprehensive apps info'!I134</f>
        <v>Raw Data</v>
      </c>
      <c r="J134" s="25" t="str">
        <f>'Comprehensive apps info'!J134</f>
        <v>Venkat</v>
      </c>
      <c r="K134" s="25" t="str">
        <f>'Comprehensive apps info'!K134</f>
        <v>Parth</v>
      </c>
      <c r="L134" s="25" t="str">
        <f>'Comprehensive apps info'!L134</f>
        <v>Ismaila Meite</v>
      </c>
      <c r="M134" s="25" t="str">
        <f>'Comprehensive apps info'!M134</f>
        <v>Mark Andreasen</v>
      </c>
      <c r="N134" s="25" t="str">
        <f>'Comprehensive apps info'!N134</f>
        <v>Casey McCammon</v>
      </c>
      <c r="O134" s="59" t="str">
        <f>'Comprehensive apps info'!O134</f>
        <v>Supported by TEKsystems</v>
      </c>
      <c r="P134" s="25" t="str">
        <f>'Comprehensive apps info'!P134</f>
        <v/>
      </c>
      <c r="Q134" s="25" t="str">
        <f>'Comprehensive apps info'!Q134</f>
        <v/>
      </c>
      <c r="R134" s="25" t="str">
        <f>'Comprehensive apps info'!R134</f>
        <v/>
      </c>
      <c r="S134" s="28" t="str">
        <f>'Comprehensive apps info'!S134</f>
        <v/>
      </c>
      <c r="T134" s="28" t="str">
        <f>'Comprehensive apps info'!T134</f>
        <v/>
      </c>
      <c r="U134" s="25" t="str">
        <f>'Comprehensive apps info'!U134</f>
        <v>Logan</v>
      </c>
      <c r="V134" s="25" t="str">
        <f>'Comprehensive apps info'!V134</f>
        <v>Logan</v>
      </c>
      <c r="W134" s="65" t="str">
        <f>'Comprehensive apps info'!W134</f>
        <v>/prod/bcs/lgnp/clientapp/snmstmt/</v>
      </c>
      <c r="X134" s="61" t="str">
        <f>'Comprehensive apps info'!X134</f>
        <v>/bcs/lgnt/clientapp/snmstmt/</v>
      </c>
      <c r="Y134" s="42" t="str">
        <f>'Comprehensive apps info'!Y134</f>
        <v>https://sites.google.com/a/rrd.com/state-of-new-mexico/</v>
      </c>
      <c r="Z134" s="31" t="str">
        <f>'Comprehensive apps info'!Z134</f>
        <v/>
      </c>
      <c r="AA134" s="32" t="str">
        <f>'Comprehensive apps info'!AA134</f>
        <v>rrd-snmstmt-igroup@rrd.com</v>
      </c>
      <c r="AB134" s="32" t="str">
        <f>'Comprehensive apps info'!AB134</f>
        <v>rrd-snmstmt-egroup@rrd.com</v>
      </c>
      <c r="AC134" s="32"/>
      <c r="AD134" s="32" t="str">
        <f>'Comprehensive apps info'!AD134</f>
        <v/>
      </c>
      <c r="AE134" s="32" t="str">
        <f>'Comprehensive apps info'!AE134</f>
        <v/>
      </c>
      <c r="AF134" s="32" t="str">
        <f>'Comprehensive apps info'!AF134</f>
        <v/>
      </c>
      <c r="AG134" s="32" t="str">
        <f>'Comprehensive apps info'!AG134</f>
        <v/>
      </c>
      <c r="AH134" s="32"/>
      <c r="AI134" s="32" t="str">
        <f>'Comprehensive apps info'!AI134</f>
        <v/>
      </c>
      <c r="AJ134" s="32" t="str">
        <f>'Comprehensive apps info'!AJ134</f>
        <v/>
      </c>
      <c r="AK134" s="1"/>
    </row>
    <row r="135" hidden="1">
      <c r="A135" s="91"/>
      <c r="B135" s="15">
        <f>'Comprehensive apps info'!B135</f>
        <v>7</v>
      </c>
      <c r="C135" s="15">
        <f>'Comprehensive apps info'!C135</f>
        <v>12</v>
      </c>
      <c r="D135" s="25" t="str">
        <f>'Comprehensive apps info'!D135</f>
        <v>State of New Mexico</v>
      </c>
      <c r="E135" s="25" t="str">
        <f>'Comprehensive apps info'!E135</f>
        <v>CSED Daily</v>
      </c>
      <c r="F135" s="25" t="str">
        <f>'Comprehensive apps info'!F134</f>
        <v>snmstmt</v>
      </c>
      <c r="G135" s="25" t="str">
        <f>'Comprehensive apps info'!G135</f>
        <v>Daily</v>
      </c>
      <c r="H135" s="25" t="str">
        <f>'Comprehensive apps info'!H135</f>
        <v>Statement</v>
      </c>
      <c r="I135" s="25" t="str">
        <f>'Comprehensive apps info'!I135</f>
        <v>Raw Data</v>
      </c>
      <c r="J135" s="25" t="str">
        <f>'Comprehensive apps info'!J135</f>
        <v>Parth</v>
      </c>
      <c r="K135" s="25" t="str">
        <f>'Comprehensive apps info'!K135</f>
        <v>Venkat</v>
      </c>
      <c r="L135" s="25" t="str">
        <f>'Comprehensive apps info'!L135</f>
        <v>Ismaila Meite</v>
      </c>
      <c r="M135" s="25" t="str">
        <f>'Comprehensive apps info'!M135</f>
        <v>Mark Andreasen</v>
      </c>
      <c r="N135" s="25" t="str">
        <f>'Comprehensive apps info'!N135</f>
        <v>Casey McCammon</v>
      </c>
      <c r="O135" s="59" t="str">
        <f>'Comprehensive apps info'!O135</f>
        <v>Supported by TEKsystems</v>
      </c>
      <c r="P135" s="25" t="str">
        <f>'Comprehensive apps info'!P135</f>
        <v/>
      </c>
      <c r="Q135" s="25" t="str">
        <f>'Comprehensive apps info'!Q135</f>
        <v/>
      </c>
      <c r="R135" s="25" t="str">
        <f>'Comprehensive apps info'!R135</f>
        <v/>
      </c>
      <c r="S135" s="28" t="str">
        <f>'Comprehensive apps info'!S135</f>
        <v/>
      </c>
      <c r="T135" s="28" t="str">
        <f>'Comprehensive apps info'!T135</f>
        <v/>
      </c>
      <c r="U135" s="25" t="str">
        <f>'Comprehensive apps info'!U135</f>
        <v>Logan</v>
      </c>
      <c r="V135" s="25" t="str">
        <f>'Comprehensive apps info'!V135</f>
        <v>Logan</v>
      </c>
      <c r="W135" s="65" t="str">
        <f>'Comprehensive apps info'!W135</f>
        <v>/prod/bcs/lgnp/clientapp/snmdail/</v>
      </c>
      <c r="X135" s="61" t="str">
        <f>'Comprehensive apps info'!X135</f>
        <v>/bcs/lgnt/clientapp/snmdail/</v>
      </c>
      <c r="Y135" s="42" t="str">
        <f>'Comprehensive apps info'!Y135</f>
        <v>https://sites.google.com/a/rrd.com/state-of-new-mexico/</v>
      </c>
      <c r="Z135" s="31" t="str">
        <f>'Comprehensive apps info'!Z135</f>
        <v/>
      </c>
      <c r="AA135" s="32" t="str">
        <f>'Comprehensive apps info'!AA135</f>
        <v>rrd-snmstmt-igroup@rrd.com</v>
      </c>
      <c r="AB135" s="32" t="str">
        <f>'Comprehensive apps info'!AB135</f>
        <v>rrd-snmstmt-egroup@rrd.com</v>
      </c>
      <c r="AC135" s="32"/>
      <c r="AD135" s="32" t="str">
        <f>'Comprehensive apps info'!AD135</f>
        <v/>
      </c>
      <c r="AE135" s="32" t="str">
        <f>'Comprehensive apps info'!AE135</f>
        <v/>
      </c>
      <c r="AF135" s="32" t="str">
        <f>'Comprehensive apps info'!AF135</f>
        <v/>
      </c>
      <c r="AG135" s="32" t="str">
        <f>'Comprehensive apps info'!AG135</f>
        <v/>
      </c>
      <c r="AH135" s="32"/>
      <c r="AI135" s="32" t="str">
        <f>'Comprehensive apps info'!AI135</f>
        <v/>
      </c>
      <c r="AJ135" s="32" t="str">
        <f>'Comprehensive apps info'!AJ135</f>
        <v/>
      </c>
      <c r="AK135" s="1"/>
    </row>
    <row r="136" hidden="1">
      <c r="A136" s="91"/>
      <c r="B136" s="15">
        <f>'Comprehensive apps info'!B136</f>
        <v>7</v>
      </c>
      <c r="C136" s="15">
        <f>'Comprehensive apps info'!C136</f>
        <v>13</v>
      </c>
      <c r="D136" s="25" t="str">
        <f>'Comprehensive apps info'!D136</f>
        <v>Toyota</v>
      </c>
      <c r="E136" s="25" t="str">
        <f>'Comprehensive apps info'!E136</f>
        <v>Annual AFPV</v>
      </c>
      <c r="F136" s="25" t="str">
        <f>'Comprehensive apps info'!F136</f>
        <v>toyafpv</v>
      </c>
      <c r="G136" s="25" t="str">
        <f>'Comprehensive apps info'!G136</f>
        <v>Annual</v>
      </c>
      <c r="H136" s="25" t="str">
        <f>'Comprehensive apps info'!H136</f>
        <v/>
      </c>
      <c r="I136" s="25" t="str">
        <f>'Comprehensive apps info'!I136</f>
        <v/>
      </c>
      <c r="J136" s="25" t="str">
        <f>'Comprehensive apps info'!J136</f>
        <v>Anil</v>
      </c>
      <c r="K136" s="25" t="str">
        <f>'Comprehensive apps info'!K136</f>
        <v>Rao</v>
      </c>
      <c r="L136" s="25" t="str">
        <f>'Comprehensive apps info'!L136</f>
        <v>Ismaila Meite</v>
      </c>
      <c r="M136" s="25" t="str">
        <f>'Comprehensive apps info'!M136</f>
        <v>Jared Sterzer</v>
      </c>
      <c r="N136" s="25" t="str">
        <f>'Comprehensive apps info'!N136</f>
        <v>Mike Benson</v>
      </c>
      <c r="O136" s="59" t="str">
        <f>'Comprehensive apps info'!O136</f>
        <v>Supported by TEKsystems</v>
      </c>
      <c r="P136" s="25" t="str">
        <f>'Comprehensive apps info'!P136</f>
        <v/>
      </c>
      <c r="Q136" s="25" t="str">
        <f>'Comprehensive apps info'!Q136</f>
        <v/>
      </c>
      <c r="R136" s="25" t="str">
        <f>'Comprehensive apps info'!R136</f>
        <v/>
      </c>
      <c r="S136" s="28" t="str">
        <f>'Comprehensive apps info'!S136</f>
        <v/>
      </c>
      <c r="T136" s="28" t="str">
        <f>'Comprehensive apps info'!T136</f>
        <v/>
      </c>
      <c r="U136" s="25" t="str">
        <f>'Comprehensive apps info'!U136</f>
        <v>Logan</v>
      </c>
      <c r="V136" s="25" t="str">
        <f>'Comprehensive apps info'!V136</f>
        <v>Logan</v>
      </c>
      <c r="W136" s="65" t="str">
        <f>'Comprehensive apps info'!W136</f>
        <v>/prod/bcs/lgnp/clientapp/toyafpv/</v>
      </c>
      <c r="X136" s="61" t="str">
        <f>'Comprehensive apps info'!X136</f>
        <v>/bcs/lgnt/clientapp/toyafpv/</v>
      </c>
      <c r="Y136" s="42" t="str">
        <f>'Comprehensive apps info'!Y136</f>
        <v>https://sites.google.com/a/rrd.com/toyota-notices/</v>
      </c>
      <c r="Z136" s="31" t="str">
        <f>'Comprehensive apps info'!Z136</f>
        <v/>
      </c>
      <c r="AA136" s="32" t="str">
        <f>'Comprehensive apps info'!AA136</f>
        <v>tfs_rrd_privacy@rrd.com</v>
      </c>
      <c r="AB136" s="32" t="str">
        <f>'Comprehensive apps info'!AB136</f>
        <v>tfs_ext_privacy@rrd.com</v>
      </c>
      <c r="AC136" s="32"/>
      <c r="AD136" s="32" t="str">
        <f>'Comprehensive apps info'!AD136</f>
        <v/>
      </c>
      <c r="AE136" s="32" t="str">
        <f>'Comprehensive apps info'!AE136</f>
        <v/>
      </c>
      <c r="AF136" s="32" t="str">
        <f>'Comprehensive apps info'!AF136</f>
        <v/>
      </c>
      <c r="AG136" s="32" t="str">
        <f>'Comprehensive apps info'!AG136</f>
        <v/>
      </c>
      <c r="AH136" s="32"/>
      <c r="AI136" s="32" t="str">
        <f>'Comprehensive apps info'!AI136</f>
        <v/>
      </c>
      <c r="AJ136" s="32" t="str">
        <f>'Comprehensive apps info'!AJ136</f>
        <v/>
      </c>
      <c r="AK136" s="1"/>
    </row>
    <row r="137" hidden="1">
      <c r="A137" s="91"/>
      <c r="B137" s="15">
        <f>'Comprehensive apps info'!B137</f>
        <v>7</v>
      </c>
      <c r="C137" s="15">
        <f>'Comprehensive apps info'!C137</f>
        <v>14</v>
      </c>
      <c r="D137" s="25" t="str">
        <f>'Comprehensive apps info'!D137</f>
        <v>Virginia Retirement Systems</v>
      </c>
      <c r="E137" s="25" t="str">
        <f>'Comprehensive apps info'!E137</f>
        <v>Earning Statement</v>
      </c>
      <c r="F137" s="25" t="str">
        <f>'Comprehensive apps info'!F137</f>
        <v>varstmt</v>
      </c>
      <c r="G137" s="25" t="str">
        <f>'Comprehensive apps info'!G137</f>
        <v>Monthly</v>
      </c>
      <c r="H137" s="25" t="str">
        <f>'Comprehensive apps info'!H137</f>
        <v>Statement</v>
      </c>
      <c r="I137" s="25" t="str">
        <f>'Comprehensive apps info'!I137</f>
        <v>Raw Data</v>
      </c>
      <c r="J137" s="25" t="str">
        <f>'Comprehensive apps info'!J137</f>
        <v>Parth</v>
      </c>
      <c r="K137" s="25" t="str">
        <f>'Comprehensive apps info'!K137</f>
        <v>Venkat</v>
      </c>
      <c r="L137" s="25" t="str">
        <f>'Comprehensive apps info'!L137</f>
        <v>Michelle Tubbs</v>
      </c>
      <c r="M137" s="25" t="str">
        <f>'Comprehensive apps info'!M137</f>
        <v>Cammy Telford</v>
      </c>
      <c r="N137" s="25" t="str">
        <f>'Comprehensive apps info'!N137</f>
        <v>Casey McCammon</v>
      </c>
      <c r="O137" s="59" t="str">
        <f>'Comprehensive apps info'!O137</f>
        <v>Supported by TEKsystems</v>
      </c>
      <c r="P137" s="25" t="str">
        <f>'Comprehensive apps info'!P137</f>
        <v/>
      </c>
      <c r="Q137" s="25" t="str">
        <f>'Comprehensive apps info'!Q137</f>
        <v/>
      </c>
      <c r="R137" s="25" t="str">
        <f>'Comprehensive apps info'!R137</f>
        <v/>
      </c>
      <c r="S137" s="28" t="str">
        <f>'Comprehensive apps info'!S137</f>
        <v/>
      </c>
      <c r="T137" s="28" t="str">
        <f>'Comprehensive apps info'!T137</f>
        <v/>
      </c>
      <c r="U137" s="25" t="str">
        <f>'Comprehensive apps info'!U137</f>
        <v>Logan</v>
      </c>
      <c r="V137" s="25" t="str">
        <f>'Comprehensive apps info'!V137</f>
        <v>Logan</v>
      </c>
      <c r="W137" s="65" t="str">
        <f>'Comprehensive apps info'!W137</f>
        <v>/prod/bcs/lgnp/clientapp/varstmt/</v>
      </c>
      <c r="X137" s="61" t="str">
        <f>'Comprehensive apps info'!X137</f>
        <v>/bcs/lgnt/clientapp/varstmt/</v>
      </c>
      <c r="Y137" s="42" t="str">
        <f>'Comprehensive apps info'!Y137</f>
        <v>https://sites.google.com/a/rrd.com/va-retirement-statements/</v>
      </c>
      <c r="Z137" s="31" t="str">
        <f>'Comprehensive apps info'!Z137</f>
        <v/>
      </c>
      <c r="AA137" s="32" t="str">
        <f>'Comprehensive apps info'!AA137</f>
        <v>rrd-var-igroup@rrd.com</v>
      </c>
      <c r="AB137" s="32" t="str">
        <f>'Comprehensive apps info'!AB137</f>
        <v>N/A</v>
      </c>
      <c r="AC137" s="32"/>
      <c r="AD137" s="32" t="str">
        <f>'Comprehensive apps info'!AD137</f>
        <v/>
      </c>
      <c r="AE137" s="32" t="str">
        <f>'Comprehensive apps info'!AE137</f>
        <v/>
      </c>
      <c r="AF137" s="32" t="str">
        <f>'Comprehensive apps info'!AF137</f>
        <v/>
      </c>
      <c r="AG137" s="32" t="str">
        <f>'Comprehensive apps info'!AG137</f>
        <v/>
      </c>
      <c r="AH137" s="32"/>
      <c r="AI137" s="32" t="str">
        <f>'Comprehensive apps info'!AI137</f>
        <v/>
      </c>
      <c r="AJ137" s="32" t="str">
        <f>'Comprehensive apps info'!AJ137</f>
        <v/>
      </c>
      <c r="AK137" s="1"/>
    </row>
    <row r="138" hidden="1">
      <c r="A138" s="91"/>
      <c r="B138" s="15">
        <f>'Comprehensive apps info'!B138</f>
        <v>7</v>
      </c>
      <c r="C138" s="15">
        <f>'Comprehensive apps info'!C138</f>
        <v>15</v>
      </c>
      <c r="D138" s="25" t="str">
        <f>'Comprehensive apps info'!D138</f>
        <v>Virginia Retirement Systems</v>
      </c>
      <c r="E138" s="25" t="str">
        <f>'Comprehensive apps info'!E138</f>
        <v>Postcard</v>
      </c>
      <c r="F138" s="25" t="str">
        <f>'Comprehensive apps info'!F138</f>
        <v>varcard</v>
      </c>
      <c r="G138" s="25" t="str">
        <f>'Comprehensive apps info'!G138</f>
        <v>Monthly</v>
      </c>
      <c r="H138" s="25" t="str">
        <f>'Comprehensive apps info'!H138</f>
        <v>Postcard</v>
      </c>
      <c r="I138" s="25" t="str">
        <f>'Comprehensive apps info'!I138</f>
        <v>Raw Data</v>
      </c>
      <c r="J138" s="25" t="str">
        <f>'Comprehensive apps info'!J138</f>
        <v>Parth</v>
      </c>
      <c r="K138" s="25" t="str">
        <f>'Comprehensive apps info'!K138</f>
        <v>Venkat</v>
      </c>
      <c r="L138" s="25" t="str">
        <f>'Comprehensive apps info'!L138</f>
        <v>Michelle Tubbs</v>
      </c>
      <c r="M138" s="25" t="str">
        <f>'Comprehensive apps info'!M138</f>
        <v>Cammy Telford</v>
      </c>
      <c r="N138" s="25" t="str">
        <f>'Comprehensive apps info'!N138</f>
        <v>Casey McCammon</v>
      </c>
      <c r="O138" s="59" t="str">
        <f>'Comprehensive apps info'!O138</f>
        <v>Supported by TEKsystems</v>
      </c>
      <c r="P138" s="25" t="str">
        <f>'Comprehensive apps info'!P138</f>
        <v/>
      </c>
      <c r="Q138" s="25" t="str">
        <f>'Comprehensive apps info'!Q138</f>
        <v/>
      </c>
      <c r="R138" s="25" t="str">
        <f>'Comprehensive apps info'!R138</f>
        <v/>
      </c>
      <c r="S138" s="28" t="str">
        <f>'Comprehensive apps info'!S138</f>
        <v/>
      </c>
      <c r="T138" s="28" t="str">
        <f>'Comprehensive apps info'!T138</f>
        <v/>
      </c>
      <c r="U138" s="25" t="str">
        <f>'Comprehensive apps info'!U138</f>
        <v>Logan</v>
      </c>
      <c r="V138" s="25" t="str">
        <f>'Comprehensive apps info'!V138</f>
        <v>Logan</v>
      </c>
      <c r="W138" s="65" t="str">
        <f>'Comprehensive apps info'!W138</f>
        <v>/prod/bcs/lgnp/clientapp/varcard/</v>
      </c>
      <c r="X138" s="61" t="str">
        <f>'Comprehensive apps info'!X138</f>
        <v>/bcs/lgnt/clientapp/varcard/</v>
      </c>
      <c r="Y138" s="42" t="str">
        <f>'Comprehensive apps info'!Y138</f>
        <v>https://sites.google.com/a/rrd.com/va-retirement-postcards/</v>
      </c>
      <c r="Z138" s="31" t="str">
        <f>'Comprehensive apps info'!Z138</f>
        <v/>
      </c>
      <c r="AA138" s="32" t="str">
        <f>'Comprehensive apps info'!AA138</f>
        <v>rrd-var-igroup@rrd.com</v>
      </c>
      <c r="AB138" s="32" t="str">
        <f>'Comprehensive apps info'!AB138</f>
        <v>N/A</v>
      </c>
      <c r="AC138" s="32"/>
      <c r="AD138" s="32" t="str">
        <f>'Comprehensive apps info'!AD138</f>
        <v/>
      </c>
      <c r="AE138" s="32" t="str">
        <f>'Comprehensive apps info'!AE138</f>
        <v/>
      </c>
      <c r="AF138" s="32" t="str">
        <f>'Comprehensive apps info'!AF138</f>
        <v/>
      </c>
      <c r="AG138" s="32" t="str">
        <f>'Comprehensive apps info'!AG138</f>
        <v/>
      </c>
      <c r="AH138" s="32"/>
      <c r="AI138" s="32" t="str">
        <f>'Comprehensive apps info'!AI138</f>
        <v/>
      </c>
      <c r="AJ138" s="32" t="str">
        <f>'Comprehensive apps info'!AJ138</f>
        <v/>
      </c>
      <c r="AK138" s="1"/>
    </row>
    <row r="139" hidden="1">
      <c r="A139" s="91"/>
      <c r="B139" s="15">
        <f>'Comprehensive apps info'!B139</f>
        <v>7</v>
      </c>
      <c r="C139" s="15">
        <f>'Comprehensive apps info'!C139</f>
        <v>16</v>
      </c>
      <c r="D139" s="25" t="str">
        <f>'Comprehensive apps info'!D139</f>
        <v>Weber County</v>
      </c>
      <c r="E139" s="25" t="str">
        <f>'Comprehensive apps info'!E139</f>
        <v>Valuation Notice</v>
      </c>
      <c r="F139" s="25" t="str">
        <f>'Comprehensive apps info'!F139</f>
        <v>webvalu</v>
      </c>
      <c r="G139" s="25" t="str">
        <f>'Comprehensive apps info'!G139</f>
        <v>Annual</v>
      </c>
      <c r="H139" s="25" t="str">
        <f>'Comprehensive apps info'!H139</f>
        <v>Statement</v>
      </c>
      <c r="I139" s="25" t="str">
        <f>'Comprehensive apps info'!I139</f>
        <v>Raw Data</v>
      </c>
      <c r="J139" s="25" t="str">
        <f>'Comprehensive apps info'!J139</f>
        <v>Rao</v>
      </c>
      <c r="K139" s="25" t="str">
        <f>'Comprehensive apps info'!K139</f>
        <v>Veera</v>
      </c>
      <c r="L139" s="25" t="str">
        <f>'Comprehensive apps info'!L139</f>
        <v>Michelle Tubbs</v>
      </c>
      <c r="M139" s="25" t="str">
        <f>'Comprehensive apps info'!M139</f>
        <v>Rose Ann Rockwell</v>
      </c>
      <c r="N139" s="25" t="str">
        <f>'Comprehensive apps info'!N139</f>
        <v>Casey McCammon</v>
      </c>
      <c r="O139" s="59" t="str">
        <f>'Comprehensive apps info'!O139</f>
        <v>Supported by TEKsystems</v>
      </c>
      <c r="P139" s="25" t="str">
        <f>'Comprehensive apps info'!P139</f>
        <v/>
      </c>
      <c r="Q139" s="25" t="str">
        <f>'Comprehensive apps info'!Q139</f>
        <v/>
      </c>
      <c r="R139" s="25" t="str">
        <f>'Comprehensive apps info'!R139</f>
        <v/>
      </c>
      <c r="S139" s="28" t="str">
        <f>'Comprehensive apps info'!S139</f>
        <v/>
      </c>
      <c r="T139" s="28" t="str">
        <f>'Comprehensive apps info'!T139</f>
        <v/>
      </c>
      <c r="U139" s="25" t="str">
        <f>'Comprehensive apps info'!U139</f>
        <v>Logan</v>
      </c>
      <c r="V139" s="25" t="str">
        <f>'Comprehensive apps info'!V139</f>
        <v>Logan</v>
      </c>
      <c r="W139" s="65" t="str">
        <f>'Comprehensive apps info'!W139</f>
        <v>/prod/bcs/lgnp/clientapp/webvalu/</v>
      </c>
      <c r="X139" s="61" t="str">
        <f>'Comprehensive apps info'!X139</f>
        <v>/bcs/lgnt/clientapp/webvalu/</v>
      </c>
      <c r="Y139" s="42" t="str">
        <f>'Comprehensive apps info'!Y139</f>
        <v>https://sites.google.com/a/rrd.com/weber-county-valuation/</v>
      </c>
      <c r="Z139" s="31" t="str">
        <f>'Comprehensive apps info'!Z139</f>
        <v/>
      </c>
      <c r="AA139" s="32" t="str">
        <f>'Comprehensive apps info'!AA139</f>
        <v>webvalu-igroupreports@rrd.com</v>
      </c>
      <c r="AB139" s="32" t="str">
        <f>'Comprehensive apps info'!AB139</f>
        <v>webvalu-egroupreports@rrd.com</v>
      </c>
      <c r="AC139" s="32"/>
      <c r="AD139" s="32" t="str">
        <f>'Comprehensive apps info'!AD139</f>
        <v/>
      </c>
      <c r="AE139" s="32" t="str">
        <f>'Comprehensive apps info'!AE139</f>
        <v/>
      </c>
      <c r="AF139" s="32" t="str">
        <f>'Comprehensive apps info'!AF139</f>
        <v/>
      </c>
      <c r="AG139" s="32" t="str">
        <f>'Comprehensive apps info'!AG139</f>
        <v/>
      </c>
      <c r="AH139" s="32"/>
      <c r="AI139" s="32" t="str">
        <f>'Comprehensive apps info'!AI139</f>
        <v/>
      </c>
      <c r="AJ139" s="32" t="str">
        <f>'Comprehensive apps info'!AJ139</f>
        <v/>
      </c>
      <c r="AK139" s="1"/>
    </row>
    <row r="140" hidden="1">
      <c r="A140" s="91"/>
      <c r="B140" s="15">
        <f>'Comprehensive apps info'!B140</f>
        <v>7</v>
      </c>
      <c r="C140" s="15">
        <f>'Comprehensive apps info'!C140</f>
        <v>17</v>
      </c>
      <c r="D140" s="25" t="str">
        <f>'Comprehensive apps info'!D140</f>
        <v>Weber County</v>
      </c>
      <c r="E140" s="25" t="str">
        <f>'Comprehensive apps info'!E140</f>
        <v>Delinquency Notice</v>
      </c>
      <c r="F140" s="25" t="str">
        <f>'Comprehensive apps info'!F140</f>
        <v>webdelq</v>
      </c>
      <c r="G140" s="25" t="str">
        <f>'Comprehensive apps info'!G140</f>
        <v>Annual</v>
      </c>
      <c r="H140" s="25" t="str">
        <f>'Comprehensive apps info'!H140</f>
        <v>Statement</v>
      </c>
      <c r="I140" s="25" t="str">
        <f>'Comprehensive apps info'!I140</f>
        <v>Raw Data</v>
      </c>
      <c r="J140" s="25" t="str">
        <f>'Comprehensive apps info'!J140</f>
        <v>Rao</v>
      </c>
      <c r="K140" s="25" t="str">
        <f>'Comprehensive apps info'!K140</f>
        <v>Veera</v>
      </c>
      <c r="L140" s="25" t="str">
        <f>'Comprehensive apps info'!L140</f>
        <v>Michelle Tubbs</v>
      </c>
      <c r="M140" s="25" t="str">
        <f>'Comprehensive apps info'!M140</f>
        <v>Rose Ann Rockwell</v>
      </c>
      <c r="N140" s="25" t="str">
        <f>'Comprehensive apps info'!N140</f>
        <v>Casey McCammon</v>
      </c>
      <c r="O140" s="59" t="str">
        <f>'Comprehensive apps info'!O140</f>
        <v>Supported by TEKsystems</v>
      </c>
      <c r="P140" s="25" t="str">
        <f>'Comprehensive apps info'!P140</f>
        <v/>
      </c>
      <c r="Q140" s="25" t="str">
        <f>'Comprehensive apps info'!Q140</f>
        <v/>
      </c>
      <c r="R140" s="25" t="str">
        <f>'Comprehensive apps info'!R140</f>
        <v/>
      </c>
      <c r="S140" s="28" t="str">
        <f>'Comprehensive apps info'!S140</f>
        <v/>
      </c>
      <c r="T140" s="28" t="str">
        <f>'Comprehensive apps info'!T140</f>
        <v/>
      </c>
      <c r="U140" s="25" t="str">
        <f>'Comprehensive apps info'!U140</f>
        <v>Logan</v>
      </c>
      <c r="V140" s="25" t="str">
        <f>'Comprehensive apps info'!V140</f>
        <v>Logan</v>
      </c>
      <c r="W140" s="65" t="str">
        <f>'Comprehensive apps info'!W140</f>
        <v>/prod/bcs/lgnp/clientapp/webdelq/</v>
      </c>
      <c r="X140" s="61" t="str">
        <f>'Comprehensive apps info'!X140</f>
        <v>/bcs/lgnt/clientapp/webdelq/</v>
      </c>
      <c r="Y140" s="42" t="str">
        <f>'Comprehensive apps info'!Y140</f>
        <v>https://sites.google.com/a/rrd.com/weber-county-delinquent/</v>
      </c>
      <c r="Z140" s="31" t="str">
        <f>'Comprehensive apps info'!Z140</f>
        <v/>
      </c>
      <c r="AA140" s="32" t="str">
        <f>'Comprehensive apps info'!AA140</f>
        <v>webdelq-igroupreports@rrd.com</v>
      </c>
      <c r="AB140" s="32" t="str">
        <f>'Comprehensive apps info'!AB140</f>
        <v>webdelq-egroupreports@rrd.com</v>
      </c>
      <c r="AC140" s="32"/>
      <c r="AD140" s="32" t="str">
        <f>'Comprehensive apps info'!AD140</f>
        <v/>
      </c>
      <c r="AE140" s="32" t="str">
        <f>'Comprehensive apps info'!AE140</f>
        <v/>
      </c>
      <c r="AF140" s="32" t="str">
        <f>'Comprehensive apps info'!AF140</f>
        <v/>
      </c>
      <c r="AG140" s="32" t="str">
        <f>'Comprehensive apps info'!AG140</f>
        <v/>
      </c>
      <c r="AH140" s="32"/>
      <c r="AI140" s="32" t="str">
        <f>'Comprehensive apps info'!AI140</f>
        <v/>
      </c>
      <c r="AJ140" s="32" t="str">
        <f>'Comprehensive apps info'!AJ140</f>
        <v/>
      </c>
      <c r="AK140" s="1"/>
    </row>
    <row r="141" hidden="1">
      <c r="A141" s="91"/>
      <c r="B141" s="15">
        <f>'Comprehensive apps info'!B141</f>
        <v>7</v>
      </c>
      <c r="C141" s="15">
        <f>'Comprehensive apps info'!C141</f>
        <v>18</v>
      </c>
      <c r="D141" s="25" t="str">
        <f>'Comprehensive apps info'!D141</f>
        <v>Weber County</v>
      </c>
      <c r="E141" s="25" t="str">
        <f>'Comprehensive apps info'!E141</f>
        <v>Property Notice</v>
      </c>
      <c r="F141" s="25" t="str">
        <f>'Comprehensive apps info'!F141</f>
        <v>webstmt</v>
      </c>
      <c r="G141" s="25" t="str">
        <f>'Comprehensive apps info'!G141</f>
        <v>Annual</v>
      </c>
      <c r="H141" s="25" t="str">
        <f>'Comprehensive apps info'!H141</f>
        <v>Statement</v>
      </c>
      <c r="I141" s="25" t="str">
        <f>'Comprehensive apps info'!I141</f>
        <v>Raw Data</v>
      </c>
      <c r="J141" s="25" t="str">
        <f>'Comprehensive apps info'!J141</f>
        <v>Rao</v>
      </c>
      <c r="K141" s="25" t="str">
        <f>'Comprehensive apps info'!K141</f>
        <v>Veera</v>
      </c>
      <c r="L141" s="25" t="str">
        <f>'Comprehensive apps info'!L141</f>
        <v>Michelle Tubbs</v>
      </c>
      <c r="M141" s="25" t="str">
        <f>'Comprehensive apps info'!M141</f>
        <v>Rose Ann Rockwell</v>
      </c>
      <c r="N141" s="25" t="str">
        <f>'Comprehensive apps info'!N141</f>
        <v>Casey McCammon</v>
      </c>
      <c r="O141" s="59" t="str">
        <f>'Comprehensive apps info'!O141</f>
        <v>Supported by TEKsystems</v>
      </c>
      <c r="P141" s="25" t="str">
        <f>'Comprehensive apps info'!P141</f>
        <v/>
      </c>
      <c r="Q141" s="25" t="str">
        <f>'Comprehensive apps info'!Q141</f>
        <v/>
      </c>
      <c r="R141" s="25" t="str">
        <f>'Comprehensive apps info'!R141</f>
        <v/>
      </c>
      <c r="S141" s="28" t="str">
        <f>'Comprehensive apps info'!S141</f>
        <v/>
      </c>
      <c r="T141" s="28" t="str">
        <f>'Comprehensive apps info'!T141</f>
        <v/>
      </c>
      <c r="U141" s="25" t="str">
        <f>'Comprehensive apps info'!U141</f>
        <v>Logan</v>
      </c>
      <c r="V141" s="25" t="str">
        <f>'Comprehensive apps info'!V141</f>
        <v>Logan</v>
      </c>
      <c r="W141" s="65" t="str">
        <f>'Comprehensive apps info'!W141</f>
        <v>/prod/bcs/lgnp/clientapp/webstmt/</v>
      </c>
      <c r="X141" s="61" t="str">
        <f>'Comprehensive apps info'!X141</f>
        <v>/bcs/lgnt/clientapp/webstmt/</v>
      </c>
      <c r="Y141" s="42" t="str">
        <f>'Comprehensive apps info'!Y141</f>
        <v>https://sites.google.com/a/rrd.com/weber-county-tax-notices/</v>
      </c>
      <c r="Z141" s="31" t="str">
        <f>'Comprehensive apps info'!Z141</f>
        <v/>
      </c>
      <c r="AA141" s="32" t="str">
        <f>'Comprehensive apps info'!AA141</f>
        <v>webstmt-igroupreports@rrd.com</v>
      </c>
      <c r="AB141" s="32" t="str">
        <f>'Comprehensive apps info'!AB141</f>
        <v>webstmt-egroupreports@rrd.com</v>
      </c>
      <c r="AC141" s="32"/>
      <c r="AD141" s="32" t="str">
        <f>'Comprehensive apps info'!AD141</f>
        <v/>
      </c>
      <c r="AE141" s="32" t="str">
        <f>'Comprehensive apps info'!AE141</f>
        <v/>
      </c>
      <c r="AF141" s="32" t="str">
        <f>'Comprehensive apps info'!AF141</f>
        <v/>
      </c>
      <c r="AG141" s="32" t="str">
        <f>'Comprehensive apps info'!AG141</f>
        <v/>
      </c>
      <c r="AH141" s="32"/>
      <c r="AI141" s="32" t="str">
        <f>'Comprehensive apps info'!AI141</f>
        <v/>
      </c>
      <c r="AJ141" s="32" t="str">
        <f>'Comprehensive apps info'!AJ141</f>
        <v/>
      </c>
      <c r="AK141" s="1"/>
    </row>
    <row r="142" hidden="1">
      <c r="A142" s="91"/>
      <c r="B142" s="15">
        <f>'Comprehensive apps info'!B142</f>
        <v>7</v>
      </c>
      <c r="C142" s="15">
        <f>'Comprehensive apps info'!C142</f>
        <v>19</v>
      </c>
      <c r="D142" s="25" t="str">
        <f>'Comprehensive apps info'!D142</f>
        <v>Toyota</v>
      </c>
      <c r="E142" s="25" t="str">
        <f>'Comprehensive apps info'!E142</f>
        <v>Privacy Notices DFPV</v>
      </c>
      <c r="F142" s="25" t="str">
        <f>'Comprehensive apps info'!F142</f>
        <v>toydfpv</v>
      </c>
      <c r="G142" s="25" t="str">
        <f>'Comprehensive apps info'!G142</f>
        <v>Daily</v>
      </c>
      <c r="H142" s="25" t="str">
        <f>'Comprehensive apps info'!H142</f>
        <v/>
      </c>
      <c r="I142" s="25" t="str">
        <f>'Comprehensive apps info'!I142</f>
        <v/>
      </c>
      <c r="J142" s="25" t="str">
        <f>'Comprehensive apps info'!J142</f>
        <v>Anil</v>
      </c>
      <c r="K142" s="25" t="str">
        <f>'Comprehensive apps info'!K142</f>
        <v>Rao</v>
      </c>
      <c r="L142" s="25" t="str">
        <f>'Comprehensive apps info'!L142</f>
        <v>Ismaila Meite</v>
      </c>
      <c r="M142" s="25" t="str">
        <f>'Comprehensive apps info'!M142</f>
        <v>Jared Sterzer</v>
      </c>
      <c r="N142" s="25" t="str">
        <f>'Comprehensive apps info'!N142</f>
        <v>Mike Benson</v>
      </c>
      <c r="O142" s="59" t="str">
        <f>'Comprehensive apps info'!O142</f>
        <v>Supported by TEKsystems</v>
      </c>
      <c r="P142" s="25" t="str">
        <f>'Comprehensive apps info'!P142</f>
        <v/>
      </c>
      <c r="Q142" s="25" t="str">
        <f>'Comprehensive apps info'!Q142</f>
        <v/>
      </c>
      <c r="R142" s="25" t="str">
        <f>'Comprehensive apps info'!R142</f>
        <v/>
      </c>
      <c r="S142" s="28" t="str">
        <f>'Comprehensive apps info'!S142</f>
        <v/>
      </c>
      <c r="T142" s="28" t="str">
        <f>'Comprehensive apps info'!T142</f>
        <v/>
      </c>
      <c r="U142" s="25" t="str">
        <f>'Comprehensive apps info'!U142</f>
        <v>Logan</v>
      </c>
      <c r="V142" s="25" t="str">
        <f>'Comprehensive apps info'!V142</f>
        <v>Logan</v>
      </c>
      <c r="W142" s="65" t="str">
        <f>'Comprehensive apps info'!W142</f>
        <v>/prod/bcs/lgnp/clientapp/toydfpv/</v>
      </c>
      <c r="X142" s="61" t="str">
        <f>'Comprehensive apps info'!X142</f>
        <v>/bcs/lgnt/clientapp/toydfpv/</v>
      </c>
      <c r="Y142" s="42" t="str">
        <f>'Comprehensive apps info'!Y142</f>
        <v>https://sites.google.com/a/rrd.com/toyota-notices/</v>
      </c>
      <c r="Z142" s="31" t="str">
        <f>'Comprehensive apps info'!Z142</f>
        <v/>
      </c>
      <c r="AA142" s="32" t="str">
        <f>'Comprehensive apps info'!AA142</f>
        <v>tfs_rrd_privacy@rrd.com</v>
      </c>
      <c r="AB142" s="32" t="str">
        <f>'Comprehensive apps info'!AB142</f>
        <v>tfs_ext_privacy@rrd.com</v>
      </c>
      <c r="AC142" s="32"/>
      <c r="AD142" s="32" t="str">
        <f>'Comprehensive apps info'!AD142</f>
        <v/>
      </c>
      <c r="AE142" s="32" t="str">
        <f>'Comprehensive apps info'!AE142</f>
        <v/>
      </c>
      <c r="AF142" s="32" t="str">
        <f>'Comprehensive apps info'!AF142</f>
        <v/>
      </c>
      <c r="AG142" s="32" t="str">
        <f>'Comprehensive apps info'!AG142</f>
        <v/>
      </c>
      <c r="AH142" s="32"/>
      <c r="AI142" s="32" t="str">
        <f>'Comprehensive apps info'!AI142</f>
        <v/>
      </c>
      <c r="AJ142" s="32" t="str">
        <f>'Comprehensive apps info'!AJ142</f>
        <v/>
      </c>
      <c r="AK142" s="1"/>
    </row>
    <row r="143" hidden="1">
      <c r="A143" s="91"/>
      <c r="B143" s="15">
        <f>'Comprehensive apps info'!B143</f>
        <v>7</v>
      </c>
      <c r="C143" s="15">
        <f>'Comprehensive apps info'!C143</f>
        <v>20</v>
      </c>
      <c r="D143" s="25" t="str">
        <f>'Comprehensive apps info'!D143</f>
        <v>Toyota</v>
      </c>
      <c r="E143" s="25" t="str">
        <f>'Comprehensive apps info'!E143</f>
        <v>EOB Letters</v>
      </c>
      <c r="F143" s="25" t="str">
        <f>'Comprehensive apps info'!F143</f>
        <v>toyteob</v>
      </c>
      <c r="G143" s="25" t="str">
        <f>'Comprehensive apps info'!G143</f>
        <v>Weekly</v>
      </c>
      <c r="H143" s="25" t="str">
        <f>'Comprehensive apps info'!H143</f>
        <v/>
      </c>
      <c r="I143" s="25" t="str">
        <f>'Comprehensive apps info'!I143</f>
        <v/>
      </c>
      <c r="J143" s="25" t="str">
        <f>'Comprehensive apps info'!J143</f>
        <v>Anil</v>
      </c>
      <c r="K143" s="25" t="str">
        <f>'Comprehensive apps info'!K143</f>
        <v>Rao</v>
      </c>
      <c r="L143" s="25" t="str">
        <f>'Comprehensive apps info'!L143</f>
        <v>Michael Leany</v>
      </c>
      <c r="M143" s="25" t="str">
        <f>'Comprehensive apps info'!M143</f>
        <v>Amy Ross</v>
      </c>
      <c r="N143" s="25" t="str">
        <f>'Comprehensive apps info'!N143</f>
        <v>David Jarrett</v>
      </c>
      <c r="O143" s="59" t="str">
        <f>'Comprehensive apps info'!O143</f>
        <v>Supported by TEKsystems</v>
      </c>
      <c r="P143" s="25" t="str">
        <f>'Comprehensive apps info'!P143</f>
        <v/>
      </c>
      <c r="Q143" s="25" t="str">
        <f>'Comprehensive apps info'!Q143</f>
        <v/>
      </c>
      <c r="R143" s="25" t="str">
        <f>'Comprehensive apps info'!R143</f>
        <v/>
      </c>
      <c r="S143" s="28" t="str">
        <f>'Comprehensive apps info'!S143</f>
        <v/>
      </c>
      <c r="T143" s="28" t="str">
        <f>'Comprehensive apps info'!T143</f>
        <v/>
      </c>
      <c r="U143" s="25" t="str">
        <f>'Comprehensive apps info'!U143</f>
        <v>Logan</v>
      </c>
      <c r="V143" s="25" t="str">
        <f>'Comprehensive apps info'!V143</f>
        <v>Logan</v>
      </c>
      <c r="W143" s="65" t="str">
        <f>'Comprehensive apps info'!W143</f>
        <v>/prod/bcs/lgnp/clientapp/toyteob/</v>
      </c>
      <c r="X143" s="61" t="str">
        <f>'Comprehensive apps info'!X143</f>
        <v>/bcs/lgnt/clientapp/toyteob/</v>
      </c>
      <c r="Y143" s="42" t="str">
        <f>'Comprehensive apps info'!Y143</f>
        <v>https://sites.google.com/a/rrd.com/toyota-eob-letters/</v>
      </c>
      <c r="Z143" s="31" t="str">
        <f>'Comprehensive apps info'!Z143</f>
        <v/>
      </c>
      <c r="AA143" s="32" t="str">
        <f>'Comprehensive apps info'!AA143</f>
        <v>rrdtoyotaeobinternalreports@rrd.com</v>
      </c>
      <c r="AB143" s="32" t="str">
        <f>'Comprehensive apps info'!AB143</f>
        <v/>
      </c>
      <c r="AC143" s="32"/>
      <c r="AD143" s="32" t="str">
        <f>'Comprehensive apps info'!AD143</f>
        <v/>
      </c>
      <c r="AE143" s="32" t="str">
        <f>'Comprehensive apps info'!AE143</f>
        <v/>
      </c>
      <c r="AF143" s="32" t="str">
        <f>'Comprehensive apps info'!AF143</f>
        <v/>
      </c>
      <c r="AG143" s="32" t="str">
        <f>'Comprehensive apps info'!AG143</f>
        <v/>
      </c>
      <c r="AH143" s="32"/>
      <c r="AI143" s="32" t="str">
        <f>'Comprehensive apps info'!AI143</f>
        <v/>
      </c>
      <c r="AJ143" s="32" t="str">
        <f>'Comprehensive apps info'!AJ143</f>
        <v/>
      </c>
      <c r="AK143" s="1"/>
    </row>
    <row r="144" hidden="1">
      <c r="A144" s="91"/>
      <c r="B144" s="15">
        <f>'Comprehensive apps info'!B144</f>
        <v>7</v>
      </c>
      <c r="C144" s="15">
        <f>'Comprehensive apps info'!C144</f>
        <v>21</v>
      </c>
      <c r="D144" s="25" t="str">
        <f>'Comprehensive apps info'!D144</f>
        <v>Toyota</v>
      </c>
      <c r="E144" s="25" t="str">
        <f>'Comprehensive apps info'!E144</f>
        <v>Certified Roadside</v>
      </c>
      <c r="F144" s="25" t="str">
        <f>'Comprehensive apps info'!F144</f>
        <v>toycert</v>
      </c>
      <c r="G144" s="25" t="str">
        <f>'Comprehensive apps info'!G144</f>
        <v>Weekly</v>
      </c>
      <c r="H144" s="25" t="str">
        <f>'Comprehensive apps info'!H144</f>
        <v/>
      </c>
      <c r="I144" s="25" t="str">
        <f>'Comprehensive apps info'!I144</f>
        <v/>
      </c>
      <c r="J144" s="25" t="str">
        <f>'Comprehensive apps info'!J144</f>
        <v>Anil</v>
      </c>
      <c r="K144" s="25" t="str">
        <f>'Comprehensive apps info'!K144</f>
        <v>Rao</v>
      </c>
      <c r="L144" s="25" t="str">
        <f>'Comprehensive apps info'!L144</f>
        <v>Trenton Mumford</v>
      </c>
      <c r="M144" s="25" t="str">
        <f>'Comprehensive apps info'!M144</f>
        <v>Ronnie George</v>
      </c>
      <c r="N144" s="25" t="str">
        <f>'Comprehensive apps info'!N144</f>
        <v>Brandon Ballard</v>
      </c>
      <c r="O144" s="59" t="str">
        <f>'Comprehensive apps info'!O144</f>
        <v>Supported by TEKsystems</v>
      </c>
      <c r="P144" s="25" t="str">
        <f>'Comprehensive apps info'!P144</f>
        <v/>
      </c>
      <c r="Q144" s="25" t="str">
        <f>'Comprehensive apps info'!Q144</f>
        <v/>
      </c>
      <c r="R144" s="25" t="str">
        <f>'Comprehensive apps info'!R144</f>
        <v/>
      </c>
      <c r="S144" s="28" t="str">
        <f>'Comprehensive apps info'!S144</f>
        <v/>
      </c>
      <c r="T144" s="28" t="str">
        <f>'Comprehensive apps info'!T144</f>
        <v/>
      </c>
      <c r="U144" s="25" t="str">
        <f>'Comprehensive apps info'!U144</f>
        <v>Logan</v>
      </c>
      <c r="V144" s="25" t="str">
        <f>'Comprehensive apps info'!V144</f>
        <v>Logan</v>
      </c>
      <c r="W144" s="65" t="str">
        <f>'Comprehensive apps info'!W144</f>
        <v>/prod/bcs/lgnp/clientapp/toycert/</v>
      </c>
      <c r="X144" s="61" t="str">
        <f>'Comprehensive apps info'!X144</f>
        <v>/bcs/lgnt/clientapp/toycert/</v>
      </c>
      <c r="Y144" s="92" t="str">
        <f>'Comprehensive apps info'!Y144</f>
        <v/>
      </c>
      <c r="Z144" s="31" t="str">
        <f>'Comprehensive apps info'!Z144</f>
        <v/>
      </c>
      <c r="AA144" s="32" t="str">
        <f>'Comprehensive apps info'!AA144</f>
        <v>rrd-toycert-egroup@rrd.com</v>
      </c>
      <c r="AB144" s="32" t="str">
        <f>'Comprehensive apps info'!AB144</f>
        <v>rrd-toycert-igroup@rrd.com</v>
      </c>
      <c r="AC144" s="32"/>
      <c r="AD144" s="32" t="str">
        <f>'Comprehensive apps info'!AD144</f>
        <v/>
      </c>
      <c r="AE144" s="32" t="str">
        <f>'Comprehensive apps info'!AE144</f>
        <v/>
      </c>
      <c r="AF144" s="32" t="str">
        <f>'Comprehensive apps info'!AF144</f>
        <v/>
      </c>
      <c r="AG144" s="32" t="str">
        <f>'Comprehensive apps info'!AG144</f>
        <v/>
      </c>
      <c r="AH144" s="32"/>
      <c r="AI144" s="32" t="str">
        <f>'Comprehensive apps info'!AI144</f>
        <v/>
      </c>
      <c r="AJ144" s="32" t="str">
        <f>'Comprehensive apps info'!AJ144</f>
        <v/>
      </c>
      <c r="AK144" s="1"/>
    </row>
    <row r="145" hidden="1">
      <c r="A145" s="91"/>
      <c r="B145" s="15" t="str">
        <f>'Comprehensive apps info'!B146</f>
        <v>T1</v>
      </c>
      <c r="C145" s="15">
        <f>'Comprehensive apps info'!C146</f>
        <v>1</v>
      </c>
      <c r="D145" s="25" t="str">
        <f>'Comprehensive apps info'!D146</f>
        <v>BGE</v>
      </c>
      <c r="E145" s="25" t="str">
        <f>'Comprehensive apps info'!E146</f>
        <v>Home Contracts</v>
      </c>
      <c r="F145" s="25" t="str">
        <f>'Comprehensive apps info'!F146</f>
        <v>bgehctr</v>
      </c>
      <c r="G145" s="25" t="str">
        <f>'Comprehensive apps info'!G146</f>
        <v>Bi-monthly</v>
      </c>
      <c r="H145" s="25" t="str">
        <f>'Comprehensive apps info'!H146</f>
        <v/>
      </c>
      <c r="I145" s="25" t="str">
        <f>'Comprehensive apps info'!I146</f>
        <v>Raw Data</v>
      </c>
      <c r="J145" s="25" t="str">
        <f>'Comprehensive apps info'!J146</f>
        <v>Sushil</v>
      </c>
      <c r="K145" s="25" t="str">
        <f>'Comprehensive apps info'!K146</f>
        <v>Parth</v>
      </c>
      <c r="L145" s="25" t="str">
        <f>'Comprehensive apps info'!L146</f>
        <v>Jesse Walton</v>
      </c>
      <c r="M145" s="25" t="str">
        <f>'Comprehensive apps info'!M146</f>
        <v>Janet Stine</v>
      </c>
      <c r="N145" s="25" t="str">
        <f>'Comprehensive apps info'!N146</f>
        <v>Tracie Welch</v>
      </c>
      <c r="O145" s="59" t="str">
        <f>'Comprehensive apps info'!O146</f>
        <v>Being transitioned to TEKsystems</v>
      </c>
      <c r="P145" s="25" t="str">
        <f>'Comprehensive apps info'!P146</f>
        <v>N</v>
      </c>
      <c r="Q145" s="25" t="str">
        <f>'Comprehensive apps info'!Q146</f>
        <v>Y</v>
      </c>
      <c r="R145" s="25" t="str">
        <f>'Comprehensive apps info'!R146</f>
        <v>N</v>
      </c>
      <c r="S145" s="28" t="str">
        <f>'Comprehensive apps info'!S146</f>
        <v/>
      </c>
      <c r="T145" s="28" t="str">
        <f>'Comprehensive apps info'!T146</f>
        <v/>
      </c>
      <c r="U145" s="25" t="str">
        <f>'Comprehensive apps info'!U146</f>
        <v>Thurmont</v>
      </c>
      <c r="V145" s="25" t="str">
        <f>'Comprehensive apps info'!V146</f>
        <v>Thurmont</v>
      </c>
      <c r="W145" s="65" t="str">
        <f>'Comprehensive apps info'!W146</f>
        <v>/prod/bcs/thup/clientapp/bgehctr/</v>
      </c>
      <c r="X145" s="61" t="str">
        <f>'Comprehensive apps info'!X146</f>
        <v>/bcs/thut/clientapp/bgehctr/</v>
      </c>
      <c r="Y145" s="92" t="str">
        <f>'Comprehensive apps info'!Y146</f>
        <v/>
      </c>
      <c r="Z145" s="31" t="str">
        <f>'Comprehensive apps info'!Z146</f>
        <v/>
      </c>
      <c r="AA145" s="32" t="str">
        <f>'Comprehensive apps info'!AA146</f>
        <v/>
      </c>
      <c r="AB145" s="32" t="str">
        <f>'Comprehensive apps info'!AB146</f>
        <v/>
      </c>
      <c r="AC145" s="32"/>
      <c r="AD145" s="32" t="str">
        <f>'Comprehensive apps info'!AD146</f>
        <v/>
      </c>
      <c r="AE145" s="32" t="str">
        <f>'Comprehensive apps info'!AE146</f>
        <v/>
      </c>
      <c r="AF145" s="32" t="str">
        <f>'Comprehensive apps info'!AF146</f>
        <v/>
      </c>
      <c r="AG145" s="32" t="str">
        <f>'Comprehensive apps info'!AG146</f>
        <v/>
      </c>
      <c r="AH145" s="32"/>
      <c r="AI145" s="32" t="str">
        <f>'Comprehensive apps info'!AI146</f>
        <v/>
      </c>
      <c r="AJ145" s="32" t="str">
        <f>'Comprehensive apps info'!AJ146</f>
        <v/>
      </c>
      <c r="AK145" s="1"/>
    </row>
    <row r="146" hidden="1">
      <c r="A146" s="91"/>
      <c r="B146" s="15" t="str">
        <f>'Comprehensive apps info'!B147</f>
        <v>T1</v>
      </c>
      <c r="C146" s="15">
        <f>'Comprehensive apps info'!C147</f>
        <v>2</v>
      </c>
      <c r="D146" s="25" t="str">
        <f>'Comprehensive apps info'!D147</f>
        <v>BGE</v>
      </c>
      <c r="E146" s="25" t="str">
        <f>'Comprehensive apps info'!E147</f>
        <v>Home Invoices</v>
      </c>
      <c r="F146" s="25" t="str">
        <f>'Comprehensive apps info'!F147</f>
        <v>bgehinv</v>
      </c>
      <c r="G146" s="25" t="str">
        <f>'Comprehensive apps info'!G147</f>
        <v>Weekly</v>
      </c>
      <c r="H146" s="25" t="str">
        <f>'Comprehensive apps info'!H147</f>
        <v/>
      </c>
      <c r="I146" s="25" t="str">
        <f>'Comprehensive apps info'!I147</f>
        <v>Raw Data</v>
      </c>
      <c r="J146" s="25" t="str">
        <f>'Comprehensive apps info'!J147</f>
        <v>Lakshmi</v>
      </c>
      <c r="K146" s="25" t="str">
        <f>'Comprehensive apps info'!K147</f>
        <v>Parth</v>
      </c>
      <c r="L146" s="25" t="str">
        <f>'Comprehensive apps info'!L147</f>
        <v>Jesse Walton</v>
      </c>
      <c r="M146" s="25" t="str">
        <f>'Comprehensive apps info'!M147</f>
        <v>Janet Stine</v>
      </c>
      <c r="N146" s="25" t="str">
        <f>'Comprehensive apps info'!N147</f>
        <v>Tracie Welch</v>
      </c>
      <c r="O146" s="59" t="str">
        <f>'Comprehensive apps info'!O147</f>
        <v>Being transitioned to TEKsystems</v>
      </c>
      <c r="P146" s="25" t="str">
        <f>'Comprehensive apps info'!P147</f>
        <v>N</v>
      </c>
      <c r="Q146" s="25" t="str">
        <f>'Comprehensive apps info'!Q147</f>
        <v>Y</v>
      </c>
      <c r="R146" s="25" t="str">
        <f>'Comprehensive apps info'!R147</f>
        <v>N</v>
      </c>
      <c r="S146" s="28" t="str">
        <f>'Comprehensive apps info'!S147</f>
        <v/>
      </c>
      <c r="T146" s="28" t="str">
        <f>'Comprehensive apps info'!T147</f>
        <v/>
      </c>
      <c r="U146" s="25" t="str">
        <f>'Comprehensive apps info'!U147</f>
        <v>Thurmont</v>
      </c>
      <c r="V146" s="25" t="str">
        <f>'Comprehensive apps info'!V147</f>
        <v>Thurmont</v>
      </c>
      <c r="W146" s="65" t="str">
        <f>'Comprehensive apps info'!W147</f>
        <v>/prod/bcs/thup/clientapp/bgehinv/</v>
      </c>
      <c r="X146" s="61" t="str">
        <f>'Comprehensive apps info'!X147</f>
        <v>/bcs/thut/clientapp/bgehinv/</v>
      </c>
      <c r="Y146" s="92" t="str">
        <f>'Comprehensive apps info'!Y147</f>
        <v/>
      </c>
      <c r="Z146" s="31" t="str">
        <f>'Comprehensive apps info'!Z147</f>
        <v/>
      </c>
      <c r="AA146" s="32" t="str">
        <f>'Comprehensive apps info'!AA147</f>
        <v/>
      </c>
      <c r="AB146" s="32" t="str">
        <f>'Comprehensive apps info'!AB147</f>
        <v/>
      </c>
      <c r="AC146" s="32"/>
      <c r="AD146" s="32" t="str">
        <f>'Comprehensive apps info'!AD147</f>
        <v/>
      </c>
      <c r="AE146" s="32" t="str">
        <f>'Comprehensive apps info'!AE147</f>
        <v/>
      </c>
      <c r="AF146" s="32" t="str">
        <f>'Comprehensive apps info'!AF147</f>
        <v/>
      </c>
      <c r="AG146" s="32" t="str">
        <f>'Comprehensive apps info'!AG147</f>
        <v/>
      </c>
      <c r="AH146" s="32"/>
      <c r="AI146" s="32" t="str">
        <f>'Comprehensive apps info'!AI147</f>
        <v/>
      </c>
      <c r="AJ146" s="32" t="str">
        <f>'Comprehensive apps info'!AJ147</f>
        <v/>
      </c>
      <c r="AK146" s="1"/>
    </row>
    <row r="147" hidden="1">
      <c r="A147" s="91"/>
      <c r="B147" s="15" t="str">
        <f>'Comprehensive apps info'!B148</f>
        <v>T1</v>
      </c>
      <c r="C147" s="15">
        <f>'Comprehensive apps info'!C148</f>
        <v>3</v>
      </c>
      <c r="D147" s="25" t="str">
        <f>'Comprehensive apps info'!D148</f>
        <v>BGE</v>
      </c>
      <c r="E147" s="25" t="str">
        <f>'Comprehensive apps info'!E148</f>
        <v>Home Letters</v>
      </c>
      <c r="F147" s="25" t="str">
        <f>'Comprehensive apps info'!F148</f>
        <v>bgehlet</v>
      </c>
      <c r="G147" s="25" t="str">
        <f>'Comprehensive apps info'!G148</f>
        <v>Weekly</v>
      </c>
      <c r="H147" s="25" t="str">
        <f>'Comprehensive apps info'!H148</f>
        <v/>
      </c>
      <c r="I147" s="25" t="str">
        <f>'Comprehensive apps info'!I148</f>
        <v>Raw Data</v>
      </c>
      <c r="J147" s="25" t="str">
        <f>'Comprehensive apps info'!J148</f>
        <v>Lakshmi</v>
      </c>
      <c r="K147" s="25" t="str">
        <f>'Comprehensive apps info'!K148</f>
        <v>Parth</v>
      </c>
      <c r="L147" s="25" t="str">
        <f>'Comprehensive apps info'!L148</f>
        <v>Jesse Walton</v>
      </c>
      <c r="M147" s="25" t="str">
        <f>'Comprehensive apps info'!M148</f>
        <v>Janet Stine</v>
      </c>
      <c r="N147" s="25" t="str">
        <f>'Comprehensive apps info'!N148</f>
        <v>Tracie Welch</v>
      </c>
      <c r="O147" s="59" t="str">
        <f>'Comprehensive apps info'!O148</f>
        <v>Being transitioned to TEKsystems</v>
      </c>
      <c r="P147" s="25" t="str">
        <f>'Comprehensive apps info'!P148</f>
        <v>N</v>
      </c>
      <c r="Q147" s="25" t="str">
        <f>'Comprehensive apps info'!Q148</f>
        <v>Y</v>
      </c>
      <c r="R147" s="25" t="str">
        <f>'Comprehensive apps info'!R148</f>
        <v>N</v>
      </c>
      <c r="S147" s="28" t="str">
        <f>'Comprehensive apps info'!S148</f>
        <v/>
      </c>
      <c r="T147" s="28" t="str">
        <f>'Comprehensive apps info'!T148</f>
        <v/>
      </c>
      <c r="U147" s="25" t="str">
        <f>'Comprehensive apps info'!U148</f>
        <v>Thurmont</v>
      </c>
      <c r="V147" s="25" t="str">
        <f>'Comprehensive apps info'!V148</f>
        <v>Thurmont</v>
      </c>
      <c r="W147" s="65" t="str">
        <f>'Comprehensive apps info'!W148</f>
        <v>/prod/bcs/thup/clientapp/bgehlet/</v>
      </c>
      <c r="X147" s="61" t="str">
        <f>'Comprehensive apps info'!X148</f>
        <v>/bcs/thut/clientapp/bgehlet/</v>
      </c>
      <c r="Y147" s="92" t="str">
        <f>'Comprehensive apps info'!Y148</f>
        <v/>
      </c>
      <c r="Z147" s="31" t="str">
        <f>'Comprehensive apps info'!Z148</f>
        <v/>
      </c>
      <c r="AA147" s="32" t="str">
        <f>'Comprehensive apps info'!AA148</f>
        <v/>
      </c>
      <c r="AB147" s="32" t="str">
        <f>'Comprehensive apps info'!AB148</f>
        <v/>
      </c>
      <c r="AC147" s="32"/>
      <c r="AD147" s="32" t="str">
        <f>'Comprehensive apps info'!AD148</f>
        <v/>
      </c>
      <c r="AE147" s="32" t="str">
        <f>'Comprehensive apps info'!AE148</f>
        <v/>
      </c>
      <c r="AF147" s="32" t="str">
        <f>'Comprehensive apps info'!AF148</f>
        <v/>
      </c>
      <c r="AG147" s="32" t="str">
        <f>'Comprehensive apps info'!AG148</f>
        <v/>
      </c>
      <c r="AH147" s="32"/>
      <c r="AI147" s="32" t="str">
        <f>'Comprehensive apps info'!AI148</f>
        <v/>
      </c>
      <c r="AJ147" s="32" t="str">
        <f>'Comprehensive apps info'!AJ148</f>
        <v/>
      </c>
      <c r="AK147" s="1"/>
    </row>
    <row r="148" hidden="1">
      <c r="A148" s="91"/>
      <c r="B148" s="15" t="str">
        <f>'Comprehensive apps info'!B149</f>
        <v>T1</v>
      </c>
      <c r="C148" s="15">
        <f>'Comprehensive apps info'!C149</f>
        <v>4</v>
      </c>
      <c r="D148" s="25" t="str">
        <f>'Comprehensive apps info'!D149</f>
        <v>BGE</v>
      </c>
      <c r="E148" s="25" t="str">
        <f>'Comprehensive apps info'!E149</f>
        <v>Utilities Bills Redesign</v>
      </c>
      <c r="F148" s="25" t="str">
        <f>'Comprehensive apps info'!F149</f>
        <v>bgebill</v>
      </c>
      <c r="G148" s="25" t="str">
        <f>'Comprehensive apps info'!G149</f>
        <v>Daily</v>
      </c>
      <c r="H148" s="25" t="str">
        <f>'Comprehensive apps info'!H149</f>
        <v/>
      </c>
      <c r="I148" s="25" t="str">
        <f>'Comprehensive apps info'!I149</f>
        <v>Raw Data</v>
      </c>
      <c r="J148" s="25" t="str">
        <f>'Comprehensive apps info'!J149</f>
        <v>Sushil</v>
      </c>
      <c r="K148" s="25" t="str">
        <f>'Comprehensive apps info'!K149</f>
        <v>Parth</v>
      </c>
      <c r="L148" s="25" t="str">
        <f>'Comprehensive apps info'!L149</f>
        <v>Ronnie Sims</v>
      </c>
      <c r="M148" s="25" t="str">
        <f>'Comprehensive apps info'!M149</f>
        <v/>
      </c>
      <c r="N148" s="25" t="str">
        <f>'Comprehensive apps info'!N149</f>
        <v>Tracie Welch</v>
      </c>
      <c r="O148" s="59" t="str">
        <f>'Comprehensive apps info'!O149</f>
        <v>Being transitioned to TEKsystems</v>
      </c>
      <c r="P148" s="25" t="str">
        <f>'Comprehensive apps info'!P149</f>
        <v>Y</v>
      </c>
      <c r="Q148" s="25" t="str">
        <f>'Comprehensive apps info'!Q149</f>
        <v>Y</v>
      </c>
      <c r="R148" s="25" t="str">
        <f>'Comprehensive apps info'!R149</f>
        <v>N</v>
      </c>
      <c r="S148" s="28" t="str">
        <f>'Comprehensive apps info'!S149</f>
        <v/>
      </c>
      <c r="T148" s="28" t="str">
        <f>'Comprehensive apps info'!T149</f>
        <v/>
      </c>
      <c r="U148" s="25" t="str">
        <f>'Comprehensive apps info'!U149</f>
        <v>Thurmont</v>
      </c>
      <c r="V148" s="25" t="str">
        <f>'Comprehensive apps info'!V149</f>
        <v>Thurmont</v>
      </c>
      <c r="W148" s="65" t="str">
        <f>'Comprehensive apps info'!W149</f>
        <v>/prod/bcs/thup/clientapp/bgebill/</v>
      </c>
      <c r="X148" s="61" t="str">
        <f>'Comprehensive apps info'!X149</f>
        <v>/bcs/thut/clientapp/bgebill/</v>
      </c>
      <c r="Y148" s="92" t="str">
        <f>'Comprehensive apps info'!Y149</f>
        <v/>
      </c>
      <c r="Z148" s="31" t="str">
        <f>'Comprehensive apps info'!Z149</f>
        <v/>
      </c>
      <c r="AA148" s="32" t="str">
        <f>'Comprehensive apps info'!AA149</f>
        <v/>
      </c>
      <c r="AB148" s="32" t="str">
        <f>'Comprehensive apps info'!AB149</f>
        <v/>
      </c>
      <c r="AC148" s="32"/>
      <c r="AD148" s="32" t="str">
        <f>'Comprehensive apps info'!AD149</f>
        <v/>
      </c>
      <c r="AE148" s="32" t="str">
        <f>'Comprehensive apps info'!AE149</f>
        <v/>
      </c>
      <c r="AF148" s="32" t="str">
        <f>'Comprehensive apps info'!AF149</f>
        <v/>
      </c>
      <c r="AG148" s="32" t="str">
        <f>'Comprehensive apps info'!AG149</f>
        <v/>
      </c>
      <c r="AH148" s="32"/>
      <c r="AI148" s="32" t="str">
        <f>'Comprehensive apps info'!AI149</f>
        <v/>
      </c>
      <c r="AJ148" s="32" t="str">
        <f>'Comprehensive apps info'!AJ149</f>
        <v/>
      </c>
      <c r="AK148" s="1"/>
    </row>
    <row r="149" hidden="1">
      <c r="A149" s="91"/>
      <c r="B149" s="15" t="str">
        <f>'Comprehensive apps info'!B150</f>
        <v>T1</v>
      </c>
      <c r="C149" s="15">
        <f>'Comprehensive apps info'!C150</f>
        <v>5</v>
      </c>
      <c r="D149" s="25" t="str">
        <f>'Comprehensive apps info'!D150</f>
        <v>BGE</v>
      </c>
      <c r="E149" s="25" t="str">
        <f>'Comprehensive apps info'!E150</f>
        <v>Utilities Notices</v>
      </c>
      <c r="F149" s="25" t="str">
        <f>'Comprehensive apps info'!F150</f>
        <v>bgeunot</v>
      </c>
      <c r="G149" s="25" t="str">
        <f>'Comprehensive apps info'!G150</f>
        <v>Daily</v>
      </c>
      <c r="H149" s="25" t="str">
        <f>'Comprehensive apps info'!H150</f>
        <v/>
      </c>
      <c r="I149" s="25" t="str">
        <f>'Comprehensive apps info'!I150</f>
        <v>Raw Data</v>
      </c>
      <c r="J149" s="25" t="str">
        <f>'Comprehensive apps info'!J150</f>
        <v>Ravi</v>
      </c>
      <c r="K149" s="25" t="str">
        <f>'Comprehensive apps info'!K150</f>
        <v>Parth</v>
      </c>
      <c r="L149" s="25" t="str">
        <f>'Comprehensive apps info'!L150</f>
        <v>Jesse Walton</v>
      </c>
      <c r="M149" s="25" t="str">
        <f>'Comprehensive apps info'!M150</f>
        <v>Renee Fitzgerald</v>
      </c>
      <c r="N149" s="25" t="str">
        <f>'Comprehensive apps info'!N150</f>
        <v>Tracie Welch</v>
      </c>
      <c r="O149" s="59" t="str">
        <f>'Comprehensive apps info'!O150</f>
        <v>Being transitioned to TEKsystems</v>
      </c>
      <c r="P149" s="25" t="str">
        <f>'Comprehensive apps info'!P150</f>
        <v>Y</v>
      </c>
      <c r="Q149" s="25" t="str">
        <f>'Comprehensive apps info'!Q150</f>
        <v>N</v>
      </c>
      <c r="R149" s="25" t="str">
        <f>'Comprehensive apps info'!R150</f>
        <v>N</v>
      </c>
      <c r="S149" s="28" t="str">
        <f>'Comprehensive apps info'!S150</f>
        <v/>
      </c>
      <c r="T149" s="28" t="str">
        <f>'Comprehensive apps info'!T150</f>
        <v/>
      </c>
      <c r="U149" s="25" t="str">
        <f>'Comprehensive apps info'!U150</f>
        <v>Thurmont</v>
      </c>
      <c r="V149" s="25" t="str">
        <f>'Comprehensive apps info'!V150</f>
        <v>Thurmont</v>
      </c>
      <c r="W149" s="65" t="str">
        <f>'Comprehensive apps info'!W150</f>
        <v>/prod/bcs/thup/clientapp/bgeunot/</v>
      </c>
      <c r="X149" s="61" t="str">
        <f>'Comprehensive apps info'!X150</f>
        <v>/bcs/thut/clientapp/bgeunot/</v>
      </c>
      <c r="Y149" s="92" t="str">
        <f>'Comprehensive apps info'!Y150</f>
        <v/>
      </c>
      <c r="Z149" s="31" t="str">
        <f>'Comprehensive apps info'!Z150</f>
        <v/>
      </c>
      <c r="AA149" s="32" t="str">
        <f>'Comprehensive apps info'!AA150</f>
        <v/>
      </c>
      <c r="AB149" s="32" t="str">
        <f>'Comprehensive apps info'!AB150</f>
        <v/>
      </c>
      <c r="AC149" s="32"/>
      <c r="AD149" s="32" t="str">
        <f>'Comprehensive apps info'!AD150</f>
        <v/>
      </c>
      <c r="AE149" s="32" t="str">
        <f>'Comprehensive apps info'!AE150</f>
        <v/>
      </c>
      <c r="AF149" s="32" t="str">
        <f>'Comprehensive apps info'!AF150</f>
        <v/>
      </c>
      <c r="AG149" s="32" t="str">
        <f>'Comprehensive apps info'!AG150</f>
        <v/>
      </c>
      <c r="AH149" s="32"/>
      <c r="AI149" s="32" t="str">
        <f>'Comprehensive apps info'!AI150</f>
        <v/>
      </c>
      <c r="AJ149" s="32" t="str">
        <f>'Comprehensive apps info'!AJ150</f>
        <v/>
      </c>
      <c r="AK149" s="1"/>
    </row>
    <row r="150" hidden="1">
      <c r="A150" s="91"/>
      <c r="B150" s="15" t="str">
        <f>'Comprehensive apps info'!B151</f>
        <v>T1</v>
      </c>
      <c r="C150" s="15">
        <f>'Comprehensive apps info'!C151</f>
        <v>6</v>
      </c>
      <c r="D150" s="25" t="str">
        <f>'Comprehensive apps info'!D151</f>
        <v>BGE</v>
      </c>
      <c r="E150" s="25" t="str">
        <f>'Comprehensive apps info'!E151</f>
        <v>Utilities Summary Bills</v>
      </c>
      <c r="F150" s="25" t="str">
        <f>'Comprehensive apps info'!F151</f>
        <v>bgeubil</v>
      </c>
      <c r="G150" s="25" t="str">
        <f>'Comprehensive apps info'!G151</f>
        <v>Monthly</v>
      </c>
      <c r="H150" s="25" t="str">
        <f>'Comprehensive apps info'!H151</f>
        <v/>
      </c>
      <c r="I150" s="25" t="str">
        <f>'Comprehensive apps info'!I151</f>
        <v>Raw Data</v>
      </c>
      <c r="J150" s="25" t="str">
        <f>'Comprehensive apps info'!J151</f>
        <v>Unassigned</v>
      </c>
      <c r="K150" s="25" t="str">
        <f>'Comprehensive apps info'!K151</f>
        <v>Unassigned</v>
      </c>
      <c r="L150" s="25" t="str">
        <f>'Comprehensive apps info'!L151</f>
        <v>Jesse Walton</v>
      </c>
      <c r="M150" s="25" t="str">
        <f>'Comprehensive apps info'!M151</f>
        <v>Renee Fitzgerald</v>
      </c>
      <c r="N150" s="25" t="str">
        <f>'Comprehensive apps info'!N151</f>
        <v>Tracie Welch</v>
      </c>
      <c r="O150" s="59" t="str">
        <f>'Comprehensive apps info'!O151</f>
        <v>De-scoped from TEKsystems</v>
      </c>
      <c r="P150" s="25" t="str">
        <f>'Comprehensive apps info'!P151</f>
        <v>Y</v>
      </c>
      <c r="Q150" s="25" t="str">
        <f>'Comprehensive apps info'!Q151</f>
        <v>N</v>
      </c>
      <c r="R150" s="25" t="str">
        <f>'Comprehensive apps info'!R151</f>
        <v>N</v>
      </c>
      <c r="S150" s="28" t="str">
        <f>'Comprehensive apps info'!S151</f>
        <v/>
      </c>
      <c r="T150" s="28" t="str">
        <f>'Comprehensive apps info'!T151</f>
        <v/>
      </c>
      <c r="U150" s="25" t="str">
        <f>'Comprehensive apps info'!U151</f>
        <v>Thurmont</v>
      </c>
      <c r="V150" s="25" t="str">
        <f>'Comprehensive apps info'!V151</f>
        <v>Thurmont</v>
      </c>
      <c r="W150" s="65" t="str">
        <f>'Comprehensive apps info'!W151</f>
        <v>/prod/bcs/thup/clientapp/bgeubil/</v>
      </c>
      <c r="X150" s="61" t="str">
        <f>'Comprehensive apps info'!X151</f>
        <v>/bcs/thut/clientapp/bgeubil/</v>
      </c>
      <c r="Y150" s="92" t="str">
        <f>'Comprehensive apps info'!Y151</f>
        <v/>
      </c>
      <c r="Z150" s="31" t="str">
        <f>'Comprehensive apps info'!Z151</f>
        <v/>
      </c>
      <c r="AA150" s="32" t="str">
        <f>'Comprehensive apps info'!AA151</f>
        <v/>
      </c>
      <c r="AB150" s="32" t="str">
        <f>'Comprehensive apps info'!AB151</f>
        <v/>
      </c>
      <c r="AC150" s="32"/>
      <c r="AD150" s="32" t="str">
        <f>'Comprehensive apps info'!AD151</f>
        <v/>
      </c>
      <c r="AE150" s="32" t="str">
        <f>'Comprehensive apps info'!AE151</f>
        <v/>
      </c>
      <c r="AF150" s="32" t="str">
        <f>'Comprehensive apps info'!AF151</f>
        <v/>
      </c>
      <c r="AG150" s="32" t="str">
        <f>'Comprehensive apps info'!AG151</f>
        <v/>
      </c>
      <c r="AH150" s="32"/>
      <c r="AI150" s="32" t="str">
        <f>'Comprehensive apps info'!AI151</f>
        <v/>
      </c>
      <c r="AJ150" s="32" t="str">
        <f>'Comprehensive apps info'!AJ151</f>
        <v/>
      </c>
      <c r="AK150" s="1"/>
    </row>
    <row r="151" hidden="1">
      <c r="A151" s="91"/>
      <c r="B151" s="15" t="str">
        <f>'Comprehensive apps info'!B152</f>
        <v>T1</v>
      </c>
      <c r="C151" s="15">
        <f>'Comprehensive apps info'!C152</f>
        <v>7</v>
      </c>
      <c r="D151" s="25" t="str">
        <f>'Comprehensive apps info'!D152</f>
        <v>BGE</v>
      </c>
      <c r="E151" s="25" t="str">
        <f>'Comprehensive apps info'!E152</f>
        <v>Utilities Letters Redesign</v>
      </c>
      <c r="F151" s="25" t="str">
        <f>'Comprehensive apps info'!F152</f>
        <v>bgeultr</v>
      </c>
      <c r="G151" s="25" t="str">
        <f>'Comprehensive apps info'!G152</f>
        <v>Daily</v>
      </c>
      <c r="H151" s="25" t="str">
        <f>'Comprehensive apps info'!H152</f>
        <v/>
      </c>
      <c r="I151" s="25" t="str">
        <f>'Comprehensive apps info'!I152</f>
        <v>Raw Data</v>
      </c>
      <c r="J151" s="25" t="str">
        <f>'Comprehensive apps info'!J152</f>
        <v>Sushil</v>
      </c>
      <c r="K151" s="25" t="str">
        <f>'Comprehensive apps info'!K152</f>
        <v>Parth</v>
      </c>
      <c r="L151" s="25" t="str">
        <f>'Comprehensive apps info'!L152</f>
        <v>Jesse Walton</v>
      </c>
      <c r="M151" s="25" t="str">
        <f>'Comprehensive apps info'!M152</f>
        <v>Renee Fitzgerald</v>
      </c>
      <c r="N151" s="25" t="str">
        <f>'Comprehensive apps info'!N152</f>
        <v>Tracie Welch</v>
      </c>
      <c r="O151" s="59" t="str">
        <f>'Comprehensive apps info'!O152</f>
        <v>Being transitioned to TEKsystems</v>
      </c>
      <c r="P151" s="25" t="str">
        <f>'Comprehensive apps info'!P152</f>
        <v>N</v>
      </c>
      <c r="Q151" s="25" t="str">
        <f>'Comprehensive apps info'!Q152</f>
        <v>Y</v>
      </c>
      <c r="R151" s="25" t="str">
        <f>'Comprehensive apps info'!R152</f>
        <v>N</v>
      </c>
      <c r="S151" s="28" t="str">
        <f>'Comprehensive apps info'!S152</f>
        <v/>
      </c>
      <c r="T151" s="28" t="str">
        <f>'Comprehensive apps info'!T152</f>
        <v/>
      </c>
      <c r="U151" s="25" t="str">
        <f>'Comprehensive apps info'!U152</f>
        <v>Thurmont</v>
      </c>
      <c r="V151" s="25" t="str">
        <f>'Comprehensive apps info'!V152</f>
        <v>Thurmont</v>
      </c>
      <c r="W151" s="65" t="str">
        <f>'Comprehensive apps info'!W152</f>
        <v>/prod/bcs/thup/clientapp/bgeultr/</v>
      </c>
      <c r="X151" s="61" t="str">
        <f>'Comprehensive apps info'!X152</f>
        <v>/bcs/thut/clientapp/bgeultr/</v>
      </c>
      <c r="Y151" s="92" t="str">
        <f>'Comprehensive apps info'!Y152</f>
        <v/>
      </c>
      <c r="Z151" s="31" t="str">
        <f>'Comprehensive apps info'!Z152</f>
        <v/>
      </c>
      <c r="AA151" s="32" t="str">
        <f>'Comprehensive apps info'!AA152</f>
        <v/>
      </c>
      <c r="AB151" s="32" t="str">
        <f>'Comprehensive apps info'!AB152</f>
        <v/>
      </c>
      <c r="AC151" s="32"/>
      <c r="AD151" s="32" t="str">
        <f>'Comprehensive apps info'!AD152</f>
        <v/>
      </c>
      <c r="AE151" s="32" t="str">
        <f>'Comprehensive apps info'!AE152</f>
        <v/>
      </c>
      <c r="AF151" s="32" t="str">
        <f>'Comprehensive apps info'!AF152</f>
        <v/>
      </c>
      <c r="AG151" s="32" t="str">
        <f>'Comprehensive apps info'!AG152</f>
        <v/>
      </c>
      <c r="AH151" s="32"/>
      <c r="AI151" s="32" t="str">
        <f>'Comprehensive apps info'!AI152</f>
        <v/>
      </c>
      <c r="AJ151" s="32" t="str">
        <f>'Comprehensive apps info'!AJ152</f>
        <v/>
      </c>
      <c r="AK151" s="1"/>
    </row>
    <row r="152" hidden="1">
      <c r="A152" s="91"/>
      <c r="B152" s="15" t="str">
        <f>'Comprehensive apps info'!B153</f>
        <v>T1</v>
      </c>
      <c r="C152" s="15">
        <f>'Comprehensive apps info'!C153</f>
        <v>8</v>
      </c>
      <c r="D152" s="25" t="str">
        <f>'Comprehensive apps info'!D153</f>
        <v>Capital One</v>
      </c>
      <c r="E152" s="25" t="str">
        <f>'Comprehensive apps info'!E153</f>
        <v>Event Letters</v>
      </c>
      <c r="F152" s="25" t="str">
        <f>'Comprehensive apps info'!F153</f>
        <v>capevnt</v>
      </c>
      <c r="G152" s="25" t="str">
        <f>'Comprehensive apps info'!G153</f>
        <v>Daily</v>
      </c>
      <c r="H152" s="25" t="str">
        <f>'Comprehensive apps info'!H153</f>
        <v/>
      </c>
      <c r="I152" s="25" t="str">
        <f>'Comprehensive apps info'!I153</f>
        <v>AFP</v>
      </c>
      <c r="J152" s="25" t="str">
        <f>'Comprehensive apps info'!J153</f>
        <v>Lakshmi</v>
      </c>
      <c r="K152" s="25" t="str">
        <f>'Comprehensive apps info'!K153</f>
        <v>Rao</v>
      </c>
      <c r="L152" s="25" t="str">
        <f>'Comprehensive apps info'!L153</f>
        <v>Ronnie Sims</v>
      </c>
      <c r="M152" s="25" t="str">
        <f>'Comprehensive apps info'!M153</f>
        <v/>
      </c>
      <c r="N152" s="25" t="str">
        <f>'Comprehensive apps info'!N153</f>
        <v>Tracie Welch</v>
      </c>
      <c r="O152" s="59" t="str">
        <f>'Comprehensive apps info'!O153</f>
        <v>Being transitioned to TEKsystems</v>
      </c>
      <c r="P152" s="25" t="str">
        <f>'Comprehensive apps info'!P153</f>
        <v>N</v>
      </c>
      <c r="Q152" s="25" t="str">
        <f>'Comprehensive apps info'!Q153</f>
        <v>Y</v>
      </c>
      <c r="R152" s="25" t="str">
        <f>'Comprehensive apps info'!R153</f>
        <v>Y</v>
      </c>
      <c r="S152" s="28" t="str">
        <f>'Comprehensive apps info'!S153</f>
        <v/>
      </c>
      <c r="T152" s="28" t="str">
        <f>'Comprehensive apps info'!T153</f>
        <v/>
      </c>
      <c r="U152" s="25" t="str">
        <f>'Comprehensive apps info'!U153</f>
        <v>Thurmont</v>
      </c>
      <c r="V152" s="25" t="str">
        <f>'Comprehensive apps info'!V153</f>
        <v>Thurmont</v>
      </c>
      <c r="W152" s="65" t="str">
        <f>'Comprehensive apps info'!W153</f>
        <v>/prod/bcs/thup/clientapp/capevnt/</v>
      </c>
      <c r="X152" s="61" t="str">
        <f>'Comprehensive apps info'!X153</f>
        <v>/bcs/thut/clientapp/capevnt/</v>
      </c>
      <c r="Y152" s="92" t="str">
        <f>'Comprehensive apps info'!Y153</f>
        <v/>
      </c>
      <c r="Z152" s="31" t="str">
        <f>'Comprehensive apps info'!Z153</f>
        <v/>
      </c>
      <c r="AA152" s="32" t="str">
        <f>'Comprehensive apps info'!AA153</f>
        <v/>
      </c>
      <c r="AB152" s="32" t="str">
        <f>'Comprehensive apps info'!AB153</f>
        <v/>
      </c>
      <c r="AC152" s="32"/>
      <c r="AD152" s="32" t="str">
        <f>'Comprehensive apps info'!AD153</f>
        <v/>
      </c>
      <c r="AE152" s="32" t="str">
        <f>'Comprehensive apps info'!AE153</f>
        <v/>
      </c>
      <c r="AF152" s="32" t="str">
        <f>'Comprehensive apps info'!AF153</f>
        <v/>
      </c>
      <c r="AG152" s="32" t="str">
        <f>'Comprehensive apps info'!AG153</f>
        <v/>
      </c>
      <c r="AH152" s="32"/>
      <c r="AI152" s="32" t="str">
        <f>'Comprehensive apps info'!AI153</f>
        <v/>
      </c>
      <c r="AJ152" s="32" t="str">
        <f>'Comprehensive apps info'!AJ153</f>
        <v/>
      </c>
      <c r="AK152" s="1"/>
    </row>
    <row r="153" hidden="1">
      <c r="A153" s="91"/>
      <c r="B153" s="15" t="str">
        <f>'Comprehensive apps info'!B154</f>
        <v>T1</v>
      </c>
      <c r="C153" s="15">
        <f>'Comprehensive apps info'!C154</f>
        <v>9</v>
      </c>
      <c r="D153" s="25" t="str">
        <f>'Comprehensive apps info'!D154</f>
        <v>Capital One</v>
      </c>
      <c r="E153" s="25" t="str">
        <f>'Comprehensive apps info'!E154</f>
        <v>HSBC Credit Card Statements</v>
      </c>
      <c r="F153" s="25" t="str">
        <f>'Comprehensive apps info'!F154</f>
        <v>capcrss</v>
      </c>
      <c r="G153" s="25" t="str">
        <f>'Comprehensive apps info'!G154</f>
        <v>Daily</v>
      </c>
      <c r="H153" s="25" t="str">
        <f>'Comprehensive apps info'!H154</f>
        <v/>
      </c>
      <c r="I153" s="25" t="str">
        <f>'Comprehensive apps info'!I154</f>
        <v>AFP</v>
      </c>
      <c r="J153" s="25" t="str">
        <f>'Comprehensive apps info'!J154</f>
        <v>Ravi</v>
      </c>
      <c r="K153" s="25" t="str">
        <f>'Comprehensive apps info'!K154</f>
        <v>Rao</v>
      </c>
      <c r="L153" s="25" t="str">
        <f>'Comprehensive apps info'!L154</f>
        <v>Jesse Walton</v>
      </c>
      <c r="M153" s="25" t="str">
        <f>'Comprehensive apps info'!M154</f>
        <v/>
      </c>
      <c r="N153" s="25" t="str">
        <f>'Comprehensive apps info'!N154</f>
        <v>Tracie Welch</v>
      </c>
      <c r="O153" s="59" t="str">
        <f>'Comprehensive apps info'!O154</f>
        <v>Being transitioned to TEKsystems</v>
      </c>
      <c r="P153" s="25" t="str">
        <f>'Comprehensive apps info'!P154</f>
        <v>N</v>
      </c>
      <c r="Q153" s="25" t="str">
        <f>'Comprehensive apps info'!Q154</f>
        <v>Y</v>
      </c>
      <c r="R153" s="25" t="str">
        <f>'Comprehensive apps info'!R154</f>
        <v>Y</v>
      </c>
      <c r="S153" s="28" t="str">
        <f>'Comprehensive apps info'!S154</f>
        <v/>
      </c>
      <c r="T153" s="28" t="str">
        <f>'Comprehensive apps info'!T154</f>
        <v/>
      </c>
      <c r="U153" s="25" t="str">
        <f>'Comprehensive apps info'!U154</f>
        <v>Thurmont</v>
      </c>
      <c r="V153" s="25" t="str">
        <f>'Comprehensive apps info'!V154</f>
        <v>Thurmont</v>
      </c>
      <c r="W153" s="65" t="str">
        <f>'Comprehensive apps info'!W154</f>
        <v>/prod/bcs/thup/clientapp/capcrss/</v>
      </c>
      <c r="X153" s="61" t="str">
        <f>'Comprehensive apps info'!X154</f>
        <v>/bcs/thut/clientapp/capcrss/</v>
      </c>
      <c r="Y153" s="92" t="str">
        <f>'Comprehensive apps info'!Y154</f>
        <v/>
      </c>
      <c r="Z153" s="31" t="str">
        <f>'Comprehensive apps info'!Z154</f>
        <v/>
      </c>
      <c r="AA153" s="32" t="str">
        <f>'Comprehensive apps info'!AA154</f>
        <v/>
      </c>
      <c r="AB153" s="32" t="str">
        <f>'Comprehensive apps info'!AB154</f>
        <v/>
      </c>
      <c r="AC153" s="32"/>
      <c r="AD153" s="32" t="str">
        <f>'Comprehensive apps info'!AD154</f>
        <v/>
      </c>
      <c r="AE153" s="32" t="str">
        <f>'Comprehensive apps info'!AE154</f>
        <v/>
      </c>
      <c r="AF153" s="32" t="str">
        <f>'Comprehensive apps info'!AF154</f>
        <v/>
      </c>
      <c r="AG153" s="32" t="str">
        <f>'Comprehensive apps info'!AG154</f>
        <v/>
      </c>
      <c r="AH153" s="32"/>
      <c r="AI153" s="32" t="str">
        <f>'Comprehensive apps info'!AI154</f>
        <v/>
      </c>
      <c r="AJ153" s="32" t="str">
        <f>'Comprehensive apps info'!AJ154</f>
        <v/>
      </c>
      <c r="AK153" s="1"/>
    </row>
    <row r="154" hidden="1">
      <c r="A154" s="91"/>
      <c r="B154" s="15" t="str">
        <f>'Comprehensive apps info'!B155</f>
        <v>T1</v>
      </c>
      <c r="C154" s="15">
        <f>'Comprehensive apps info'!C155</f>
        <v>10</v>
      </c>
      <c r="D154" s="25" t="str">
        <f>'Comprehensive apps info'!D155</f>
        <v>Exelon Constellation</v>
      </c>
      <c r="E154" s="25" t="str">
        <f>'Comprehensive apps info'!E155</f>
        <v>C&amp;I Gas Automated Test</v>
      </c>
      <c r="F154" s="25" t="str">
        <f>'Comprehensive apps info'!F155</f>
        <v>exlcigt</v>
      </c>
      <c r="G154" s="25" t="str">
        <f>'Comprehensive apps info'!G155</f>
        <v>Daily</v>
      </c>
      <c r="H154" s="25" t="str">
        <f>'Comprehensive apps info'!H155</f>
        <v/>
      </c>
      <c r="I154" s="25" t="str">
        <f>'Comprehensive apps info'!I155</f>
        <v>XML</v>
      </c>
      <c r="J154" s="25" t="str">
        <f>'Comprehensive apps info'!J155</f>
        <v>Unassigned</v>
      </c>
      <c r="K154" s="25" t="str">
        <f>'Comprehensive apps info'!K155</f>
        <v>Unassigned</v>
      </c>
      <c r="L154" s="25" t="str">
        <f>'Comprehensive apps info'!L155</f>
        <v>Mervin Hael</v>
      </c>
      <c r="M154" s="25" t="str">
        <f>'Comprehensive apps info'!M155</f>
        <v/>
      </c>
      <c r="N154" s="25" t="str">
        <f>'Comprehensive apps info'!N155</f>
        <v>Tracie Welch</v>
      </c>
      <c r="O154" s="59" t="str">
        <f>'Comprehensive apps info'!O155</f>
        <v>De-scoped from TEKsystems</v>
      </c>
      <c r="P154" s="25" t="str">
        <f>'Comprehensive apps info'!P155</f>
        <v>N</v>
      </c>
      <c r="Q154" s="25" t="str">
        <f>'Comprehensive apps info'!Q155</f>
        <v>N</v>
      </c>
      <c r="R154" s="25" t="str">
        <f>'Comprehensive apps info'!R155</f>
        <v>Y</v>
      </c>
      <c r="S154" s="28" t="str">
        <f>'Comprehensive apps info'!S155</f>
        <v/>
      </c>
      <c r="T154" s="28" t="str">
        <f>'Comprehensive apps info'!T155</f>
        <v/>
      </c>
      <c r="U154" s="25" t="str">
        <f>'Comprehensive apps info'!U155</f>
        <v>Thurmont</v>
      </c>
      <c r="V154" s="25" t="str">
        <f>'Comprehensive apps info'!V155</f>
        <v>Thurmont</v>
      </c>
      <c r="W154" s="65" t="str">
        <f>'Comprehensive apps info'!W155</f>
        <v>/prod/bcs/thup/clientapp/exlcigt/</v>
      </c>
      <c r="X154" s="61" t="str">
        <f>'Comprehensive apps info'!X155</f>
        <v>/bcs/thut/clientapp/exlcigt/</v>
      </c>
      <c r="Y154" s="92" t="str">
        <f>'Comprehensive apps info'!Y155</f>
        <v/>
      </c>
      <c r="Z154" s="31" t="str">
        <f>'Comprehensive apps info'!Z155</f>
        <v/>
      </c>
      <c r="AA154" s="32" t="str">
        <f>'Comprehensive apps info'!AA155</f>
        <v/>
      </c>
      <c r="AB154" s="32" t="str">
        <f>'Comprehensive apps info'!AB155</f>
        <v/>
      </c>
      <c r="AC154" s="32"/>
      <c r="AD154" s="32" t="str">
        <f>'Comprehensive apps info'!AD155</f>
        <v/>
      </c>
      <c r="AE154" s="32" t="str">
        <f>'Comprehensive apps info'!AE155</f>
        <v/>
      </c>
      <c r="AF154" s="32" t="str">
        <f>'Comprehensive apps info'!AF155</f>
        <v/>
      </c>
      <c r="AG154" s="32" t="str">
        <f>'Comprehensive apps info'!AG155</f>
        <v/>
      </c>
      <c r="AH154" s="32"/>
      <c r="AI154" s="32" t="str">
        <f>'Comprehensive apps info'!AI155</f>
        <v/>
      </c>
      <c r="AJ154" s="32" t="str">
        <f>'Comprehensive apps info'!AJ155</f>
        <v/>
      </c>
      <c r="AK154" s="1"/>
    </row>
    <row r="155" hidden="1">
      <c r="A155" s="91"/>
      <c r="B155" s="15" t="str">
        <f>'Comprehensive apps info'!B156</f>
        <v>T1</v>
      </c>
      <c r="C155" s="15">
        <f>'Comprehensive apps info'!C156</f>
        <v>11</v>
      </c>
      <c r="D155" s="25" t="str">
        <f>'Comprehensive apps info'!D156</f>
        <v>Exelon Constellation</v>
      </c>
      <c r="E155" s="25" t="str">
        <f>'Comprehensive apps info'!E156</f>
        <v>C&amp;I Power and Gas Bills</v>
      </c>
      <c r="F155" s="25" t="str">
        <f>'Comprehensive apps info'!F156</f>
        <v>exlcgsr</v>
      </c>
      <c r="G155" s="25" t="str">
        <f>'Comprehensive apps info'!G156</f>
        <v>Daily</v>
      </c>
      <c r="H155" s="25" t="str">
        <f>'Comprehensive apps info'!H156</f>
        <v/>
      </c>
      <c r="I155" s="25" t="str">
        <f>'Comprehensive apps info'!I156</f>
        <v>XML</v>
      </c>
      <c r="J155" s="25" t="str">
        <f>'Comprehensive apps info'!J156</f>
        <v>Ravi</v>
      </c>
      <c r="K155" s="25" t="str">
        <f>'Comprehensive apps info'!K156</f>
        <v>Veera</v>
      </c>
      <c r="L155" s="25" t="str">
        <f>'Comprehensive apps info'!L156</f>
        <v>Ronnie Sims</v>
      </c>
      <c r="M155" s="25" t="str">
        <f>'Comprehensive apps info'!M156</f>
        <v/>
      </c>
      <c r="N155" s="25" t="str">
        <f>'Comprehensive apps info'!N156</f>
        <v>Tracie Welch</v>
      </c>
      <c r="O155" s="59" t="str">
        <f>'Comprehensive apps info'!O156</f>
        <v>App on Hold</v>
      </c>
      <c r="P155" s="25" t="str">
        <f>'Comprehensive apps info'!P156</f>
        <v>Y</v>
      </c>
      <c r="Q155" s="25" t="str">
        <f>'Comprehensive apps info'!Q156</f>
        <v>N</v>
      </c>
      <c r="R155" s="25" t="str">
        <f>'Comprehensive apps info'!R156</f>
        <v>Y</v>
      </c>
      <c r="S155" s="28" t="str">
        <f>'Comprehensive apps info'!S156</f>
        <v/>
      </c>
      <c r="T155" s="28" t="str">
        <f>'Comprehensive apps info'!T156</f>
        <v/>
      </c>
      <c r="U155" s="25" t="str">
        <f>'Comprehensive apps info'!U156</f>
        <v>Thurmont</v>
      </c>
      <c r="V155" s="25" t="str">
        <f>'Comprehensive apps info'!V156</f>
        <v>Thurmont</v>
      </c>
      <c r="W155" s="65" t="str">
        <f>'Comprehensive apps info'!W156</f>
        <v>/prod/bcs/thup/clientapp/exlcgsr/</v>
      </c>
      <c r="X155" s="61" t="str">
        <f>'Comprehensive apps info'!X156</f>
        <v>/bcs/thut/clientapp/exlcgsr/</v>
      </c>
      <c r="Y155" s="92" t="str">
        <f>'Comprehensive apps info'!Y156</f>
        <v/>
      </c>
      <c r="Z155" s="31" t="str">
        <f>'Comprehensive apps info'!Z156</f>
        <v/>
      </c>
      <c r="AA155" s="32" t="str">
        <f>'Comprehensive apps info'!AA156</f>
        <v/>
      </c>
      <c r="AB155" s="32" t="str">
        <f>'Comprehensive apps info'!AB156</f>
        <v/>
      </c>
      <c r="AC155" s="32"/>
      <c r="AD155" s="32" t="str">
        <f>'Comprehensive apps info'!AD156</f>
        <v/>
      </c>
      <c r="AE155" s="32" t="str">
        <f>'Comprehensive apps info'!AE156</f>
        <v/>
      </c>
      <c r="AF155" s="32" t="str">
        <f>'Comprehensive apps info'!AF156</f>
        <v/>
      </c>
      <c r="AG155" s="32" t="str">
        <f>'Comprehensive apps info'!AG156</f>
        <v/>
      </c>
      <c r="AH155" s="32"/>
      <c r="AI155" s="32" t="str">
        <f>'Comprehensive apps info'!AI156</f>
        <v/>
      </c>
      <c r="AJ155" s="32" t="str">
        <f>'Comprehensive apps info'!AJ156</f>
        <v/>
      </c>
      <c r="AK155" s="1"/>
    </row>
    <row r="156" hidden="1">
      <c r="A156" s="91"/>
      <c r="B156" s="15" t="str">
        <f>'Comprehensive apps info'!B157</f>
        <v>T1</v>
      </c>
      <c r="C156" s="15">
        <f>'Comprehensive apps info'!C157</f>
        <v>12</v>
      </c>
      <c r="D156" s="25" t="str">
        <f>'Comprehensive apps info'!D157</f>
        <v>Exelon Constellation</v>
      </c>
      <c r="E156" s="25" t="str">
        <f>'Comprehensive apps info'!E157</f>
        <v>C&amp;I Power Automated Test</v>
      </c>
      <c r="F156" s="25" t="str">
        <f>'Comprehensive apps info'!F157</f>
        <v>exlcipt</v>
      </c>
      <c r="G156" s="25" t="str">
        <f>'Comprehensive apps info'!G157</f>
        <v>Daily</v>
      </c>
      <c r="H156" s="25" t="str">
        <f>'Comprehensive apps info'!H157</f>
        <v/>
      </c>
      <c r="I156" s="25" t="str">
        <f>'Comprehensive apps info'!I157</f>
        <v>XML</v>
      </c>
      <c r="J156" s="25" t="str">
        <f>'Comprehensive apps info'!J157</f>
        <v>Ravi</v>
      </c>
      <c r="K156" s="25" t="str">
        <f>'Comprehensive apps info'!K157</f>
        <v>Veera</v>
      </c>
      <c r="L156" s="25" t="str">
        <f>'Comprehensive apps info'!L157</f>
        <v>Mervin Hael</v>
      </c>
      <c r="M156" s="25" t="str">
        <f>'Comprehensive apps info'!M157</f>
        <v>Shannon Poehler</v>
      </c>
      <c r="N156" s="25" t="str">
        <f>'Comprehensive apps info'!N157</f>
        <v>Tracie Welch</v>
      </c>
      <c r="O156" s="59" t="str">
        <f>'Comprehensive apps info'!O157</f>
        <v>Being transitioned to TEKsystems</v>
      </c>
      <c r="P156" s="25" t="str">
        <f>'Comprehensive apps info'!P157</f>
        <v>N</v>
      </c>
      <c r="Q156" s="25" t="str">
        <f>'Comprehensive apps info'!Q157</f>
        <v>N</v>
      </c>
      <c r="R156" s="25" t="str">
        <f>'Comprehensive apps info'!R157</f>
        <v>Y</v>
      </c>
      <c r="S156" s="28" t="str">
        <f>'Comprehensive apps info'!S157</f>
        <v/>
      </c>
      <c r="T156" s="28" t="str">
        <f>'Comprehensive apps info'!T157</f>
        <v/>
      </c>
      <c r="U156" s="25" t="str">
        <f>'Comprehensive apps info'!U157</f>
        <v>Thurmont</v>
      </c>
      <c r="V156" s="25" t="str">
        <f>'Comprehensive apps info'!V157</f>
        <v>Thurmont</v>
      </c>
      <c r="W156" s="65" t="str">
        <f>'Comprehensive apps info'!W157</f>
        <v>/prod/bcs/thup/clientapp/exlcipt/</v>
      </c>
      <c r="X156" s="61" t="str">
        <f>'Comprehensive apps info'!X157</f>
        <v>/bcs/thut/clientapp/exlcipt/</v>
      </c>
      <c r="Y156" s="92" t="str">
        <f>'Comprehensive apps info'!Y157</f>
        <v/>
      </c>
      <c r="Z156" s="31" t="str">
        <f>'Comprehensive apps info'!Z157</f>
        <v/>
      </c>
      <c r="AA156" s="32" t="str">
        <f>'Comprehensive apps info'!AA157</f>
        <v/>
      </c>
      <c r="AB156" s="32" t="str">
        <f>'Comprehensive apps info'!AB157</f>
        <v/>
      </c>
      <c r="AC156" s="32"/>
      <c r="AD156" s="32" t="str">
        <f>'Comprehensive apps info'!AD157</f>
        <v/>
      </c>
      <c r="AE156" s="32" t="str">
        <f>'Comprehensive apps info'!AE157</f>
        <v/>
      </c>
      <c r="AF156" s="32" t="str">
        <f>'Comprehensive apps info'!AF157</f>
        <v/>
      </c>
      <c r="AG156" s="32" t="str">
        <f>'Comprehensive apps info'!AG157</f>
        <v/>
      </c>
      <c r="AH156" s="32"/>
      <c r="AI156" s="32" t="str">
        <f>'Comprehensive apps info'!AI157</f>
        <v/>
      </c>
      <c r="AJ156" s="32" t="str">
        <f>'Comprehensive apps info'!AJ157</f>
        <v/>
      </c>
      <c r="AK156" s="1"/>
    </row>
    <row r="157" hidden="1">
      <c r="A157" s="91"/>
      <c r="B157" s="15" t="str">
        <f>'Comprehensive apps info'!B158</f>
        <v>T1</v>
      </c>
      <c r="C157" s="15">
        <f>'Comprehensive apps info'!C158</f>
        <v>13</v>
      </c>
      <c r="D157" s="25" t="str">
        <f>'Comprehensive apps info'!D158</f>
        <v>Exelon Constellation</v>
      </c>
      <c r="E157" s="25" t="str">
        <f>'Comprehensive apps info'!E158</f>
        <v>AGL Bills</v>
      </c>
      <c r="F157" s="25" t="str">
        <f>'Comprehensive apps info'!F158</f>
        <v>exlaglb</v>
      </c>
      <c r="G157" s="25" t="str">
        <f>'Comprehensive apps info'!G158</f>
        <v>Daily</v>
      </c>
      <c r="H157" s="25" t="str">
        <f>'Comprehensive apps info'!H158</f>
        <v/>
      </c>
      <c r="I157" s="25" t="str">
        <f>'Comprehensive apps info'!I158</f>
        <v>XML</v>
      </c>
      <c r="J157" s="25" t="str">
        <f>'Comprehensive apps info'!J158</f>
        <v>Lakshmi</v>
      </c>
      <c r="K157" s="25" t="str">
        <f>'Comprehensive apps info'!K158</f>
        <v>Veera</v>
      </c>
      <c r="L157" s="25" t="str">
        <f>'Comprehensive apps info'!L158</f>
        <v>Mervin Hael</v>
      </c>
      <c r="M157" s="25" t="str">
        <f>'Comprehensive apps info'!M158</f>
        <v>Shannon Poehler</v>
      </c>
      <c r="N157" s="25" t="str">
        <f>'Comprehensive apps info'!N158</f>
        <v>Tracie Welch</v>
      </c>
      <c r="O157" s="59" t="str">
        <f>'Comprehensive apps info'!O158</f>
        <v>Being transitioned to TEKsystems</v>
      </c>
      <c r="P157" s="25" t="str">
        <f>'Comprehensive apps info'!P158</f>
        <v>N</v>
      </c>
      <c r="Q157" s="25" t="str">
        <f>'Comprehensive apps info'!Q158</f>
        <v>Y</v>
      </c>
      <c r="R157" s="25" t="str">
        <f>'Comprehensive apps info'!R158</f>
        <v>N</v>
      </c>
      <c r="S157" s="28" t="str">
        <f>'Comprehensive apps info'!S158</f>
        <v/>
      </c>
      <c r="T157" s="28" t="str">
        <f>'Comprehensive apps info'!T158</f>
        <v/>
      </c>
      <c r="U157" s="25" t="str">
        <f>'Comprehensive apps info'!U158</f>
        <v>Thurmont</v>
      </c>
      <c r="V157" s="25" t="str">
        <f>'Comprehensive apps info'!V158</f>
        <v>Thurmont</v>
      </c>
      <c r="W157" s="65" t="str">
        <f>'Comprehensive apps info'!W158</f>
        <v>/prod/bcs/thup/clientapp/exlaglb/</v>
      </c>
      <c r="X157" s="61" t="str">
        <f>'Comprehensive apps info'!X158</f>
        <v>/bcs/thut/clientapp/exlaglb/</v>
      </c>
      <c r="Y157" s="92" t="str">
        <f>'Comprehensive apps info'!Y158</f>
        <v/>
      </c>
      <c r="Z157" s="31" t="str">
        <f>'Comprehensive apps info'!Z158</f>
        <v/>
      </c>
      <c r="AA157" s="32" t="str">
        <f>'Comprehensive apps info'!AA158</f>
        <v/>
      </c>
      <c r="AB157" s="32" t="str">
        <f>'Comprehensive apps info'!AB158</f>
        <v/>
      </c>
      <c r="AC157" s="32"/>
      <c r="AD157" s="32" t="str">
        <f>'Comprehensive apps info'!AD158</f>
        <v/>
      </c>
      <c r="AE157" s="32" t="str">
        <f>'Comprehensive apps info'!AE158</f>
        <v/>
      </c>
      <c r="AF157" s="32" t="str">
        <f>'Comprehensive apps info'!AF158</f>
        <v/>
      </c>
      <c r="AG157" s="32" t="str">
        <f>'Comprehensive apps info'!AG158</f>
        <v/>
      </c>
      <c r="AH157" s="32"/>
      <c r="AI157" s="32" t="str">
        <f>'Comprehensive apps info'!AI158</f>
        <v/>
      </c>
      <c r="AJ157" s="32" t="str">
        <f>'Comprehensive apps info'!AJ158</f>
        <v/>
      </c>
      <c r="AK157" s="1"/>
    </row>
    <row r="158" hidden="1">
      <c r="A158" s="91"/>
      <c r="B158" s="15" t="str">
        <f>'Comprehensive apps info'!B159</f>
        <v>T1</v>
      </c>
      <c r="C158" s="15">
        <f>'Comprehensive apps info'!C159</f>
        <v>14</v>
      </c>
      <c r="D158" s="25" t="str">
        <f>'Comprehensive apps info'!D159</f>
        <v>Exelon Constellation</v>
      </c>
      <c r="E158" s="25" t="str">
        <f>'Comprehensive apps info'!E159</f>
        <v>Ercot Bills</v>
      </c>
      <c r="F158" s="25" t="str">
        <f>'Comprehensive apps info'!F159</f>
        <v>exlerct</v>
      </c>
      <c r="G158" s="25" t="str">
        <f>'Comprehensive apps info'!G159</f>
        <v>Daily</v>
      </c>
      <c r="H158" s="25" t="str">
        <f>'Comprehensive apps info'!H159</f>
        <v/>
      </c>
      <c r="I158" s="25" t="str">
        <f>'Comprehensive apps info'!I159</f>
        <v>XML</v>
      </c>
      <c r="J158" s="25" t="str">
        <f>'Comprehensive apps info'!J159</f>
        <v>Sushil</v>
      </c>
      <c r="K158" s="25" t="str">
        <f>'Comprehensive apps info'!K159</f>
        <v>Veera</v>
      </c>
      <c r="L158" s="25" t="str">
        <f>'Comprehensive apps info'!L159</f>
        <v>Mervin Hael</v>
      </c>
      <c r="M158" s="25" t="str">
        <f>'Comprehensive apps info'!M159</f>
        <v>Cassie Barrett</v>
      </c>
      <c r="N158" s="25" t="str">
        <f>'Comprehensive apps info'!N159</f>
        <v>Tracie Welch</v>
      </c>
      <c r="O158" s="59" t="str">
        <f>'Comprehensive apps info'!O159</f>
        <v>Being transitioned to TEKsystems</v>
      </c>
      <c r="P158" s="25" t="str">
        <f>'Comprehensive apps info'!P159</f>
        <v>N</v>
      </c>
      <c r="Q158" s="25" t="str">
        <f>'Comprehensive apps info'!Q159</f>
        <v>Y</v>
      </c>
      <c r="R158" s="25" t="str">
        <f>'Comprehensive apps info'!R159</f>
        <v>N</v>
      </c>
      <c r="S158" s="28" t="str">
        <f>'Comprehensive apps info'!S159</f>
        <v/>
      </c>
      <c r="T158" s="28" t="str">
        <f>'Comprehensive apps info'!T159</f>
        <v/>
      </c>
      <c r="U158" s="25" t="str">
        <f>'Comprehensive apps info'!U159</f>
        <v>Thurmont</v>
      </c>
      <c r="V158" s="25" t="str">
        <f>'Comprehensive apps info'!V159</f>
        <v>Thurmont</v>
      </c>
      <c r="W158" s="65" t="str">
        <f>'Comprehensive apps info'!W159</f>
        <v>/prod/bcs/thup/clientapp/exlerct/</v>
      </c>
      <c r="X158" s="61" t="str">
        <f>'Comprehensive apps info'!X159</f>
        <v>/bcs/thut/clientapp/exlerct/</v>
      </c>
      <c r="Y158" s="92" t="str">
        <f>'Comprehensive apps info'!Y159</f>
        <v/>
      </c>
      <c r="Z158" s="31" t="str">
        <f>'Comprehensive apps info'!Z159</f>
        <v/>
      </c>
      <c r="AA158" s="32" t="str">
        <f>'Comprehensive apps info'!AA159</f>
        <v/>
      </c>
      <c r="AB158" s="32" t="str">
        <f>'Comprehensive apps info'!AB159</f>
        <v/>
      </c>
      <c r="AC158" s="32"/>
      <c r="AD158" s="32" t="str">
        <f>'Comprehensive apps info'!AD159</f>
        <v/>
      </c>
      <c r="AE158" s="32" t="str">
        <f>'Comprehensive apps info'!AE159</f>
        <v/>
      </c>
      <c r="AF158" s="32" t="str">
        <f>'Comprehensive apps info'!AF159</f>
        <v/>
      </c>
      <c r="AG158" s="32" t="str">
        <f>'Comprehensive apps info'!AG159</f>
        <v/>
      </c>
      <c r="AH158" s="32"/>
      <c r="AI158" s="32" t="str">
        <f>'Comprehensive apps info'!AI159</f>
        <v/>
      </c>
      <c r="AJ158" s="32" t="str">
        <f>'Comprehensive apps info'!AJ159</f>
        <v/>
      </c>
      <c r="AK158" s="1"/>
    </row>
    <row r="159" hidden="1">
      <c r="A159" s="91"/>
      <c r="B159" s="15" t="str">
        <f>'Comprehensive apps info'!B160</f>
        <v>T1</v>
      </c>
      <c r="C159" s="15">
        <f>'Comprehensive apps info'!C160</f>
        <v>15</v>
      </c>
      <c r="D159" s="25" t="str">
        <f>'Comprehensive apps info'!D160</f>
        <v>Exelon Constellation</v>
      </c>
      <c r="E159" s="25" t="str">
        <f>'Comprehensive apps info'!E160</f>
        <v>Ercot Bills Automated Test Process</v>
      </c>
      <c r="F159" s="25" t="str">
        <f>'Comprehensive apps info'!F160</f>
        <v>exlercq</v>
      </c>
      <c r="G159" s="25" t="str">
        <f>'Comprehensive apps info'!G160</f>
        <v>Daily</v>
      </c>
      <c r="H159" s="25" t="str">
        <f>'Comprehensive apps info'!H160</f>
        <v/>
      </c>
      <c r="I159" s="25" t="str">
        <f>'Comprehensive apps info'!I160</f>
        <v>XML</v>
      </c>
      <c r="J159" s="25" t="str">
        <f>'Comprehensive apps info'!J160</f>
        <v>Sushil</v>
      </c>
      <c r="K159" s="25" t="str">
        <f>'Comprehensive apps info'!K160</f>
        <v>Veera</v>
      </c>
      <c r="L159" s="25" t="str">
        <f>'Comprehensive apps info'!L160</f>
        <v>Mervin Hael</v>
      </c>
      <c r="M159" s="25" t="str">
        <f>'Comprehensive apps info'!M160</f>
        <v>Cassie Barrett</v>
      </c>
      <c r="N159" s="25" t="str">
        <f>'Comprehensive apps info'!N160</f>
        <v>Tracie Welch</v>
      </c>
      <c r="O159" s="59" t="str">
        <f>'Comprehensive apps info'!O160</f>
        <v>Being transitioned to TEKsystems</v>
      </c>
      <c r="P159" s="25" t="str">
        <f>'Comprehensive apps info'!P160</f>
        <v>N</v>
      </c>
      <c r="Q159" s="25" t="str">
        <f>'Comprehensive apps info'!Q160</f>
        <v>N</v>
      </c>
      <c r="R159" s="25" t="str">
        <f>'Comprehensive apps info'!R160</f>
        <v>Y</v>
      </c>
      <c r="S159" s="28" t="str">
        <f>'Comprehensive apps info'!S160</f>
        <v/>
      </c>
      <c r="T159" s="28" t="str">
        <f>'Comprehensive apps info'!T160</f>
        <v/>
      </c>
      <c r="U159" s="25" t="str">
        <f>'Comprehensive apps info'!U160</f>
        <v>Thurmont</v>
      </c>
      <c r="V159" s="25" t="str">
        <f>'Comprehensive apps info'!V160</f>
        <v>Thurmont</v>
      </c>
      <c r="W159" s="65" t="str">
        <f>'Comprehensive apps info'!W160</f>
        <v>/prod/bcs/thup/clientapp/exlercq/</v>
      </c>
      <c r="X159" s="61" t="str">
        <f>'Comprehensive apps info'!X160</f>
        <v>/bcs/thut/clientapp/exlercq/</v>
      </c>
      <c r="Y159" s="92" t="str">
        <f>'Comprehensive apps info'!Y160</f>
        <v/>
      </c>
      <c r="Z159" s="31" t="str">
        <f>'Comprehensive apps info'!Z160</f>
        <v/>
      </c>
      <c r="AA159" s="32" t="str">
        <f>'Comprehensive apps info'!AA160</f>
        <v/>
      </c>
      <c r="AB159" s="32" t="str">
        <f>'Comprehensive apps info'!AB160</f>
        <v/>
      </c>
      <c r="AC159" s="32"/>
      <c r="AD159" s="32" t="str">
        <f>'Comprehensive apps info'!AD160</f>
        <v/>
      </c>
      <c r="AE159" s="32" t="str">
        <f>'Comprehensive apps info'!AE160</f>
        <v/>
      </c>
      <c r="AF159" s="32" t="str">
        <f>'Comprehensive apps info'!AF160</f>
        <v/>
      </c>
      <c r="AG159" s="32" t="str">
        <f>'Comprehensive apps info'!AG160</f>
        <v/>
      </c>
      <c r="AH159" s="32"/>
      <c r="AI159" s="32" t="str">
        <f>'Comprehensive apps info'!AI160</f>
        <v/>
      </c>
      <c r="AJ159" s="32" t="str">
        <f>'Comprehensive apps info'!AJ160</f>
        <v/>
      </c>
      <c r="AK159" s="1"/>
    </row>
    <row r="160" hidden="1">
      <c r="A160" s="91"/>
      <c r="B160" s="15" t="str">
        <f>'Comprehensive apps info'!B161</f>
        <v>T1</v>
      </c>
      <c r="C160" s="15">
        <f>'Comprehensive apps info'!C161</f>
        <v>16</v>
      </c>
      <c r="D160" s="25" t="str">
        <f>'Comprehensive apps info'!D161</f>
        <v>T Rowe Price</v>
      </c>
      <c r="E160" s="25" t="str">
        <f>'Comprehensive apps info'!E161</f>
        <v>529 Maryland Confirms Redesign</v>
      </c>
      <c r="F160" s="25" t="str">
        <f>'Comprehensive apps info'!F161</f>
        <v>trpcfmd</v>
      </c>
      <c r="G160" s="25" t="str">
        <f>'Comprehensive apps info'!G161</f>
        <v>Daily</v>
      </c>
      <c r="H160" s="25" t="str">
        <f>'Comprehensive apps info'!H161</f>
        <v/>
      </c>
      <c r="I160" s="25" t="str">
        <f>'Comprehensive apps info'!I161</f>
        <v>AFP</v>
      </c>
      <c r="J160" s="25" t="str">
        <f>'Comprehensive apps info'!J161</f>
        <v>Ravi</v>
      </c>
      <c r="K160" s="25" t="str">
        <f>'Comprehensive apps info'!K161</f>
        <v>Anil</v>
      </c>
      <c r="L160" s="25" t="str">
        <f>'Comprehensive apps info'!L161</f>
        <v>Arun Krishnan</v>
      </c>
      <c r="M160" s="25" t="str">
        <f>'Comprehensive apps info'!M161</f>
        <v>Teresa Bryant</v>
      </c>
      <c r="N160" s="25" t="str">
        <f>'Comprehensive apps info'!N161</f>
        <v>Tracie Welch</v>
      </c>
      <c r="O160" s="59" t="str">
        <f>'Comprehensive apps info'!O161</f>
        <v>Being transitioned to TEKsystems</v>
      </c>
      <c r="P160" s="25" t="str">
        <f>'Comprehensive apps info'!P161</f>
        <v>Y</v>
      </c>
      <c r="Q160" s="25" t="str">
        <f>'Comprehensive apps info'!Q161</f>
        <v>N</v>
      </c>
      <c r="R160" s="25" t="str">
        <f>'Comprehensive apps info'!R161</f>
        <v>N</v>
      </c>
      <c r="S160" s="28" t="str">
        <f>'Comprehensive apps info'!S161</f>
        <v/>
      </c>
      <c r="T160" s="28" t="str">
        <f>'Comprehensive apps info'!T161</f>
        <v/>
      </c>
      <c r="U160" s="25" t="str">
        <f>'Comprehensive apps info'!U161</f>
        <v>Thurmont</v>
      </c>
      <c r="V160" s="25" t="str">
        <f>'Comprehensive apps info'!V161</f>
        <v>Thurmont</v>
      </c>
      <c r="W160" s="65" t="str">
        <f>'Comprehensive apps info'!W161</f>
        <v>/prod/bcs/thup/clientapp/trpcfmd/</v>
      </c>
      <c r="X160" s="61" t="str">
        <f>'Comprehensive apps info'!X161</f>
        <v>/bcs/thut/clientapp/trpcfmd/</v>
      </c>
      <c r="Y160" s="92" t="str">
        <f>'Comprehensive apps info'!Y161</f>
        <v/>
      </c>
      <c r="Z160" s="31" t="str">
        <f>'Comprehensive apps info'!Z161</f>
        <v/>
      </c>
      <c r="AA160" s="32" t="str">
        <f>'Comprehensive apps info'!AA161</f>
        <v/>
      </c>
      <c r="AB160" s="32" t="str">
        <f>'Comprehensive apps info'!AB161</f>
        <v/>
      </c>
      <c r="AC160" s="32"/>
      <c r="AD160" s="32" t="str">
        <f>'Comprehensive apps info'!AD161</f>
        <v/>
      </c>
      <c r="AE160" s="32" t="str">
        <f>'Comprehensive apps info'!AE161</f>
        <v/>
      </c>
      <c r="AF160" s="32" t="str">
        <f>'Comprehensive apps info'!AF161</f>
        <v/>
      </c>
      <c r="AG160" s="32" t="str">
        <f>'Comprehensive apps info'!AG161</f>
        <v/>
      </c>
      <c r="AH160" s="32"/>
      <c r="AI160" s="32" t="str">
        <f>'Comprehensive apps info'!AI161</f>
        <v/>
      </c>
      <c r="AJ160" s="32" t="str">
        <f>'Comprehensive apps info'!AJ161</f>
        <v/>
      </c>
      <c r="AK160" s="1"/>
    </row>
    <row r="161" hidden="1">
      <c r="A161" s="91"/>
      <c r="B161" s="15" t="str">
        <f>'Comprehensive apps info'!B162</f>
        <v>T1</v>
      </c>
      <c r="C161" s="15">
        <f>'Comprehensive apps info'!C162</f>
        <v>17</v>
      </c>
      <c r="D161" s="25" t="str">
        <f>'Comprehensive apps info'!D162</f>
        <v>T Rowe Price</v>
      </c>
      <c r="E161" s="25" t="str">
        <f>'Comprehensive apps info'!E162</f>
        <v>Monthly Statements</v>
      </c>
      <c r="F161" s="25" t="str">
        <f>'Comprehensive apps info'!F162</f>
        <v>trpdivs</v>
      </c>
      <c r="G161" s="25" t="str">
        <f>'Comprehensive apps info'!G162</f>
        <v>Monthly</v>
      </c>
      <c r="H161" s="25" t="str">
        <f>'Comprehensive apps info'!H162</f>
        <v/>
      </c>
      <c r="I161" s="25" t="str">
        <f>'Comprehensive apps info'!I162</f>
        <v>Raw Data</v>
      </c>
      <c r="J161" s="25" t="str">
        <f>'Comprehensive apps info'!J162</f>
        <v>Ravi</v>
      </c>
      <c r="K161" s="25" t="str">
        <f>'Comprehensive apps info'!K162</f>
        <v>Anil</v>
      </c>
      <c r="L161" s="25" t="str">
        <f>'Comprehensive apps info'!L162</f>
        <v>Arun Krishnan</v>
      </c>
      <c r="M161" s="25" t="str">
        <f>'Comprehensive apps info'!M162</f>
        <v>Teresa Bryant</v>
      </c>
      <c r="N161" s="25" t="str">
        <f>'Comprehensive apps info'!N162</f>
        <v>Tracie Welch</v>
      </c>
      <c r="O161" s="59" t="str">
        <f>'Comprehensive apps info'!O162</f>
        <v>Being transitioned to TEKsystems</v>
      </c>
      <c r="P161" s="25" t="str">
        <f>'Comprehensive apps info'!P162</f>
        <v>Y</v>
      </c>
      <c r="Q161" s="25" t="str">
        <f>'Comprehensive apps info'!Q162</f>
        <v>N</v>
      </c>
      <c r="R161" s="25" t="str">
        <f>'Comprehensive apps info'!R162</f>
        <v>N</v>
      </c>
      <c r="S161" s="28" t="str">
        <f>'Comprehensive apps info'!S162</f>
        <v/>
      </c>
      <c r="T161" s="28" t="str">
        <f>'Comprehensive apps info'!T162</f>
        <v/>
      </c>
      <c r="U161" s="25" t="str">
        <f>'Comprehensive apps info'!U162</f>
        <v>Thurmont</v>
      </c>
      <c r="V161" s="25" t="str">
        <f>'Comprehensive apps info'!V162</f>
        <v>Thurmont</v>
      </c>
      <c r="W161" s="65" t="str">
        <f>'Comprehensive apps info'!W162</f>
        <v>/prod/bcs/thup/clientapp/trpdivs/</v>
      </c>
      <c r="X161" s="61" t="str">
        <f>'Comprehensive apps info'!X162</f>
        <v>/bcs/thut/clientapp/trpdivs/</v>
      </c>
      <c r="Y161" s="92" t="str">
        <f>'Comprehensive apps info'!Y162</f>
        <v/>
      </c>
      <c r="Z161" s="31" t="str">
        <f>'Comprehensive apps info'!Z162</f>
        <v/>
      </c>
      <c r="AA161" s="32" t="str">
        <f>'Comprehensive apps info'!AA162</f>
        <v/>
      </c>
      <c r="AB161" s="32" t="str">
        <f>'Comprehensive apps info'!AB162</f>
        <v/>
      </c>
      <c r="AC161" s="32"/>
      <c r="AD161" s="32" t="str">
        <f>'Comprehensive apps info'!AD162</f>
        <v/>
      </c>
      <c r="AE161" s="32" t="str">
        <f>'Comprehensive apps info'!AE162</f>
        <v/>
      </c>
      <c r="AF161" s="32" t="str">
        <f>'Comprehensive apps info'!AF162</f>
        <v/>
      </c>
      <c r="AG161" s="32" t="str">
        <f>'Comprehensive apps info'!AG162</f>
        <v/>
      </c>
      <c r="AH161" s="32"/>
      <c r="AI161" s="32" t="str">
        <f>'Comprehensive apps info'!AI162</f>
        <v/>
      </c>
      <c r="AJ161" s="32" t="str">
        <f>'Comprehensive apps info'!AJ162</f>
        <v/>
      </c>
      <c r="AK161" s="1"/>
    </row>
    <row r="162" hidden="1">
      <c r="A162" s="91"/>
      <c r="B162" s="15" t="str">
        <f>'Comprehensive apps info'!B163</f>
        <v>T1</v>
      </c>
      <c r="C162" s="15">
        <f>'Comprehensive apps info'!C163</f>
        <v>18</v>
      </c>
      <c r="D162" s="25" t="str">
        <f>'Comprehensive apps info'!D163</f>
        <v>T Rowe Price</v>
      </c>
      <c r="E162" s="25" t="str">
        <f>'Comprehensive apps info'!E163</f>
        <v>529 Statements Redesign</v>
      </c>
      <c r="F162" s="25" t="str">
        <f>'Comprehensive apps info'!F163</f>
        <v>trpmdst</v>
      </c>
      <c r="G162" s="25" t="str">
        <f>'Comprehensive apps info'!G163</f>
        <v>Quarterly</v>
      </c>
      <c r="H162" s="25" t="str">
        <f>'Comprehensive apps info'!H163</f>
        <v/>
      </c>
      <c r="I162" s="25" t="str">
        <f>'Comprehensive apps info'!I163</f>
        <v>Raw Data</v>
      </c>
      <c r="J162" s="25" t="str">
        <f>'Comprehensive apps info'!J163</f>
        <v>Sushil</v>
      </c>
      <c r="K162" s="25" t="str">
        <f>'Comprehensive apps info'!K163</f>
        <v>Anil</v>
      </c>
      <c r="L162" s="25" t="str">
        <f>'Comprehensive apps info'!L163</f>
        <v>Arun Krishnan</v>
      </c>
      <c r="M162" s="25" t="str">
        <f>'Comprehensive apps info'!M163</f>
        <v>Teresa Bryant</v>
      </c>
      <c r="N162" s="25" t="str">
        <f>'Comprehensive apps info'!N163</f>
        <v>Tracie Welch</v>
      </c>
      <c r="O162" s="59" t="str">
        <f>'Comprehensive apps info'!O163</f>
        <v>Being transitioned to TEKsystems</v>
      </c>
      <c r="P162" s="25" t="str">
        <f>'Comprehensive apps info'!P163</f>
        <v>Y</v>
      </c>
      <c r="Q162" s="25" t="str">
        <f>'Comprehensive apps info'!Q163</f>
        <v>N</v>
      </c>
      <c r="R162" s="25" t="str">
        <f>'Comprehensive apps info'!R163</f>
        <v>N</v>
      </c>
      <c r="S162" s="28" t="str">
        <f>'Comprehensive apps info'!S163</f>
        <v/>
      </c>
      <c r="T162" s="28" t="str">
        <f>'Comprehensive apps info'!T163</f>
        <v/>
      </c>
      <c r="U162" s="25" t="str">
        <f>'Comprehensive apps info'!U163</f>
        <v>Thurmont</v>
      </c>
      <c r="V162" s="25" t="str">
        <f>'Comprehensive apps info'!V163</f>
        <v>Thurmont</v>
      </c>
      <c r="W162" s="65" t="str">
        <f>'Comprehensive apps info'!W163</f>
        <v>/prod/bcs/thup/clientapp/trpmdst/</v>
      </c>
      <c r="X162" s="61" t="str">
        <f>'Comprehensive apps info'!X163</f>
        <v>/bcs/thut/clientapp/trpmdst/</v>
      </c>
      <c r="Y162" s="92" t="str">
        <f>'Comprehensive apps info'!Y163</f>
        <v/>
      </c>
      <c r="Z162" s="31" t="str">
        <f>'Comprehensive apps info'!Z163</f>
        <v/>
      </c>
      <c r="AA162" s="32" t="str">
        <f>'Comprehensive apps info'!AA163</f>
        <v/>
      </c>
      <c r="AB162" s="32" t="str">
        <f>'Comprehensive apps info'!AB163</f>
        <v/>
      </c>
      <c r="AC162" s="32"/>
      <c r="AD162" s="32" t="str">
        <f>'Comprehensive apps info'!AD163</f>
        <v/>
      </c>
      <c r="AE162" s="32" t="str">
        <f>'Comprehensive apps info'!AE163</f>
        <v/>
      </c>
      <c r="AF162" s="32" t="str">
        <f>'Comprehensive apps info'!AF163</f>
        <v/>
      </c>
      <c r="AG162" s="32" t="str">
        <f>'Comprehensive apps info'!AG163</f>
        <v/>
      </c>
      <c r="AH162" s="32"/>
      <c r="AI162" s="32" t="str">
        <f>'Comprehensive apps info'!AI163</f>
        <v/>
      </c>
      <c r="AJ162" s="32" t="str">
        <f>'Comprehensive apps info'!AJ163</f>
        <v/>
      </c>
      <c r="AK162" s="1"/>
    </row>
    <row r="163" hidden="1">
      <c r="A163" s="91"/>
      <c r="B163" s="15" t="str">
        <f>'Comprehensive apps info'!B164</f>
        <v>T1</v>
      </c>
      <c r="C163" s="15">
        <f>'Comprehensive apps info'!C164</f>
        <v>19</v>
      </c>
      <c r="D163" s="25" t="str">
        <f>'Comprehensive apps info'!D164</f>
        <v>T Rowe Price</v>
      </c>
      <c r="E163" s="25" t="str">
        <f>'Comprehensive apps info'!E164</f>
        <v>RPS Daily Checks</v>
      </c>
      <c r="F163" s="25" t="str">
        <f>'Comprehensive apps info'!F164</f>
        <v>trprpsc</v>
      </c>
      <c r="G163" s="25" t="str">
        <f>'Comprehensive apps info'!G164</f>
        <v>Daily</v>
      </c>
      <c r="H163" s="25" t="str">
        <f>'Comprehensive apps info'!H164</f>
        <v/>
      </c>
      <c r="I163" s="25" t="str">
        <f>'Comprehensive apps info'!I164</f>
        <v>Line Data</v>
      </c>
      <c r="J163" s="25" t="str">
        <f>'Comprehensive apps info'!J164</f>
        <v>Lakshmi</v>
      </c>
      <c r="K163" s="25" t="str">
        <f>'Comprehensive apps info'!K164</f>
        <v>Anil</v>
      </c>
      <c r="L163" s="25" t="str">
        <f>'Comprehensive apps info'!L164</f>
        <v>Arun Krishnan</v>
      </c>
      <c r="M163" s="25" t="str">
        <f>'Comprehensive apps info'!M164</f>
        <v>Lisa Migliore &amp; Kathy Terlino</v>
      </c>
      <c r="N163" s="25" t="str">
        <f>'Comprehensive apps info'!N164</f>
        <v>Tracie Welch</v>
      </c>
      <c r="O163" s="59" t="str">
        <f>'Comprehensive apps info'!O164</f>
        <v>Being transitioned to TEKsystems</v>
      </c>
      <c r="P163" s="25" t="str">
        <f>'Comprehensive apps info'!P164</f>
        <v>Y</v>
      </c>
      <c r="Q163" s="25" t="str">
        <f>'Comprehensive apps info'!Q164</f>
        <v>N</v>
      </c>
      <c r="R163" s="25" t="str">
        <f>'Comprehensive apps info'!R164</f>
        <v>N</v>
      </c>
      <c r="S163" s="28" t="str">
        <f>'Comprehensive apps info'!S164</f>
        <v/>
      </c>
      <c r="T163" s="28" t="str">
        <f>'Comprehensive apps info'!T164</f>
        <v/>
      </c>
      <c r="U163" s="25" t="str">
        <f>'Comprehensive apps info'!U164</f>
        <v>Thurmont</v>
      </c>
      <c r="V163" s="25" t="str">
        <f>'Comprehensive apps info'!V164</f>
        <v>Thurmont</v>
      </c>
      <c r="W163" s="65" t="str">
        <f>'Comprehensive apps info'!W164</f>
        <v>/prod/bcs/thup/clientapp/trprpsc/</v>
      </c>
      <c r="X163" s="61" t="str">
        <f>'Comprehensive apps info'!X164</f>
        <v>/bcs/thut/clientapp/trprpsc/</v>
      </c>
      <c r="Y163" s="92" t="str">
        <f>'Comprehensive apps info'!Y164</f>
        <v/>
      </c>
      <c r="Z163" s="31" t="str">
        <f>'Comprehensive apps info'!Z164</f>
        <v/>
      </c>
      <c r="AA163" s="32" t="str">
        <f>'Comprehensive apps info'!AA164</f>
        <v/>
      </c>
      <c r="AB163" s="32" t="str">
        <f>'Comprehensive apps info'!AB164</f>
        <v/>
      </c>
      <c r="AC163" s="32"/>
      <c r="AD163" s="32" t="str">
        <f>'Comprehensive apps info'!AD164</f>
        <v/>
      </c>
      <c r="AE163" s="32" t="str">
        <f>'Comprehensive apps info'!AE164</f>
        <v/>
      </c>
      <c r="AF163" s="32" t="str">
        <f>'Comprehensive apps info'!AF164</f>
        <v/>
      </c>
      <c r="AG163" s="32" t="str">
        <f>'Comprehensive apps info'!AG164</f>
        <v/>
      </c>
      <c r="AH163" s="32"/>
      <c r="AI163" s="32" t="str">
        <f>'Comprehensive apps info'!AI164</f>
        <v/>
      </c>
      <c r="AJ163" s="32" t="str">
        <f>'Comprehensive apps info'!AJ164</f>
        <v/>
      </c>
      <c r="AK163" s="1"/>
    </row>
    <row r="164" hidden="1">
      <c r="A164" s="91"/>
      <c r="B164" s="15" t="str">
        <f>'Comprehensive apps info'!B165</f>
        <v>T1</v>
      </c>
      <c r="C164" s="15">
        <f>'Comprehensive apps info'!C165</f>
        <v>20</v>
      </c>
      <c r="D164" s="25" t="str">
        <f>'Comprehensive apps info'!D165</f>
        <v>Exelon Constellation</v>
      </c>
      <c r="E164" s="25" t="str">
        <f>'Comprehensive apps info'!E165</f>
        <v>C&amp;I Power Automated</v>
      </c>
      <c r="F164" s="25" t="str">
        <f>'Comprehensive apps info'!F165</f>
        <v>exlcipw</v>
      </c>
      <c r="G164" s="25" t="str">
        <f>'Comprehensive apps info'!G165</f>
        <v>Daily</v>
      </c>
      <c r="H164" s="25" t="str">
        <f>'Comprehensive apps info'!H165</f>
        <v/>
      </c>
      <c r="I164" s="25" t="str">
        <f>'Comprehensive apps info'!I165</f>
        <v>XML</v>
      </c>
      <c r="J164" s="25" t="str">
        <f>'Comprehensive apps info'!J165</f>
        <v>Ravi</v>
      </c>
      <c r="K164" s="25" t="str">
        <f>'Comprehensive apps info'!K165</f>
        <v>Veera</v>
      </c>
      <c r="L164" s="25" t="str">
        <f>'Comprehensive apps info'!L165</f>
        <v>Mervin Hael</v>
      </c>
      <c r="M164" s="25" t="str">
        <f>'Comprehensive apps info'!M165</f>
        <v>Shannon Poehler</v>
      </c>
      <c r="N164" s="25" t="str">
        <f>'Comprehensive apps info'!N165</f>
        <v>Tracie Welch</v>
      </c>
      <c r="O164" s="59" t="str">
        <f>'Comprehensive apps info'!O165</f>
        <v>Being transitioned to TEKsystems</v>
      </c>
      <c r="P164" s="25" t="str">
        <f>'Comprehensive apps info'!P165</f>
        <v/>
      </c>
      <c r="Q164" s="25" t="str">
        <f>'Comprehensive apps info'!Q165</f>
        <v/>
      </c>
      <c r="R164" s="25" t="str">
        <f>'Comprehensive apps info'!R165</f>
        <v/>
      </c>
      <c r="S164" s="28" t="str">
        <f>'Comprehensive apps info'!S165</f>
        <v/>
      </c>
      <c r="T164" s="28" t="str">
        <f>'Comprehensive apps info'!T165</f>
        <v/>
      </c>
      <c r="U164" s="25" t="str">
        <f>'Comprehensive apps info'!U165</f>
        <v>Thurmont</v>
      </c>
      <c r="V164" s="25" t="str">
        <f>'Comprehensive apps info'!V165</f>
        <v>Thurmont</v>
      </c>
      <c r="W164" s="65" t="str">
        <f>'Comprehensive apps info'!W165</f>
        <v>/prod/bcs/thup/clientapp/exlcipw/</v>
      </c>
      <c r="X164" s="61" t="str">
        <f>'Comprehensive apps info'!X165</f>
        <v>/bcs/thut/clientapp/exlcipw/</v>
      </c>
      <c r="Y164" s="92" t="str">
        <f>'Comprehensive apps info'!Y165</f>
        <v/>
      </c>
      <c r="Z164" s="31" t="str">
        <f>'Comprehensive apps info'!Z165</f>
        <v/>
      </c>
      <c r="AA164" s="32" t="str">
        <f>'Comprehensive apps info'!AA165</f>
        <v/>
      </c>
      <c r="AB164" s="32" t="str">
        <f>'Comprehensive apps info'!AB165</f>
        <v/>
      </c>
      <c r="AC164" s="32"/>
      <c r="AD164" s="32" t="str">
        <f>'Comprehensive apps info'!AD165</f>
        <v/>
      </c>
      <c r="AE164" s="32" t="str">
        <f>'Comprehensive apps info'!AE165</f>
        <v/>
      </c>
      <c r="AF164" s="32" t="str">
        <f>'Comprehensive apps info'!AF165</f>
        <v/>
      </c>
      <c r="AG164" s="32" t="str">
        <f>'Comprehensive apps info'!AG165</f>
        <v/>
      </c>
      <c r="AH164" s="32"/>
      <c r="AI164" s="32" t="str">
        <f>'Comprehensive apps info'!AI165</f>
        <v/>
      </c>
      <c r="AJ164" s="32" t="str">
        <f>'Comprehensive apps info'!AJ165</f>
        <v/>
      </c>
      <c r="AK164" s="1"/>
    </row>
    <row r="165" hidden="1">
      <c r="A165" s="91"/>
      <c r="B165" s="15">
        <f>'Comprehensive apps info'!B169</f>
        <v>8</v>
      </c>
      <c r="C165" s="15">
        <f>'Comprehensive apps info'!C169</f>
        <v>1</v>
      </c>
      <c r="D165" s="25" t="str">
        <f>'Comprehensive apps info'!D169</f>
        <v>Adecco</v>
      </c>
      <c r="E165" s="25" t="str">
        <f>'Comprehensive apps info'!E169</f>
        <v>Puerto Rico W-2</v>
      </c>
      <c r="F165" s="25" t="str">
        <f>'Comprehensive apps info'!F169</f>
        <v>adew2pr</v>
      </c>
      <c r="G165" s="25" t="str">
        <f>'Comprehensive apps info'!G169</f>
        <v>Annual</v>
      </c>
      <c r="H165" s="25" t="str">
        <f>'Comprehensive apps info'!H169</f>
        <v>Statement</v>
      </c>
      <c r="I165" s="25" t="str">
        <f>'Comprehensive apps info'!I169</f>
        <v>Raw Data</v>
      </c>
      <c r="J165" s="25" t="str">
        <f>'Comprehensive apps info'!J169</f>
        <v>Lakshmi</v>
      </c>
      <c r="K165" s="25" t="str">
        <f>'Comprehensive apps info'!K169</f>
        <v>Venkat</v>
      </c>
      <c r="L165" s="25" t="str">
        <f>'Comprehensive apps info'!L169</f>
        <v>Manny Dahle</v>
      </c>
      <c r="M165" s="25" t="str">
        <f>'Comprehensive apps info'!M169</f>
        <v>Sierra Stonecipher</v>
      </c>
      <c r="N165" s="25" t="str">
        <f>'Comprehensive apps info'!N169</f>
        <v>Casey McCammon</v>
      </c>
      <c r="O165" s="59" t="str">
        <f>'Comprehensive apps info'!O169</f>
        <v>Supported by TEKsystems</v>
      </c>
      <c r="P165" s="25" t="str">
        <f>'Comprehensive apps info'!P169</f>
        <v/>
      </c>
      <c r="Q165" s="25" t="str">
        <f>'Comprehensive apps info'!Q169</f>
        <v/>
      </c>
      <c r="R165" s="25" t="str">
        <f>'Comprehensive apps info'!R169</f>
        <v/>
      </c>
      <c r="S165" s="28" t="str">
        <f>'Comprehensive apps info'!S169</f>
        <v/>
      </c>
      <c r="T165" s="28" t="str">
        <f>'Comprehensive apps info'!T169</f>
        <v/>
      </c>
      <c r="U165" s="25" t="str">
        <f>'Comprehensive apps info'!U169</f>
        <v/>
      </c>
      <c r="V165" s="25" t="str">
        <f>'Comprehensive apps info'!V169</f>
        <v/>
      </c>
      <c r="W165" s="65" t="str">
        <f>'Comprehensive apps info'!W169</f>
        <v/>
      </c>
      <c r="X165" s="61" t="str">
        <f>'Comprehensive apps info'!X169</f>
        <v/>
      </c>
      <c r="Y165" s="92" t="str">
        <f>'Comprehensive apps info'!Y169</f>
        <v/>
      </c>
      <c r="Z165" s="31" t="str">
        <f>'Comprehensive apps info'!Z169</f>
        <v/>
      </c>
      <c r="AA165" s="32" t="str">
        <f>'Comprehensive apps info'!AA169</f>
        <v>rrd-adew2pr-igroup@rrd.com</v>
      </c>
      <c r="AB165" s="32" t="str">
        <f>'Comprehensive apps info'!AB169</f>
        <v>rrd-adew2pr-egroup@rrd.com</v>
      </c>
      <c r="AC165" s="32"/>
      <c r="AD165" s="32" t="str">
        <f>'Comprehensive apps info'!AD169</f>
        <v/>
      </c>
      <c r="AE165" s="32" t="str">
        <f>'Comprehensive apps info'!AE169</f>
        <v/>
      </c>
      <c r="AF165" s="32" t="str">
        <f>'Comprehensive apps info'!AF169</f>
        <v/>
      </c>
      <c r="AG165" s="32" t="str">
        <f>'Comprehensive apps info'!AG169</f>
        <v/>
      </c>
      <c r="AH165" s="32"/>
      <c r="AI165" s="32" t="str">
        <f>'Comprehensive apps info'!AI169</f>
        <v/>
      </c>
      <c r="AJ165" s="32" t="str">
        <f>'Comprehensive apps info'!AJ169</f>
        <v/>
      </c>
      <c r="AK165" s="1"/>
    </row>
    <row r="166" hidden="1">
      <c r="A166" s="91"/>
      <c r="B166" s="15">
        <f>'Comprehensive apps info'!B170</f>
        <v>8</v>
      </c>
      <c r="C166" s="15">
        <f>'Comprehensive apps info'!C170</f>
        <v>2</v>
      </c>
      <c r="D166" s="25" t="str">
        <f>'Comprehensive apps info'!D170</f>
        <v>Adecco Assoc, Coll, Aji FOL Coll</v>
      </c>
      <c r="E166" s="25">
        <f>'Comprehensive apps info'!E170</f>
        <v>1095</v>
      </c>
      <c r="F166" s="25" t="str">
        <f>'Comprehensive apps info'!F170</f>
        <v>adeacar</v>
      </c>
      <c r="G166" s="25" t="str">
        <f>'Comprehensive apps info'!G170</f>
        <v>Annual</v>
      </c>
      <c r="H166" s="25" t="str">
        <f>'Comprehensive apps info'!H170</f>
        <v>Statement</v>
      </c>
      <c r="I166" s="25" t="str">
        <f>'Comprehensive apps info'!I170</f>
        <v>Raw Data</v>
      </c>
      <c r="J166" s="25" t="str">
        <f>'Comprehensive apps info'!J170</f>
        <v>Lakshmi</v>
      </c>
      <c r="K166" s="25" t="str">
        <f>'Comprehensive apps info'!K170</f>
        <v>Venkat</v>
      </c>
      <c r="L166" s="25" t="str">
        <f>'Comprehensive apps info'!L170</f>
        <v>Manny Dahle</v>
      </c>
      <c r="M166" s="25" t="str">
        <f>'Comprehensive apps info'!M170</f>
        <v>Patrick Feehan</v>
      </c>
      <c r="N166" s="25" t="str">
        <f>'Comprehensive apps info'!N170</f>
        <v>Casey McCammon</v>
      </c>
      <c r="O166" s="59" t="str">
        <f>'Comprehensive apps info'!O170</f>
        <v>Supported by TEKsystems</v>
      </c>
      <c r="P166" s="25" t="str">
        <f>'Comprehensive apps info'!P170</f>
        <v/>
      </c>
      <c r="Q166" s="25" t="str">
        <f>'Comprehensive apps info'!Q170</f>
        <v/>
      </c>
      <c r="R166" s="25" t="str">
        <f>'Comprehensive apps info'!R170</f>
        <v/>
      </c>
      <c r="S166" s="28" t="str">
        <f>'Comprehensive apps info'!S170</f>
        <v/>
      </c>
      <c r="T166" s="28" t="str">
        <f>'Comprehensive apps info'!T170</f>
        <v/>
      </c>
      <c r="U166" s="25" t="str">
        <f>'Comprehensive apps info'!U170</f>
        <v/>
      </c>
      <c r="V166" s="25" t="str">
        <f>'Comprehensive apps info'!V170</f>
        <v/>
      </c>
      <c r="W166" s="65" t="str">
        <f>'Comprehensive apps info'!W170</f>
        <v/>
      </c>
      <c r="X166" s="61" t="str">
        <f>'Comprehensive apps info'!X170</f>
        <v/>
      </c>
      <c r="Y166" s="92" t="str">
        <f>'Comprehensive apps info'!Y170</f>
        <v/>
      </c>
      <c r="Z166" s="31" t="str">
        <f>'Comprehensive apps info'!Z170</f>
        <v/>
      </c>
      <c r="AA166" s="32" t="str">
        <f>'Comprehensive apps info'!AA170</f>
        <v>rrd-adeacar-igroup@rrd.com</v>
      </c>
      <c r="AB166" s="32" t="str">
        <f>'Comprehensive apps info'!AB170</f>
        <v>rrd-adeacar-egroup@rrd.com</v>
      </c>
      <c r="AC166" s="32"/>
      <c r="AD166" s="32" t="str">
        <f>'Comprehensive apps info'!AD170</f>
        <v/>
      </c>
      <c r="AE166" s="32" t="str">
        <f>'Comprehensive apps info'!AE170</f>
        <v/>
      </c>
      <c r="AF166" s="32" t="str">
        <f>'Comprehensive apps info'!AF170</f>
        <v/>
      </c>
      <c r="AG166" s="32" t="str">
        <f>'Comprehensive apps info'!AG170</f>
        <v/>
      </c>
      <c r="AH166" s="32"/>
      <c r="AI166" s="32" t="str">
        <f>'Comprehensive apps info'!AI170</f>
        <v/>
      </c>
      <c r="AJ166" s="32" t="str">
        <f>'Comprehensive apps info'!AJ170</f>
        <v/>
      </c>
      <c r="AK166" s="1"/>
    </row>
    <row r="167" hidden="1">
      <c r="A167" s="91"/>
      <c r="B167" s="15">
        <f>'Comprehensive apps info'!B171</f>
        <v>8</v>
      </c>
      <c r="C167" s="15">
        <f>'Comprehensive apps info'!C171</f>
        <v>3</v>
      </c>
      <c r="D167" s="25" t="str">
        <f>'Comprehensive apps info'!D171</f>
        <v>Administrative System Inc.</v>
      </c>
      <c r="E167" s="25" t="str">
        <f>'Comprehensive apps info'!E171</f>
        <v>Tax 1099-R</v>
      </c>
      <c r="F167" s="25" t="str">
        <f>'Comprehensive apps info'!F171</f>
        <v>asitaxr</v>
      </c>
      <c r="G167" s="25" t="str">
        <f>'Comprehensive apps info'!G171</f>
        <v>Annual</v>
      </c>
      <c r="H167" s="25" t="str">
        <f>'Comprehensive apps info'!H171</f>
        <v>Statement</v>
      </c>
      <c r="I167" s="25" t="str">
        <f>'Comprehensive apps info'!I171</f>
        <v>PDF</v>
      </c>
      <c r="J167" s="25" t="str">
        <f>'Comprehensive apps info'!J171</f>
        <v>Lakshmi</v>
      </c>
      <c r="K167" s="25" t="str">
        <f>'Comprehensive apps info'!K171</f>
        <v>Venkat</v>
      </c>
      <c r="L167" s="25" t="str">
        <f>'Comprehensive apps info'!L171</f>
        <v>Michael Smith</v>
      </c>
      <c r="M167" s="25" t="str">
        <f>'Comprehensive apps info'!M171</f>
        <v>Julie Dunbar</v>
      </c>
      <c r="N167" s="25" t="str">
        <f>'Comprehensive apps info'!N171</f>
        <v>Mike Benson</v>
      </c>
      <c r="O167" s="59" t="str">
        <f>'Comprehensive apps info'!O171</f>
        <v>Supported by TEKsystems</v>
      </c>
      <c r="P167" s="25" t="str">
        <f>'Comprehensive apps info'!P171</f>
        <v/>
      </c>
      <c r="Q167" s="25" t="str">
        <f>'Comprehensive apps info'!Q171</f>
        <v/>
      </c>
      <c r="R167" s="25" t="str">
        <f>'Comprehensive apps info'!R171</f>
        <v/>
      </c>
      <c r="S167" s="28" t="str">
        <f>'Comprehensive apps info'!S171</f>
        <v/>
      </c>
      <c r="T167" s="28" t="str">
        <f>'Comprehensive apps info'!T171</f>
        <v/>
      </c>
      <c r="U167" s="25" t="str">
        <f>'Comprehensive apps info'!U171</f>
        <v/>
      </c>
      <c r="V167" s="25" t="str">
        <f>'Comprehensive apps info'!V171</f>
        <v/>
      </c>
      <c r="W167" s="65" t="str">
        <f>'Comprehensive apps info'!W171</f>
        <v/>
      </c>
      <c r="X167" s="61" t="str">
        <f>'Comprehensive apps info'!X171</f>
        <v/>
      </c>
      <c r="Y167" s="92" t="str">
        <f>'Comprehensive apps info'!Y171</f>
        <v/>
      </c>
      <c r="Z167" s="31" t="str">
        <f>'Comprehensive apps info'!Z171</f>
        <v/>
      </c>
      <c r="AA167" s="32" t="str">
        <f>'Comprehensive apps info'!AA171</f>
        <v/>
      </c>
      <c r="AB167" s="32" t="str">
        <f>'Comprehensive apps info'!AB171</f>
        <v/>
      </c>
      <c r="AC167" s="32"/>
      <c r="AD167" s="32" t="str">
        <f>'Comprehensive apps info'!AD171</f>
        <v/>
      </c>
      <c r="AE167" s="32" t="str">
        <f>'Comprehensive apps info'!AE171</f>
        <v/>
      </c>
      <c r="AF167" s="32" t="str">
        <f>'Comprehensive apps info'!AF171</f>
        <v/>
      </c>
      <c r="AG167" s="32" t="str">
        <f>'Comprehensive apps info'!AG171</f>
        <v/>
      </c>
      <c r="AH167" s="32"/>
      <c r="AI167" s="32" t="str">
        <f>'Comprehensive apps info'!AI171</f>
        <v/>
      </c>
      <c r="AJ167" s="32" t="str">
        <f>'Comprehensive apps info'!AJ171</f>
        <v/>
      </c>
      <c r="AK167" s="1"/>
    </row>
    <row r="168" hidden="1">
      <c r="A168" s="91"/>
      <c r="B168" s="15">
        <f>'Comprehensive apps info'!B172</f>
        <v>8</v>
      </c>
      <c r="C168" s="15">
        <f>'Comprehensive apps info'!C172</f>
        <v>4</v>
      </c>
      <c r="D168" s="25" t="str">
        <f>'Comprehensive apps info'!D172</f>
        <v>Apple One</v>
      </c>
      <c r="E168" s="25" t="str">
        <f>'Comprehensive apps info'!E172</f>
        <v>1095-C Households with W2s</v>
      </c>
      <c r="F168" s="25" t="str">
        <f>'Comprehensive apps info'!F172</f>
        <v>apoacar</v>
      </c>
      <c r="G168" s="25" t="str">
        <f>'Comprehensive apps info'!G172</f>
        <v>Annual</v>
      </c>
      <c r="H168" s="25" t="str">
        <f>'Comprehensive apps info'!H172</f>
        <v>Statement</v>
      </c>
      <c r="I168" s="25" t="str">
        <f>'Comprehensive apps info'!I172</f>
        <v>Raw Data</v>
      </c>
      <c r="J168" s="25" t="str">
        <f>'Comprehensive apps info'!J172</f>
        <v>Naidu</v>
      </c>
      <c r="K168" s="25" t="str">
        <f>'Comprehensive apps info'!K172</f>
        <v>Sushil</v>
      </c>
      <c r="L168" s="25" t="str">
        <f>'Comprehensive apps info'!L172</f>
        <v>Anthony Goodwin</v>
      </c>
      <c r="M168" s="25" t="str">
        <f>'Comprehensive apps info'!M172</f>
        <v>David Tenney</v>
      </c>
      <c r="N168" s="25" t="str">
        <f>'Comprehensive apps info'!N172</f>
        <v>Casey McCammon</v>
      </c>
      <c r="O168" s="59" t="str">
        <f>'Comprehensive apps info'!O172</f>
        <v>Supported by TEKsystems</v>
      </c>
      <c r="P168" s="25" t="str">
        <f>'Comprehensive apps info'!P172</f>
        <v/>
      </c>
      <c r="Q168" s="25" t="str">
        <f>'Comprehensive apps info'!Q172</f>
        <v/>
      </c>
      <c r="R168" s="25" t="str">
        <f>'Comprehensive apps info'!R172</f>
        <v/>
      </c>
      <c r="S168" s="28" t="str">
        <f>'Comprehensive apps info'!S172</f>
        <v/>
      </c>
      <c r="T168" s="28" t="str">
        <f>'Comprehensive apps info'!T172</f>
        <v/>
      </c>
      <c r="U168" s="25" t="str">
        <f>'Comprehensive apps info'!U172</f>
        <v/>
      </c>
      <c r="V168" s="25" t="str">
        <f>'Comprehensive apps info'!V172</f>
        <v/>
      </c>
      <c r="W168" s="65" t="str">
        <f>'Comprehensive apps info'!W172</f>
        <v/>
      </c>
      <c r="X168" s="61" t="str">
        <f>'Comprehensive apps info'!X172</f>
        <v/>
      </c>
      <c r="Y168" s="92" t="str">
        <f>'Comprehensive apps info'!Y172</f>
        <v/>
      </c>
      <c r="Z168" s="31" t="str">
        <f>'Comprehensive apps info'!Z172</f>
        <v/>
      </c>
      <c r="AA168" s="32" t="str">
        <f>'Comprehensive apps info'!AA172</f>
        <v/>
      </c>
      <c r="AB168" s="32" t="str">
        <f>'Comprehensive apps info'!AB172</f>
        <v/>
      </c>
      <c r="AC168" s="32"/>
      <c r="AD168" s="32" t="str">
        <f>'Comprehensive apps info'!AD172</f>
        <v/>
      </c>
      <c r="AE168" s="32" t="str">
        <f>'Comprehensive apps info'!AE172</f>
        <v/>
      </c>
      <c r="AF168" s="32" t="str">
        <f>'Comprehensive apps info'!AF172</f>
        <v/>
      </c>
      <c r="AG168" s="32" t="str">
        <f>'Comprehensive apps info'!AG172</f>
        <v/>
      </c>
      <c r="AH168" s="32"/>
      <c r="AI168" s="32" t="str">
        <f>'Comprehensive apps info'!AI172</f>
        <v/>
      </c>
      <c r="AJ168" s="32" t="str">
        <f>'Comprehensive apps info'!AJ172</f>
        <v/>
      </c>
      <c r="AK168" s="1"/>
    </row>
    <row r="169" hidden="1">
      <c r="A169" s="91"/>
      <c r="B169" s="15">
        <f>'Comprehensive apps info'!B173</f>
        <v>8</v>
      </c>
      <c r="C169" s="15">
        <f>'Comprehensive apps info'!C173</f>
        <v>5</v>
      </c>
      <c r="D169" s="25" t="str">
        <f>'Comprehensive apps info'!D173</f>
        <v>Ascensus</v>
      </c>
      <c r="E169" s="25" t="str">
        <f>'Comprehensive apps info'!E173</f>
        <v>1099 R (OS)</v>
      </c>
      <c r="F169" s="25" t="str">
        <f>'Comprehensive apps info'!F173</f>
        <v>asny99r</v>
      </c>
      <c r="G169" s="25" t="str">
        <f>'Comprehensive apps info'!G173</f>
        <v>Annual</v>
      </c>
      <c r="H169" s="25" t="str">
        <f>'Comprehensive apps info'!H173</f>
        <v>Statement</v>
      </c>
      <c r="I169" s="25" t="str">
        <f>'Comprehensive apps info'!I173</f>
        <v/>
      </c>
      <c r="J169" s="25" t="str">
        <f>'Comprehensive apps info'!J173</f>
        <v>Unassigned</v>
      </c>
      <c r="K169" s="25" t="str">
        <f>'Comprehensive apps info'!K173</f>
        <v>Unassigned</v>
      </c>
      <c r="L169" s="25" t="str">
        <f>'Comprehensive apps info'!L173</f>
        <v>Michelle Tubbs</v>
      </c>
      <c r="M169" s="25" t="str">
        <f>'Comprehensive apps info'!M173</f>
        <v/>
      </c>
      <c r="N169" s="25" t="str">
        <f>'Comprehensive apps info'!N173</f>
        <v>Casey McCammon</v>
      </c>
      <c r="O169" s="59" t="str">
        <f>'Comprehensive apps info'!O173</f>
        <v>De-scoped from TEKsystems</v>
      </c>
      <c r="P169" s="25" t="str">
        <f>'Comprehensive apps info'!P173</f>
        <v/>
      </c>
      <c r="Q169" s="25" t="str">
        <f>'Comprehensive apps info'!Q173</f>
        <v/>
      </c>
      <c r="R169" s="25" t="str">
        <f>'Comprehensive apps info'!R173</f>
        <v/>
      </c>
      <c r="S169" s="28" t="str">
        <f>'Comprehensive apps info'!S173</f>
        <v/>
      </c>
      <c r="T169" s="28" t="str">
        <f>'Comprehensive apps info'!T173</f>
        <v/>
      </c>
      <c r="U169" s="25" t="str">
        <f>'Comprehensive apps info'!U173</f>
        <v/>
      </c>
      <c r="V169" s="25" t="str">
        <f>'Comprehensive apps info'!V173</f>
        <v/>
      </c>
      <c r="W169" s="65" t="str">
        <f>'Comprehensive apps info'!W173</f>
        <v/>
      </c>
      <c r="X169" s="61" t="str">
        <f>'Comprehensive apps info'!X173</f>
        <v/>
      </c>
      <c r="Y169" s="92" t="str">
        <f>'Comprehensive apps info'!Y173</f>
        <v/>
      </c>
      <c r="Z169" s="31" t="str">
        <f>'Comprehensive apps info'!Z173</f>
        <v/>
      </c>
      <c r="AA169" s="32" t="str">
        <f>'Comprehensive apps info'!AA173</f>
        <v/>
      </c>
      <c r="AB169" s="32" t="str">
        <f>'Comprehensive apps info'!AB173</f>
        <v/>
      </c>
      <c r="AC169" s="32"/>
      <c r="AD169" s="32" t="str">
        <f>'Comprehensive apps info'!AD173</f>
        <v/>
      </c>
      <c r="AE169" s="32" t="str">
        <f>'Comprehensive apps info'!AE173</f>
        <v/>
      </c>
      <c r="AF169" s="32" t="str">
        <f>'Comprehensive apps info'!AF173</f>
        <v/>
      </c>
      <c r="AG169" s="32" t="str">
        <f>'Comprehensive apps info'!AG173</f>
        <v/>
      </c>
      <c r="AH169" s="32"/>
      <c r="AI169" s="32" t="str">
        <f>'Comprehensive apps info'!AI173</f>
        <v/>
      </c>
      <c r="AJ169" s="32" t="str">
        <f>'Comprehensive apps info'!AJ173</f>
        <v/>
      </c>
      <c r="AK169" s="1"/>
    </row>
    <row r="170" hidden="1">
      <c r="A170" s="91"/>
      <c r="B170" s="15">
        <f>'Comprehensive apps info'!B174</f>
        <v>8</v>
      </c>
      <c r="C170" s="15">
        <f>'Comprehensive apps info'!C174</f>
        <v>6</v>
      </c>
      <c r="D170" s="25" t="str">
        <f>'Comprehensive apps info'!D174</f>
        <v>Genworth AssetMark</v>
      </c>
      <c r="E170" s="25" t="str">
        <f>'Comprehensive apps info'!E174</f>
        <v>1099-C</v>
      </c>
      <c r="F170" s="25" t="str">
        <f>'Comprehensive apps info'!F174</f>
        <v>gnwcomp</v>
      </c>
      <c r="G170" s="25" t="str">
        <f>'Comprehensive apps info'!G174</f>
        <v>Annual</v>
      </c>
      <c r="H170" s="25" t="str">
        <f>'Comprehensive apps info'!H174</f>
        <v>Statement</v>
      </c>
      <c r="I170" s="25" t="str">
        <f>'Comprehensive apps info'!I174</f>
        <v>PDF</v>
      </c>
      <c r="J170" s="25" t="str">
        <f>'Comprehensive apps info'!J174</f>
        <v>Parth</v>
      </c>
      <c r="K170" s="25" t="str">
        <f>'Comprehensive apps info'!K174</f>
        <v>Ravi</v>
      </c>
      <c r="L170" s="25" t="str">
        <f>'Comprehensive apps info'!L174</f>
        <v>Bob Durtschi</v>
      </c>
      <c r="M170" s="25" t="str">
        <f>'Comprehensive apps info'!M174</f>
        <v>Richard Sprague &amp; Melissa Mays</v>
      </c>
      <c r="N170" s="25" t="str">
        <f>'Comprehensive apps info'!N174</f>
        <v>Casey McCammon</v>
      </c>
      <c r="O170" s="59" t="str">
        <f>'Comprehensive apps info'!O174</f>
        <v>Supported by TEKsystems</v>
      </c>
      <c r="P170" s="25" t="str">
        <f>'Comprehensive apps info'!P174</f>
        <v/>
      </c>
      <c r="Q170" s="25" t="str">
        <f>'Comprehensive apps info'!Q174</f>
        <v/>
      </c>
      <c r="R170" s="25" t="str">
        <f>'Comprehensive apps info'!R174</f>
        <v/>
      </c>
      <c r="S170" s="28" t="str">
        <f>'Comprehensive apps info'!S174</f>
        <v/>
      </c>
      <c r="T170" s="28" t="str">
        <f>'Comprehensive apps info'!T174</f>
        <v/>
      </c>
      <c r="U170" s="25" t="str">
        <f>'Comprehensive apps info'!U174</f>
        <v/>
      </c>
      <c r="V170" s="25" t="str">
        <f>'Comprehensive apps info'!V174</f>
        <v/>
      </c>
      <c r="W170" s="65" t="str">
        <f>'Comprehensive apps info'!W174</f>
        <v/>
      </c>
      <c r="X170" s="61" t="str">
        <f>'Comprehensive apps info'!X174</f>
        <v/>
      </c>
      <c r="Y170" s="42" t="str">
        <f>'Comprehensive apps info'!Y174</f>
        <v>https://sites.google.com/a/rrd.com/assetmark-1099c-1099r-5498/</v>
      </c>
      <c r="Z170" s="31" t="str">
        <f>'Comprehensive apps info'!Z174</f>
        <v/>
      </c>
      <c r="AA170" s="32" t="str">
        <f>'Comprehensive apps info'!AA174</f>
        <v>rrd-gnwqpr-igroup@rrd.com</v>
      </c>
      <c r="AB170" s="32" t="str">
        <f>'Comprehensive apps info'!AB174</f>
        <v>rrd_gnwcomp_egroup@rrd.com</v>
      </c>
      <c r="AC170" s="32"/>
      <c r="AD170" s="32" t="str">
        <f>'Comprehensive apps info'!AD174</f>
        <v/>
      </c>
      <c r="AE170" s="32" t="str">
        <f>'Comprehensive apps info'!AE174</f>
        <v/>
      </c>
      <c r="AF170" s="32" t="str">
        <f>'Comprehensive apps info'!AF174</f>
        <v/>
      </c>
      <c r="AG170" s="32" t="str">
        <f>'Comprehensive apps info'!AG174</f>
        <v/>
      </c>
      <c r="AH170" s="32"/>
      <c r="AI170" s="32" t="str">
        <f>'Comprehensive apps info'!AI174</f>
        <v/>
      </c>
      <c r="AJ170" s="32" t="str">
        <f>'Comprehensive apps info'!AJ174</f>
        <v/>
      </c>
      <c r="AK170" s="1"/>
    </row>
    <row r="171" hidden="1">
      <c r="A171" s="91"/>
      <c r="B171" s="15">
        <f>'Comprehensive apps info'!B175</f>
        <v>8</v>
      </c>
      <c r="C171" s="15">
        <f>'Comprehensive apps info'!C175</f>
        <v>7</v>
      </c>
      <c r="D171" s="25" t="str">
        <f>'Comprehensive apps info'!D175</f>
        <v>Cablevision</v>
      </c>
      <c r="E171" s="25" t="str">
        <f>'Comprehensive apps info'!E175</f>
        <v>1095-C</v>
      </c>
      <c r="F171" s="25" t="str">
        <f>'Comprehensive apps info'!F175</f>
        <v>cbvacar</v>
      </c>
      <c r="G171" s="25" t="str">
        <f>'Comprehensive apps info'!G175</f>
        <v>Annual</v>
      </c>
      <c r="H171" s="25" t="str">
        <f>'Comprehensive apps info'!H175</f>
        <v>Statement</v>
      </c>
      <c r="I171" s="25" t="str">
        <f>'Comprehensive apps info'!I175</f>
        <v>Raw Data</v>
      </c>
      <c r="J171" s="25" t="str">
        <f>'Comprehensive apps info'!J175</f>
        <v>Sushil</v>
      </c>
      <c r="K171" s="25" t="str">
        <f>'Comprehensive apps info'!K175</f>
        <v>Veera</v>
      </c>
      <c r="L171" s="25" t="str">
        <f>'Comprehensive apps info'!L175</f>
        <v>Anthony Goodwin</v>
      </c>
      <c r="M171" s="25" t="str">
        <f>'Comprehensive apps info'!M175</f>
        <v>Brian Munk</v>
      </c>
      <c r="N171" s="25" t="str">
        <f>'Comprehensive apps info'!N175</f>
        <v>Casey McCammon</v>
      </c>
      <c r="O171" s="59" t="str">
        <f>'Comprehensive apps info'!O175</f>
        <v>Supported by TEKsystems</v>
      </c>
      <c r="P171" s="25" t="str">
        <f>'Comprehensive apps info'!P175</f>
        <v/>
      </c>
      <c r="Q171" s="25" t="str">
        <f>'Comprehensive apps info'!Q175</f>
        <v/>
      </c>
      <c r="R171" s="25" t="str">
        <f>'Comprehensive apps info'!R175</f>
        <v/>
      </c>
      <c r="S171" s="28" t="str">
        <f>'Comprehensive apps info'!S175</f>
        <v/>
      </c>
      <c r="T171" s="28" t="str">
        <f>'Comprehensive apps info'!T175</f>
        <v/>
      </c>
      <c r="U171" s="25" t="str">
        <f>'Comprehensive apps info'!U175</f>
        <v/>
      </c>
      <c r="V171" s="25" t="str">
        <f>'Comprehensive apps info'!V175</f>
        <v/>
      </c>
      <c r="W171" s="65" t="str">
        <f>'Comprehensive apps info'!W175</f>
        <v/>
      </c>
      <c r="X171" s="61" t="str">
        <f>'Comprehensive apps info'!X175</f>
        <v/>
      </c>
      <c r="Y171" s="92" t="str">
        <f>'Comprehensive apps info'!Y175</f>
        <v/>
      </c>
      <c r="Z171" s="31" t="str">
        <f>'Comprehensive apps info'!Z175</f>
        <v/>
      </c>
      <c r="AA171" s="32" t="str">
        <f>'Comprehensive apps info'!AA175</f>
        <v>rrd_cbv_internal@rrd.com</v>
      </c>
      <c r="AB171" s="32" t="str">
        <f>'Comprehensive apps info'!AB175</f>
        <v>rrd_cbv_recon@rrd.com</v>
      </c>
      <c r="AC171" s="32"/>
      <c r="AD171" s="32" t="str">
        <f>'Comprehensive apps info'!AD175</f>
        <v/>
      </c>
      <c r="AE171" s="32" t="str">
        <f>'Comprehensive apps info'!AE175</f>
        <v/>
      </c>
      <c r="AF171" s="32" t="str">
        <f>'Comprehensive apps info'!AF175</f>
        <v/>
      </c>
      <c r="AG171" s="32" t="str">
        <f>'Comprehensive apps info'!AG175</f>
        <v/>
      </c>
      <c r="AH171" s="32"/>
      <c r="AI171" s="32" t="str">
        <f>'Comprehensive apps info'!AI175</f>
        <v/>
      </c>
      <c r="AJ171" s="32" t="str">
        <f>'Comprehensive apps info'!AJ175</f>
        <v/>
      </c>
      <c r="AK171" s="1"/>
    </row>
    <row r="172" hidden="1">
      <c r="A172" s="91"/>
      <c r="B172" s="15">
        <f>'Comprehensive apps info'!B176</f>
        <v>8</v>
      </c>
      <c r="C172" s="15">
        <f>'Comprehensive apps info'!C176</f>
        <v>8</v>
      </c>
      <c r="D172" s="25" t="str">
        <f>'Comprehensive apps info'!D176</f>
        <v>Denver</v>
      </c>
      <c r="E172" s="25" t="str">
        <f>'Comprehensive apps info'!E176</f>
        <v>Custom W-2 PDF</v>
      </c>
      <c r="F172" s="25" t="str">
        <f>'Comprehensive apps info'!F176</f>
        <v>denwtwo</v>
      </c>
      <c r="G172" s="25" t="str">
        <f>'Comprehensive apps info'!G176</f>
        <v>Annual</v>
      </c>
      <c r="H172" s="25" t="str">
        <f>'Comprehensive apps info'!H176</f>
        <v>Statement</v>
      </c>
      <c r="I172" s="25" t="str">
        <f>'Comprehensive apps info'!I176</f>
        <v>PDF</v>
      </c>
      <c r="J172" s="25" t="str">
        <f>'Comprehensive apps info'!J176</f>
        <v>Veera</v>
      </c>
      <c r="K172" s="25" t="str">
        <f>'Comprehensive apps info'!K176</f>
        <v>Sushil</v>
      </c>
      <c r="L172" s="25" t="str">
        <f>'Comprehensive apps info'!L176</f>
        <v>Bob Durtschi</v>
      </c>
      <c r="M172" s="25" t="str">
        <f>'Comprehensive apps info'!M176</f>
        <v>Lynsey Falkenberg</v>
      </c>
      <c r="N172" s="25" t="str">
        <f>'Comprehensive apps info'!N176</f>
        <v>Casey McCammon</v>
      </c>
      <c r="O172" s="59" t="str">
        <f>'Comprehensive apps info'!O176</f>
        <v>Supported by TEKsystems</v>
      </c>
      <c r="P172" s="25" t="str">
        <f>'Comprehensive apps info'!P176</f>
        <v/>
      </c>
      <c r="Q172" s="25" t="str">
        <f>'Comprehensive apps info'!Q176</f>
        <v/>
      </c>
      <c r="R172" s="25" t="str">
        <f>'Comprehensive apps info'!R176</f>
        <v/>
      </c>
      <c r="S172" s="28" t="str">
        <f>'Comprehensive apps info'!S176</f>
        <v/>
      </c>
      <c r="T172" s="28" t="str">
        <f>'Comprehensive apps info'!T176</f>
        <v/>
      </c>
      <c r="U172" s="25" t="str">
        <f>'Comprehensive apps info'!U176</f>
        <v/>
      </c>
      <c r="V172" s="25" t="str">
        <f>'Comprehensive apps info'!V176</f>
        <v/>
      </c>
      <c r="W172" s="65" t="str">
        <f>'Comprehensive apps info'!W176</f>
        <v/>
      </c>
      <c r="X172" s="61" t="str">
        <f>'Comprehensive apps info'!X176</f>
        <v/>
      </c>
      <c r="Y172" s="42" t="str">
        <f>'Comprehensive apps info'!Y176</f>
        <v>https://sites.google.com/a/rrd.com/denver-w2/</v>
      </c>
      <c r="Z172" s="31" t="str">
        <f>'Comprehensive apps info'!Z176</f>
        <v/>
      </c>
      <c r="AA172" s="32" t="str">
        <f>'Comprehensive apps info'!AA176</f>
        <v>rrd-denwtwo-internal@rrd.com</v>
      </c>
      <c r="AB172" s="32" t="str">
        <f>'Comprehensive apps info'!AB176</f>
        <v>rrd-denwtwo-external@rrd.com</v>
      </c>
      <c r="AC172" s="32"/>
      <c r="AD172" s="32" t="str">
        <f>'Comprehensive apps info'!AD176</f>
        <v/>
      </c>
      <c r="AE172" s="32" t="str">
        <f>'Comprehensive apps info'!AE176</f>
        <v/>
      </c>
      <c r="AF172" s="32" t="str">
        <f>'Comprehensive apps info'!AF176</f>
        <v/>
      </c>
      <c r="AG172" s="32" t="str">
        <f>'Comprehensive apps info'!AG176</f>
        <v/>
      </c>
      <c r="AH172" s="32"/>
      <c r="AI172" s="32" t="str">
        <f>'Comprehensive apps info'!AI176</f>
        <v/>
      </c>
      <c r="AJ172" s="32" t="str">
        <f>'Comprehensive apps info'!AJ176</f>
        <v/>
      </c>
      <c r="AK172" s="1"/>
    </row>
    <row r="173" hidden="1">
      <c r="A173" s="91"/>
      <c r="B173" s="15">
        <f>'Comprehensive apps info'!B177</f>
        <v>8</v>
      </c>
      <c r="C173" s="15">
        <f>'Comprehensive apps info'!C177</f>
        <v>9</v>
      </c>
      <c r="D173" s="25" t="str">
        <f>'Comprehensive apps info'!D177</f>
        <v>Equifax</v>
      </c>
      <c r="E173" s="25" t="str">
        <f>'Comprehensive apps info'!E177</f>
        <v>Puerto Rico W-2</v>
      </c>
      <c r="F173" s="25" t="str">
        <f>'Comprehensive apps info'!F177</f>
        <v>tlxw2pr</v>
      </c>
      <c r="G173" s="25" t="str">
        <f>'Comprehensive apps info'!G177</f>
        <v>Annual</v>
      </c>
      <c r="H173" s="25" t="str">
        <f>'Comprehensive apps info'!H177</f>
        <v>Statement</v>
      </c>
      <c r="I173" s="25" t="str">
        <f>'Comprehensive apps info'!I177</f>
        <v>Raw Data</v>
      </c>
      <c r="J173" s="25" t="str">
        <f>'Comprehensive apps info'!J177</f>
        <v>Ravi</v>
      </c>
      <c r="K173" s="25" t="str">
        <f>'Comprehensive apps info'!K177</f>
        <v>Veera</v>
      </c>
      <c r="L173" s="25" t="str">
        <f>'Comprehensive apps info'!L177</f>
        <v>Ismaila Meite</v>
      </c>
      <c r="M173" s="25" t="str">
        <f>'Comprehensive apps info'!M177</f>
        <v>Leigh Hopkins &amp; David Tenney</v>
      </c>
      <c r="N173" s="25" t="str">
        <f>'Comprehensive apps info'!N177</f>
        <v>Mike Benson</v>
      </c>
      <c r="O173" s="59" t="str">
        <f>'Comprehensive apps info'!O177</f>
        <v>Supported by TEKsystems</v>
      </c>
      <c r="P173" s="25" t="str">
        <f>'Comprehensive apps info'!P177</f>
        <v/>
      </c>
      <c r="Q173" s="25" t="str">
        <f>'Comprehensive apps info'!Q177</f>
        <v/>
      </c>
      <c r="R173" s="25" t="str">
        <f>'Comprehensive apps info'!R177</f>
        <v/>
      </c>
      <c r="S173" s="28" t="str">
        <f>'Comprehensive apps info'!S177</f>
        <v/>
      </c>
      <c r="T173" s="28" t="str">
        <f>'Comprehensive apps info'!T177</f>
        <v/>
      </c>
      <c r="U173" s="25" t="str">
        <f>'Comprehensive apps info'!U177</f>
        <v/>
      </c>
      <c r="V173" s="25" t="str">
        <f>'Comprehensive apps info'!V177</f>
        <v/>
      </c>
      <c r="W173" s="65" t="str">
        <f>'Comprehensive apps info'!W177</f>
        <v/>
      </c>
      <c r="X173" s="61" t="str">
        <f>'Comprehensive apps info'!X177</f>
        <v/>
      </c>
      <c r="Y173" s="92" t="str">
        <f>'Comprehensive apps info'!Y177</f>
        <v/>
      </c>
      <c r="Z173" s="31" t="str">
        <f>'Comprehensive apps info'!Z177</f>
        <v/>
      </c>
      <c r="AA173" s="32" t="str">
        <f>'Comprehensive apps info'!AA177</f>
        <v>talx.pr.reports@rrd.com</v>
      </c>
      <c r="AB173" s="32" t="str">
        <f>'Comprehensive apps info'!AB177</f>
        <v>N/A</v>
      </c>
      <c r="AC173" s="32"/>
      <c r="AD173" s="32" t="str">
        <f>'Comprehensive apps info'!AD177</f>
        <v/>
      </c>
      <c r="AE173" s="32" t="str">
        <f>'Comprehensive apps info'!AE177</f>
        <v/>
      </c>
      <c r="AF173" s="32" t="str">
        <f>'Comprehensive apps info'!AF177</f>
        <v/>
      </c>
      <c r="AG173" s="32" t="str">
        <f>'Comprehensive apps info'!AG177</f>
        <v/>
      </c>
      <c r="AH173" s="32"/>
      <c r="AI173" s="32" t="str">
        <f>'Comprehensive apps info'!AI177</f>
        <v/>
      </c>
      <c r="AJ173" s="32" t="str">
        <f>'Comprehensive apps info'!AJ177</f>
        <v/>
      </c>
      <c r="AK173" s="1"/>
    </row>
    <row r="174" hidden="1">
      <c r="A174" s="91"/>
      <c r="B174" s="15">
        <f>'Comprehensive apps info'!B178</f>
        <v>8</v>
      </c>
      <c r="C174" s="15">
        <f>'Comprehensive apps info'!C178</f>
        <v>10</v>
      </c>
      <c r="D174" s="25" t="str">
        <f>'Comprehensive apps info'!D178</f>
        <v>FRTIB</v>
      </c>
      <c r="E174" s="25" t="str">
        <f>'Comprehensive apps info'!E178</f>
        <v>1099R Statements</v>
      </c>
      <c r="F174" s="25" t="str">
        <f>'Comprehensive apps info'!F178</f>
        <v>fdrqwrp</v>
      </c>
      <c r="G174" s="25" t="str">
        <f>'Comprehensive apps info'!G178</f>
        <v>Annual</v>
      </c>
      <c r="H174" s="25" t="str">
        <f>'Comprehensive apps info'!H178</f>
        <v>Statement</v>
      </c>
      <c r="I174" s="25" t="str">
        <f>'Comprehensive apps info'!I178</f>
        <v>AFP</v>
      </c>
      <c r="J174" s="25" t="str">
        <f>'Comprehensive apps info'!J178</f>
        <v>Unassigned</v>
      </c>
      <c r="K174" s="25" t="str">
        <f>'Comprehensive apps info'!K178</f>
        <v>Unassigned</v>
      </c>
      <c r="L174" s="25" t="str">
        <f>'Comprehensive apps info'!L178</f>
        <v>Steve Samaniego</v>
      </c>
      <c r="M174" s="25" t="str">
        <f>'Comprehensive apps info'!M178</f>
        <v>Anthony Tokar</v>
      </c>
      <c r="N174" s="25" t="str">
        <f>'Comprehensive apps info'!N178</f>
        <v>Mike Benson</v>
      </c>
      <c r="O174" s="59" t="str">
        <f>'Comprehensive apps info'!O178</f>
        <v>De-scoped from TEKsystems</v>
      </c>
      <c r="P174" s="25" t="str">
        <f>'Comprehensive apps info'!P178</f>
        <v/>
      </c>
      <c r="Q174" s="25" t="str">
        <f>'Comprehensive apps info'!Q178</f>
        <v/>
      </c>
      <c r="R174" s="25" t="str">
        <f>'Comprehensive apps info'!R178</f>
        <v/>
      </c>
      <c r="S174" s="28" t="str">
        <f>'Comprehensive apps info'!S178</f>
        <v/>
      </c>
      <c r="T174" s="28" t="str">
        <f>'Comprehensive apps info'!T178</f>
        <v/>
      </c>
      <c r="U174" s="25" t="str">
        <f>'Comprehensive apps info'!U178</f>
        <v/>
      </c>
      <c r="V174" s="25" t="str">
        <f>'Comprehensive apps info'!V178</f>
        <v/>
      </c>
      <c r="W174" s="65" t="str">
        <f>'Comprehensive apps info'!W178</f>
        <v/>
      </c>
      <c r="X174" s="61" t="str">
        <f>'Comprehensive apps info'!X178</f>
        <v/>
      </c>
      <c r="Y174" s="92" t="str">
        <f>'Comprehensive apps info'!Y178</f>
        <v/>
      </c>
      <c r="Z174" s="31" t="str">
        <f>'Comprehensive apps info'!Z178</f>
        <v/>
      </c>
      <c r="AA174" s="32" t="str">
        <f>'Comprehensive apps info'!AA178</f>
        <v/>
      </c>
      <c r="AB174" s="32" t="str">
        <f>'Comprehensive apps info'!AB178</f>
        <v/>
      </c>
      <c r="AC174" s="32"/>
      <c r="AD174" s="32" t="str">
        <f>'Comprehensive apps info'!AD178</f>
        <v/>
      </c>
      <c r="AE174" s="32" t="str">
        <f>'Comprehensive apps info'!AE178</f>
        <v/>
      </c>
      <c r="AF174" s="32" t="str">
        <f>'Comprehensive apps info'!AF178</f>
        <v/>
      </c>
      <c r="AG174" s="32" t="str">
        <f>'Comprehensive apps info'!AG178</f>
        <v/>
      </c>
      <c r="AH174" s="32"/>
      <c r="AI174" s="32" t="str">
        <f>'Comprehensive apps info'!AI178</f>
        <v/>
      </c>
      <c r="AJ174" s="32" t="str">
        <f>'Comprehensive apps info'!AJ178</f>
        <v/>
      </c>
      <c r="AK174" s="1"/>
    </row>
    <row r="175">
      <c r="A175" s="91"/>
      <c r="B175" s="15">
        <f>'Comprehensive apps info'!B179</f>
        <v>8</v>
      </c>
      <c r="C175" s="15">
        <f>'Comprehensive apps info'!C179</f>
        <v>11</v>
      </c>
      <c r="D175" s="25" t="str">
        <f>'Comprehensive apps info'!D179</f>
        <v>Hodges and Mace LLC</v>
      </c>
      <c r="E175" s="25" t="str">
        <f>'Comprehensive apps info'!E179</f>
        <v>1095-C Standard</v>
      </c>
      <c r="F175" s="25" t="str">
        <f>'Comprehensive apps info'!F179</f>
        <v>hmlacar</v>
      </c>
      <c r="G175" s="25" t="str">
        <f>'Comprehensive apps info'!G179</f>
        <v>Annual</v>
      </c>
      <c r="H175" s="25" t="str">
        <f>'Comprehensive apps info'!H179</f>
        <v>Statement</v>
      </c>
      <c r="I175" s="25" t="str">
        <f>'Comprehensive apps info'!I179</f>
        <v>Raw Data</v>
      </c>
      <c r="J175" s="25" t="str">
        <f>'Comprehensive apps info'!J179</f>
        <v>Naidu</v>
      </c>
      <c r="K175" s="25" t="str">
        <f>'Comprehensive apps info'!K179</f>
        <v>Rao</v>
      </c>
      <c r="L175" s="25" t="str">
        <f>'Comprehensive apps info'!L179</f>
        <v>Alan Gebert</v>
      </c>
      <c r="M175" s="25" t="str">
        <f>'Comprehensive apps info'!M179</f>
        <v>Kayla Hartigan</v>
      </c>
      <c r="N175" s="25" t="str">
        <f>'Comprehensive apps info'!N179</f>
        <v>Casey McCammon</v>
      </c>
      <c r="O175" s="59" t="str">
        <f>'Comprehensive apps info'!O179</f>
        <v>Supported by TEKsystems</v>
      </c>
      <c r="P175" s="25" t="str">
        <f>'Comprehensive apps info'!P179</f>
        <v/>
      </c>
      <c r="Q175" s="25" t="str">
        <f>'Comprehensive apps info'!Q179</f>
        <v/>
      </c>
      <c r="R175" s="25" t="str">
        <f>'Comprehensive apps info'!R179</f>
        <v/>
      </c>
      <c r="S175" s="28" t="str">
        <f>'Comprehensive apps info'!S179</f>
        <v/>
      </c>
      <c r="T175" s="28" t="str">
        <f>'Comprehensive apps info'!T179</f>
        <v/>
      </c>
      <c r="U175" s="25" t="str">
        <f>'Comprehensive apps info'!U179</f>
        <v/>
      </c>
      <c r="V175" s="25" t="str">
        <f>'Comprehensive apps info'!V179</f>
        <v/>
      </c>
      <c r="W175" s="65" t="str">
        <f>'Comprehensive apps info'!W179</f>
        <v/>
      </c>
      <c r="X175" s="61" t="str">
        <f>'Comprehensive apps info'!X179</f>
        <v/>
      </c>
      <c r="Y175" s="92" t="str">
        <f>'Comprehensive apps info'!Y179</f>
        <v/>
      </c>
      <c r="Z175" s="31" t="str">
        <f>'Comprehensive apps info'!Z179</f>
        <v/>
      </c>
      <c r="AA175" s="32" t="str">
        <f>'Comprehensive apps info'!AA179</f>
        <v>hodges-mace-internal@rrd.com</v>
      </c>
      <c r="AB175" s="32" t="str">
        <f>'Comprehensive apps info'!AB179</f>
        <v>hodges-mace-external@rrd.com</v>
      </c>
      <c r="AC175" s="32"/>
      <c r="AD175" s="32" t="str">
        <f>'Comprehensive apps info'!AD179</f>
        <v/>
      </c>
      <c r="AE175" s="32" t="str">
        <f>'Comprehensive apps info'!AE179</f>
        <v/>
      </c>
      <c r="AF175" s="32" t="str">
        <f>'Comprehensive apps info'!AF179</f>
        <v/>
      </c>
      <c r="AG175" s="32" t="str">
        <f>'Comprehensive apps info'!AG179</f>
        <v/>
      </c>
      <c r="AH175" s="32"/>
      <c r="AI175" s="32" t="str">
        <f>'Comprehensive apps info'!AI179</f>
        <v/>
      </c>
      <c r="AJ175" s="32" t="str">
        <f>'Comprehensive apps info'!AJ179</f>
        <v/>
      </c>
      <c r="AK175" s="1"/>
    </row>
    <row r="176" hidden="1">
      <c r="A176" s="91"/>
      <c r="B176" s="15">
        <f>'Comprehensive apps info'!B180</f>
        <v>8</v>
      </c>
      <c r="C176" s="15">
        <f>'Comprehensive apps info'!C180</f>
        <v>12</v>
      </c>
      <c r="D176" s="25" t="str">
        <f>'Comprehensive apps info'!D180</f>
        <v>John Hancock</v>
      </c>
      <c r="E176" s="25" t="str">
        <f>'Comprehensive apps info'!E180</f>
        <v>Compliance 1099</v>
      </c>
      <c r="F176" s="25" t="str">
        <f>'Comprehensive apps info'!F180</f>
        <v>jhm9yyi</v>
      </c>
      <c r="G176" s="25" t="str">
        <f>'Comprehensive apps info'!G180</f>
        <v>Annual</v>
      </c>
      <c r="H176" s="25" t="str">
        <f>'Comprehensive apps info'!H180</f>
        <v>Statement</v>
      </c>
      <c r="I176" s="25" t="str">
        <f>'Comprehensive apps info'!I180</f>
        <v>AFP</v>
      </c>
      <c r="J176" s="25" t="str">
        <f>'Comprehensive apps info'!J180</f>
        <v>Unassigned</v>
      </c>
      <c r="K176" s="25" t="str">
        <f>'Comprehensive apps info'!K180</f>
        <v>Unassigned</v>
      </c>
      <c r="L176" s="25" t="str">
        <f>'Comprehensive apps info'!L180</f>
        <v>Dawn Robison</v>
      </c>
      <c r="M176" s="25" t="str">
        <f>'Comprehensive apps info'!M180</f>
        <v>Lynne Gurney</v>
      </c>
      <c r="N176" s="25" t="str">
        <f>'Comprehensive apps info'!N180</f>
        <v>Casey McCammon</v>
      </c>
      <c r="O176" s="59" t="str">
        <f>'Comprehensive apps info'!O180</f>
        <v>De-scoped from TEKsystems</v>
      </c>
      <c r="P176" s="25" t="str">
        <f>'Comprehensive apps info'!P180</f>
        <v/>
      </c>
      <c r="Q176" s="25" t="str">
        <f>'Comprehensive apps info'!Q180</f>
        <v/>
      </c>
      <c r="R176" s="25" t="str">
        <f>'Comprehensive apps info'!R180</f>
        <v/>
      </c>
      <c r="S176" s="28" t="str">
        <f>'Comprehensive apps info'!S180</f>
        <v/>
      </c>
      <c r="T176" s="28" t="str">
        <f>'Comprehensive apps info'!T180</f>
        <v/>
      </c>
      <c r="U176" s="25" t="str">
        <f>'Comprehensive apps info'!U180</f>
        <v/>
      </c>
      <c r="V176" s="25" t="str">
        <f>'Comprehensive apps info'!V180</f>
        <v/>
      </c>
      <c r="W176" s="65" t="str">
        <f>'Comprehensive apps info'!W180</f>
        <v/>
      </c>
      <c r="X176" s="61" t="str">
        <f>'Comprehensive apps info'!X180</f>
        <v/>
      </c>
      <c r="Y176" s="92" t="str">
        <f>'Comprehensive apps info'!Y180</f>
        <v/>
      </c>
      <c r="Z176" s="31" t="str">
        <f>'Comprehensive apps info'!Z180</f>
        <v/>
      </c>
      <c r="AA176" s="32" t="str">
        <f>'Comprehensive apps info'!AA180</f>
        <v/>
      </c>
      <c r="AB176" s="32" t="str">
        <f>'Comprehensive apps info'!AB180</f>
        <v/>
      </c>
      <c r="AC176" s="32"/>
      <c r="AD176" s="32" t="str">
        <f>'Comprehensive apps info'!AD180</f>
        <v/>
      </c>
      <c r="AE176" s="32" t="str">
        <f>'Comprehensive apps info'!AE180</f>
        <v/>
      </c>
      <c r="AF176" s="32" t="str">
        <f>'Comprehensive apps info'!AF180</f>
        <v/>
      </c>
      <c r="AG176" s="32" t="str">
        <f>'Comprehensive apps info'!AG180</f>
        <v/>
      </c>
      <c r="AH176" s="32"/>
      <c r="AI176" s="32" t="str">
        <f>'Comprehensive apps info'!AI180</f>
        <v/>
      </c>
      <c r="AJ176" s="32" t="str">
        <f>'Comprehensive apps info'!AJ180</f>
        <v/>
      </c>
      <c r="AK176" s="1"/>
    </row>
    <row r="177" hidden="1">
      <c r="A177" s="91"/>
      <c r="B177" s="15">
        <f>'Comprehensive apps info'!B181</f>
        <v>8</v>
      </c>
      <c r="C177" s="15">
        <f>'Comprehensive apps info'!C181</f>
        <v>13</v>
      </c>
      <c r="D177" s="25" t="str">
        <f>'Comprehensive apps info'!D181</f>
        <v>McKesson</v>
      </c>
      <c r="E177" s="25" t="str">
        <f>'Comprehensive apps info'!E181</f>
        <v>Annual Tax CDs</v>
      </c>
      <c r="F177" s="25" t="str">
        <f>'Comprehensive apps info'!F181</f>
        <v>mkstxcd</v>
      </c>
      <c r="G177" s="25" t="str">
        <f>'Comprehensive apps info'!G181</f>
        <v>Annual</v>
      </c>
      <c r="H177" s="25" t="str">
        <f>'Comprehensive apps info'!H181</f>
        <v>Statement</v>
      </c>
      <c r="I177" s="25" t="str">
        <f>'Comprehensive apps info'!I181</f>
        <v>AFP</v>
      </c>
      <c r="J177" s="25" t="str">
        <f>'Comprehensive apps info'!J181</f>
        <v>Unassigned</v>
      </c>
      <c r="K177" s="25" t="str">
        <f>'Comprehensive apps info'!K181</f>
        <v>Unassigned</v>
      </c>
      <c r="L177" s="25" t="str">
        <f>'Comprehensive apps info'!L181</f>
        <v>Glen Kartchner</v>
      </c>
      <c r="M177" s="25" t="str">
        <f>'Comprehensive apps info'!M181</f>
        <v>Brian Munk</v>
      </c>
      <c r="N177" s="25" t="str">
        <f>'Comprehensive apps info'!N181</f>
        <v>Mike Benson</v>
      </c>
      <c r="O177" s="59" t="str">
        <f>'Comprehensive apps info'!O181</f>
        <v>De-scoped from TEKsystems</v>
      </c>
      <c r="P177" s="25" t="str">
        <f>'Comprehensive apps info'!P181</f>
        <v/>
      </c>
      <c r="Q177" s="25" t="str">
        <f>'Comprehensive apps info'!Q181</f>
        <v/>
      </c>
      <c r="R177" s="25" t="str">
        <f>'Comprehensive apps info'!R181</f>
        <v/>
      </c>
      <c r="S177" s="28" t="str">
        <f>'Comprehensive apps info'!S181</f>
        <v/>
      </c>
      <c r="T177" s="28" t="str">
        <f>'Comprehensive apps info'!T181</f>
        <v/>
      </c>
      <c r="U177" s="25" t="str">
        <f>'Comprehensive apps info'!U181</f>
        <v/>
      </c>
      <c r="V177" s="25" t="str">
        <f>'Comprehensive apps info'!V181</f>
        <v/>
      </c>
      <c r="W177" s="65" t="str">
        <f>'Comprehensive apps info'!W181</f>
        <v/>
      </c>
      <c r="X177" s="61" t="str">
        <f>'Comprehensive apps info'!X181</f>
        <v/>
      </c>
      <c r="Y177" s="92" t="str">
        <f>'Comprehensive apps info'!Y181</f>
        <v/>
      </c>
      <c r="Z177" s="31" t="str">
        <f>'Comprehensive apps info'!Z181</f>
        <v/>
      </c>
      <c r="AA177" s="32" t="str">
        <f>'Comprehensive apps info'!AA181</f>
        <v/>
      </c>
      <c r="AB177" s="32" t="str">
        <f>'Comprehensive apps info'!AB181</f>
        <v/>
      </c>
      <c r="AC177" s="32"/>
      <c r="AD177" s="32" t="str">
        <f>'Comprehensive apps info'!AD181</f>
        <v/>
      </c>
      <c r="AE177" s="32" t="str">
        <f>'Comprehensive apps info'!AE181</f>
        <v/>
      </c>
      <c r="AF177" s="32" t="str">
        <f>'Comprehensive apps info'!AF181</f>
        <v/>
      </c>
      <c r="AG177" s="32" t="str">
        <f>'Comprehensive apps info'!AG181</f>
        <v/>
      </c>
      <c r="AH177" s="32"/>
      <c r="AI177" s="32" t="str">
        <f>'Comprehensive apps info'!AI181</f>
        <v/>
      </c>
      <c r="AJ177" s="32" t="str">
        <f>'Comprehensive apps info'!AJ181</f>
        <v/>
      </c>
      <c r="AK177" s="1"/>
    </row>
    <row r="178" hidden="1">
      <c r="A178" s="91"/>
      <c r="B178" s="15">
        <f>'Comprehensive apps info'!B182</f>
        <v>8</v>
      </c>
      <c r="C178" s="15">
        <f>'Comprehensive apps info'!C182</f>
        <v>14</v>
      </c>
      <c r="D178" s="25" t="str">
        <f>'Comprehensive apps info'!D182</f>
        <v>Solium Captial</v>
      </c>
      <c r="E178" s="25" t="str">
        <f>'Comprehensive apps info'!E182</f>
        <v>Compliance - Y99I</v>
      </c>
      <c r="F178" s="25" t="str">
        <f>'Comprehensive apps info'!F182</f>
        <v>soly99i</v>
      </c>
      <c r="G178" s="25" t="str">
        <f>'Comprehensive apps info'!G182</f>
        <v>Annual</v>
      </c>
      <c r="H178" s="25" t="str">
        <f>'Comprehensive apps info'!H182</f>
        <v>Statement</v>
      </c>
      <c r="I178" s="25" t="str">
        <f>'Comprehensive apps info'!I182</f>
        <v>Raw Data</v>
      </c>
      <c r="J178" s="25" t="str">
        <f>'Comprehensive apps info'!J182</f>
        <v>Unassigned</v>
      </c>
      <c r="K178" s="25" t="str">
        <f>'Comprehensive apps info'!K182</f>
        <v>Unassigned</v>
      </c>
      <c r="L178" s="25" t="str">
        <f>'Comprehensive apps info'!L182</f>
        <v>Tammy Hellberg</v>
      </c>
      <c r="M178" s="25" t="str">
        <f>'Comprehensive apps info'!M182</f>
        <v>Beverly Riebe</v>
      </c>
      <c r="N178" s="25" t="str">
        <f>'Comprehensive apps info'!N182</f>
        <v>Brandon Ballard</v>
      </c>
      <c r="O178" s="59" t="str">
        <f>'Comprehensive apps info'!O182</f>
        <v>De-scoped from TEKsystems</v>
      </c>
      <c r="P178" s="25" t="str">
        <f>'Comprehensive apps info'!P182</f>
        <v/>
      </c>
      <c r="Q178" s="25" t="str">
        <f>'Comprehensive apps info'!Q182</f>
        <v/>
      </c>
      <c r="R178" s="25" t="str">
        <f>'Comprehensive apps info'!R182</f>
        <v/>
      </c>
      <c r="S178" s="28" t="str">
        <f>'Comprehensive apps info'!S182</f>
        <v/>
      </c>
      <c r="T178" s="28" t="str">
        <f>'Comprehensive apps info'!T182</f>
        <v/>
      </c>
      <c r="U178" s="25" t="str">
        <f>'Comprehensive apps info'!U182</f>
        <v/>
      </c>
      <c r="V178" s="25" t="str">
        <f>'Comprehensive apps info'!V182</f>
        <v/>
      </c>
      <c r="W178" s="65" t="str">
        <f>'Comprehensive apps info'!W182</f>
        <v/>
      </c>
      <c r="X178" s="61" t="str">
        <f>'Comprehensive apps info'!X182</f>
        <v/>
      </c>
      <c r="Y178" s="92" t="str">
        <f>'Comprehensive apps info'!Y182</f>
        <v/>
      </c>
      <c r="Z178" s="31" t="str">
        <f>'Comprehensive apps info'!Z182</f>
        <v/>
      </c>
      <c r="AA178" s="32" t="str">
        <f>'Comprehensive apps info'!AA182</f>
        <v/>
      </c>
      <c r="AB178" s="32" t="str">
        <f>'Comprehensive apps info'!AB182</f>
        <v/>
      </c>
      <c r="AC178" s="32"/>
      <c r="AD178" s="32" t="str">
        <f>'Comprehensive apps info'!AD182</f>
        <v/>
      </c>
      <c r="AE178" s="32" t="str">
        <f>'Comprehensive apps info'!AE182</f>
        <v/>
      </c>
      <c r="AF178" s="32" t="str">
        <f>'Comprehensive apps info'!AF182</f>
        <v/>
      </c>
      <c r="AG178" s="32" t="str">
        <f>'Comprehensive apps info'!AG182</f>
        <v/>
      </c>
      <c r="AH178" s="32"/>
      <c r="AI178" s="32" t="str">
        <f>'Comprehensive apps info'!AI182</f>
        <v/>
      </c>
      <c r="AJ178" s="32" t="str">
        <f>'Comprehensive apps info'!AJ182</f>
        <v/>
      </c>
      <c r="AK178" s="1"/>
    </row>
    <row r="179" hidden="1">
      <c r="A179" s="91"/>
      <c r="B179" s="15">
        <f>'Comprehensive apps info'!B183</f>
        <v>8</v>
      </c>
      <c r="C179" s="15">
        <f>'Comprehensive apps info'!C183</f>
        <v>15</v>
      </c>
      <c r="D179" s="25" t="str">
        <f>'Comprehensive apps info'!D183</f>
        <v>State of Maryland</v>
      </c>
      <c r="E179" s="25" t="str">
        <f>'Comprehensive apps info'!E183</f>
        <v>1095-B Standard</v>
      </c>
      <c r="F179" s="25" t="str">
        <f>'Comprehensive apps info'!F183</f>
        <v>smdacar</v>
      </c>
      <c r="G179" s="25" t="str">
        <f>'Comprehensive apps info'!G183</f>
        <v>Annual</v>
      </c>
      <c r="H179" s="25" t="str">
        <f>'Comprehensive apps info'!H183</f>
        <v>Statement</v>
      </c>
      <c r="I179" s="25" t="str">
        <f>'Comprehensive apps info'!I183</f>
        <v>Raw Data</v>
      </c>
      <c r="J179" s="25" t="str">
        <f>'Comprehensive apps info'!J183</f>
        <v>Naidu</v>
      </c>
      <c r="K179" s="25" t="str">
        <f>'Comprehensive apps info'!K183</f>
        <v>Rao</v>
      </c>
      <c r="L179" s="25" t="str">
        <f>'Comprehensive apps info'!L183</f>
        <v>Alan Gebert</v>
      </c>
      <c r="M179" s="25" t="str">
        <f>'Comprehensive apps info'!M183</f>
        <v>Janet Pollock</v>
      </c>
      <c r="N179" s="25" t="str">
        <f>'Comprehensive apps info'!N183</f>
        <v>Casey McCammon</v>
      </c>
      <c r="O179" s="59" t="str">
        <f>'Comprehensive apps info'!O183</f>
        <v>Supported by TEKsystems</v>
      </c>
      <c r="P179" s="25" t="str">
        <f>'Comprehensive apps info'!P183</f>
        <v/>
      </c>
      <c r="Q179" s="25" t="str">
        <f>'Comprehensive apps info'!Q183</f>
        <v/>
      </c>
      <c r="R179" s="25" t="str">
        <f>'Comprehensive apps info'!R183</f>
        <v/>
      </c>
      <c r="S179" s="28" t="str">
        <f>'Comprehensive apps info'!S183</f>
        <v/>
      </c>
      <c r="T179" s="28" t="str">
        <f>'Comprehensive apps info'!T183</f>
        <v/>
      </c>
      <c r="U179" s="25" t="str">
        <f>'Comprehensive apps info'!U183</f>
        <v/>
      </c>
      <c r="V179" s="25" t="str">
        <f>'Comprehensive apps info'!V183</f>
        <v/>
      </c>
      <c r="W179" s="65" t="str">
        <f>'Comprehensive apps info'!W183</f>
        <v/>
      </c>
      <c r="X179" s="61" t="str">
        <f>'Comprehensive apps info'!X183</f>
        <v/>
      </c>
      <c r="Y179" s="92" t="str">
        <f>'Comprehensive apps info'!Y183</f>
        <v/>
      </c>
      <c r="Z179" s="31" t="str">
        <f>'Comprehensive apps info'!Z183</f>
        <v/>
      </c>
      <c r="AA179" s="32" t="str">
        <f>'Comprehensive apps info'!AA183</f>
        <v>rrd-smdacar-igroup@rrd.com</v>
      </c>
      <c r="AB179" s="32" t="str">
        <f>'Comprehensive apps info'!AB183</f>
        <v>rrd-smdacar-egroup@rrd.com</v>
      </c>
      <c r="AC179" s="32"/>
      <c r="AD179" s="32" t="str">
        <f>'Comprehensive apps info'!AD183</f>
        <v/>
      </c>
      <c r="AE179" s="32" t="str">
        <f>'Comprehensive apps info'!AE183</f>
        <v/>
      </c>
      <c r="AF179" s="32" t="str">
        <f>'Comprehensive apps info'!AF183</f>
        <v/>
      </c>
      <c r="AG179" s="32" t="str">
        <f>'Comprehensive apps info'!AG183</f>
        <v/>
      </c>
      <c r="AH179" s="32"/>
      <c r="AI179" s="32" t="str">
        <f>'Comprehensive apps info'!AI183</f>
        <v/>
      </c>
      <c r="AJ179" s="32" t="str">
        <f>'Comprehensive apps info'!AJ183</f>
        <v/>
      </c>
      <c r="AK179" s="1"/>
    </row>
    <row r="180" hidden="1">
      <c r="A180" s="91"/>
      <c r="B180" s="15">
        <f>'Comprehensive apps info'!B184</f>
        <v>8</v>
      </c>
      <c r="C180" s="15">
        <f>'Comprehensive apps info'!C184</f>
        <v>16</v>
      </c>
      <c r="D180" s="25" t="str">
        <f>'Comprehensive apps info'!D184</f>
        <v>State of Mississippi</v>
      </c>
      <c r="E180" s="25" t="str">
        <f>'Comprehensive apps info'!E184</f>
        <v>1095-B Medical Xerox</v>
      </c>
      <c r="F180" s="25" t="str">
        <f>'Comprehensive apps info'!F184</f>
        <v>xmmacar</v>
      </c>
      <c r="G180" s="25" t="str">
        <f>'Comprehensive apps info'!G184</f>
        <v>Annual</v>
      </c>
      <c r="H180" s="25" t="str">
        <f>'Comprehensive apps info'!H184</f>
        <v>Statement</v>
      </c>
      <c r="I180" s="25" t="str">
        <f>'Comprehensive apps info'!I184</f>
        <v>Raw Data</v>
      </c>
      <c r="J180" s="25" t="str">
        <f>'Comprehensive apps info'!J184</f>
        <v>Sushil</v>
      </c>
      <c r="K180" s="25" t="str">
        <f>'Comprehensive apps info'!K184</f>
        <v>Veera</v>
      </c>
      <c r="L180" s="25" t="str">
        <f>'Comprehensive apps info'!L184</f>
        <v>Anthony Goodwin</v>
      </c>
      <c r="M180" s="25" t="str">
        <f>'Comprehensive apps info'!M184</f>
        <v>Patrick Feehan</v>
      </c>
      <c r="N180" s="25" t="str">
        <f>'Comprehensive apps info'!N184</f>
        <v>Casey McCammon</v>
      </c>
      <c r="O180" s="59" t="str">
        <f>'Comprehensive apps info'!O184</f>
        <v>Supported by TEKsystems</v>
      </c>
      <c r="P180" s="25" t="str">
        <f>'Comprehensive apps info'!P184</f>
        <v/>
      </c>
      <c r="Q180" s="25" t="str">
        <f>'Comprehensive apps info'!Q184</f>
        <v/>
      </c>
      <c r="R180" s="25" t="str">
        <f>'Comprehensive apps info'!R184</f>
        <v/>
      </c>
      <c r="S180" s="28" t="str">
        <f>'Comprehensive apps info'!S184</f>
        <v/>
      </c>
      <c r="T180" s="28" t="str">
        <f>'Comprehensive apps info'!T184</f>
        <v/>
      </c>
      <c r="U180" s="25" t="str">
        <f>'Comprehensive apps info'!U184</f>
        <v/>
      </c>
      <c r="V180" s="25" t="str">
        <f>'Comprehensive apps info'!V184</f>
        <v/>
      </c>
      <c r="W180" s="65" t="str">
        <f>'Comprehensive apps info'!W184</f>
        <v/>
      </c>
      <c r="X180" s="61" t="str">
        <f>'Comprehensive apps info'!X184</f>
        <v/>
      </c>
      <c r="Y180" s="92" t="str">
        <f>'Comprehensive apps info'!Y184</f>
        <v/>
      </c>
      <c r="Z180" s="31" t="str">
        <f>'Comprehensive apps info'!Z184</f>
        <v/>
      </c>
      <c r="AA180" s="32" t="str">
        <f>'Comprehensive apps info'!AA184</f>
        <v>rrd-xmmacar-igroup@rrd.com</v>
      </c>
      <c r="AB180" s="32" t="str">
        <f>'Comprehensive apps info'!AB184</f>
        <v>rrd-xmmacar-egroup@rrd.com</v>
      </c>
      <c r="AC180" s="32"/>
      <c r="AD180" s="32" t="str">
        <f>'Comprehensive apps info'!AD184</f>
        <v/>
      </c>
      <c r="AE180" s="32" t="str">
        <f>'Comprehensive apps info'!AE184</f>
        <v/>
      </c>
      <c r="AF180" s="32" t="str">
        <f>'Comprehensive apps info'!AF184</f>
        <v/>
      </c>
      <c r="AG180" s="32" t="str">
        <f>'Comprehensive apps info'!AG184</f>
        <v/>
      </c>
      <c r="AH180" s="32"/>
      <c r="AI180" s="32" t="str">
        <f>'Comprehensive apps info'!AI184</f>
        <v/>
      </c>
      <c r="AJ180" s="32" t="str">
        <f>'Comprehensive apps info'!AJ184</f>
        <v/>
      </c>
      <c r="AK180" s="1"/>
    </row>
    <row r="181" hidden="1">
      <c r="A181" s="91"/>
      <c r="B181" s="15">
        <f>'Comprehensive apps info'!B185</f>
        <v>8</v>
      </c>
      <c r="C181" s="15">
        <f>'Comprehensive apps info'!C185</f>
        <v>17</v>
      </c>
      <c r="D181" s="25" t="str">
        <f>'Comprehensive apps info'!D185</f>
        <v>Verizon</v>
      </c>
      <c r="E181" s="25" t="str">
        <f>'Comprehensive apps info'!E185</f>
        <v>W9</v>
      </c>
      <c r="F181" s="25" t="str">
        <f>'Comprehensive apps info'!F185</f>
        <v>vrzcacz</v>
      </c>
      <c r="G181" s="25" t="str">
        <f>'Comprehensive apps info'!G185</f>
        <v>Annual</v>
      </c>
      <c r="H181" s="25" t="str">
        <f>'Comprehensive apps info'!H185</f>
        <v>Statement</v>
      </c>
      <c r="I181" s="25" t="str">
        <f>'Comprehensive apps info'!I185</f>
        <v/>
      </c>
      <c r="J181" s="25" t="str">
        <f>'Comprehensive apps info'!J185</f>
        <v>Unassigned</v>
      </c>
      <c r="K181" s="25" t="str">
        <f>'Comprehensive apps info'!K185</f>
        <v>Unassigned</v>
      </c>
      <c r="L181" s="25" t="str">
        <f>'Comprehensive apps info'!L185</f>
        <v>Trenton Mumford</v>
      </c>
      <c r="M181" s="25" t="str">
        <f>'Comprehensive apps info'!M185</f>
        <v/>
      </c>
      <c r="N181" s="25" t="str">
        <f>'Comprehensive apps info'!N185</f>
        <v>Mike Benson</v>
      </c>
      <c r="O181" s="59" t="str">
        <f>'Comprehensive apps info'!O185</f>
        <v>De-scoped from TEKsystems</v>
      </c>
      <c r="P181" s="25" t="str">
        <f>'Comprehensive apps info'!P185</f>
        <v/>
      </c>
      <c r="Q181" s="25" t="str">
        <f>'Comprehensive apps info'!Q185</f>
        <v/>
      </c>
      <c r="R181" s="25" t="str">
        <f>'Comprehensive apps info'!R185</f>
        <v/>
      </c>
      <c r="S181" s="28" t="str">
        <f>'Comprehensive apps info'!S185</f>
        <v/>
      </c>
      <c r="T181" s="28" t="str">
        <f>'Comprehensive apps info'!T185</f>
        <v/>
      </c>
      <c r="U181" s="25" t="str">
        <f>'Comprehensive apps info'!U185</f>
        <v/>
      </c>
      <c r="V181" s="25" t="str">
        <f>'Comprehensive apps info'!V185</f>
        <v/>
      </c>
      <c r="W181" s="65" t="str">
        <f>'Comprehensive apps info'!W185</f>
        <v>/prod/bcs/thup/clientapp/vrzcacs/</v>
      </c>
      <c r="X181" s="61" t="str">
        <f>'Comprehensive apps info'!X185</f>
        <v>/bcs/thut/clientapp/vrzcacs/</v>
      </c>
      <c r="Y181" s="92" t="str">
        <f>'Comprehensive apps info'!Y185</f>
        <v/>
      </c>
      <c r="Z181" s="31" t="str">
        <f>'Comprehensive apps info'!Z185</f>
        <v/>
      </c>
      <c r="AA181" s="32" t="str">
        <f>'Comprehensive apps info'!AA185</f>
        <v/>
      </c>
      <c r="AB181" s="32" t="str">
        <f>'Comprehensive apps info'!AB185</f>
        <v/>
      </c>
      <c r="AC181" s="32"/>
      <c r="AD181" s="32" t="str">
        <f>'Comprehensive apps info'!AD185</f>
        <v/>
      </c>
      <c r="AE181" s="32" t="str">
        <f>'Comprehensive apps info'!AE185</f>
        <v/>
      </c>
      <c r="AF181" s="32" t="str">
        <f>'Comprehensive apps info'!AF185</f>
        <v/>
      </c>
      <c r="AG181" s="32" t="str">
        <f>'Comprehensive apps info'!AG185</f>
        <v/>
      </c>
      <c r="AH181" s="32"/>
      <c r="AI181" s="32" t="str">
        <f>'Comprehensive apps info'!AI185</f>
        <v/>
      </c>
      <c r="AJ181" s="32" t="str">
        <f>'Comprehensive apps info'!AJ185</f>
        <v/>
      </c>
      <c r="AK181" s="1"/>
    </row>
    <row r="182" hidden="1">
      <c r="A182" s="91"/>
      <c r="B182" s="15">
        <f>'Comprehensive apps info'!B186</f>
        <v>8</v>
      </c>
      <c r="C182" s="15">
        <f>'Comprehensive apps info'!C186</f>
        <v>18</v>
      </c>
      <c r="D182" s="25" t="str">
        <f>'Comprehensive apps info'!D186</f>
        <v>Virginia Commonwealth</v>
      </c>
      <c r="E182" s="25" t="str">
        <f>'Comprehensive apps info'!E186</f>
        <v>1095-C Standard</v>
      </c>
      <c r="F182" s="25" t="str">
        <f>'Comprehensive apps info'!F186</f>
        <v>cvaacar</v>
      </c>
      <c r="G182" s="25" t="str">
        <f>'Comprehensive apps info'!G186</f>
        <v>Annual</v>
      </c>
      <c r="H182" s="25" t="str">
        <f>'Comprehensive apps info'!H186</f>
        <v>Statement</v>
      </c>
      <c r="I182" s="25" t="str">
        <f>'Comprehensive apps info'!I186</f>
        <v>Raw Data</v>
      </c>
      <c r="J182" s="25" t="str">
        <f>'Comprehensive apps info'!J186</f>
        <v>Naidu</v>
      </c>
      <c r="K182" s="25" t="str">
        <f>'Comprehensive apps info'!K186</f>
        <v>Anil</v>
      </c>
      <c r="L182" s="25" t="str">
        <f>'Comprehensive apps info'!L186</f>
        <v>Alan Gebert</v>
      </c>
      <c r="M182" s="25" t="str">
        <f>'Comprehensive apps info'!M186</f>
        <v>Sean Macklem</v>
      </c>
      <c r="N182" s="25" t="str">
        <f>'Comprehensive apps info'!N186</f>
        <v>Casey McCammon</v>
      </c>
      <c r="O182" s="59" t="str">
        <f>'Comprehensive apps info'!O186</f>
        <v>Supported by TEKsystems</v>
      </c>
      <c r="P182" s="25" t="str">
        <f>'Comprehensive apps info'!P186</f>
        <v/>
      </c>
      <c r="Q182" s="25" t="str">
        <f>'Comprehensive apps info'!Q186</f>
        <v/>
      </c>
      <c r="R182" s="25" t="str">
        <f>'Comprehensive apps info'!R186</f>
        <v/>
      </c>
      <c r="S182" s="28" t="str">
        <f>'Comprehensive apps info'!S186</f>
        <v/>
      </c>
      <c r="T182" s="28" t="str">
        <f>'Comprehensive apps info'!T186</f>
        <v/>
      </c>
      <c r="U182" s="25" t="str">
        <f>'Comprehensive apps info'!U186</f>
        <v/>
      </c>
      <c r="V182" s="25" t="str">
        <f>'Comprehensive apps info'!V186</f>
        <v/>
      </c>
      <c r="W182" s="65" t="str">
        <f>'Comprehensive apps info'!W186</f>
        <v/>
      </c>
      <c r="X182" s="61" t="str">
        <f>'Comprehensive apps info'!X186</f>
        <v/>
      </c>
      <c r="Y182" s="92" t="str">
        <f>'Comprehensive apps info'!Y186</f>
        <v/>
      </c>
      <c r="Z182" s="31" t="str">
        <f>'Comprehensive apps info'!Z186</f>
        <v/>
      </c>
      <c r="AA182" s="32" t="str">
        <f>'Comprehensive apps info'!AA186</f>
        <v/>
      </c>
      <c r="AB182" s="32" t="str">
        <f>'Comprehensive apps info'!AB186</f>
        <v/>
      </c>
      <c r="AC182" s="32"/>
      <c r="AD182" s="32" t="str">
        <f>'Comprehensive apps info'!AD186</f>
        <v/>
      </c>
      <c r="AE182" s="32" t="str">
        <f>'Comprehensive apps info'!AE186</f>
        <v/>
      </c>
      <c r="AF182" s="32" t="str">
        <f>'Comprehensive apps info'!AF186</f>
        <v/>
      </c>
      <c r="AG182" s="32" t="str">
        <f>'Comprehensive apps info'!AG186</f>
        <v/>
      </c>
      <c r="AH182" s="32"/>
      <c r="AI182" s="32" t="str">
        <f>'Comprehensive apps info'!AI186</f>
        <v/>
      </c>
      <c r="AJ182" s="32" t="str">
        <f>'Comprehensive apps info'!AJ186</f>
        <v/>
      </c>
      <c r="AK182" s="1"/>
    </row>
    <row r="183" hidden="1">
      <c r="A183" s="91"/>
      <c r="B183" s="15">
        <f>'Comprehensive apps info'!B187</f>
        <v>8</v>
      </c>
      <c r="C183" s="15">
        <f>'Comprehensive apps info'!C187</f>
        <v>19</v>
      </c>
      <c r="D183" s="25" t="str">
        <f>'Comprehensive apps info'!D187</f>
        <v>Virginia Commonwealth</v>
      </c>
      <c r="E183" s="25" t="str">
        <f>'Comprehensive apps info'!E187</f>
        <v>1095-C Corrections</v>
      </c>
      <c r="F183" s="25" t="str">
        <f>'Comprehensive apps info'!F187</f>
        <v>cvaacar</v>
      </c>
      <c r="G183" s="25" t="str">
        <f>'Comprehensive apps info'!G187</f>
        <v>Annual</v>
      </c>
      <c r="H183" s="25" t="str">
        <f>'Comprehensive apps info'!H187</f>
        <v>Statement</v>
      </c>
      <c r="I183" s="25" t="str">
        <f>'Comprehensive apps info'!I187</f>
        <v>Raw Data</v>
      </c>
      <c r="J183" s="25" t="str">
        <f>'Comprehensive apps info'!J187</f>
        <v>Naidu</v>
      </c>
      <c r="K183" s="25" t="str">
        <f>'Comprehensive apps info'!K187</f>
        <v>Anil</v>
      </c>
      <c r="L183" s="25" t="str">
        <f>'Comprehensive apps info'!L187</f>
        <v>Alan Gebert</v>
      </c>
      <c r="M183" s="25" t="str">
        <f>'Comprehensive apps info'!M187</f>
        <v>Tyson Bird</v>
      </c>
      <c r="N183" s="25" t="str">
        <f>'Comprehensive apps info'!N187</f>
        <v>Casey McCammon</v>
      </c>
      <c r="O183" s="59" t="str">
        <f>'Comprehensive apps info'!O187</f>
        <v>Supported by TEKsystems</v>
      </c>
      <c r="P183" s="25" t="str">
        <f>'Comprehensive apps info'!P187</f>
        <v/>
      </c>
      <c r="Q183" s="25" t="str">
        <f>'Comprehensive apps info'!Q187</f>
        <v/>
      </c>
      <c r="R183" s="25" t="str">
        <f>'Comprehensive apps info'!R187</f>
        <v/>
      </c>
      <c r="S183" s="28" t="str">
        <f>'Comprehensive apps info'!S187</f>
        <v/>
      </c>
      <c r="T183" s="28" t="str">
        <f>'Comprehensive apps info'!T187</f>
        <v/>
      </c>
      <c r="U183" s="25" t="str">
        <f>'Comprehensive apps info'!U187</f>
        <v/>
      </c>
      <c r="V183" s="25" t="str">
        <f>'Comprehensive apps info'!V187</f>
        <v/>
      </c>
      <c r="W183" s="65" t="str">
        <f>'Comprehensive apps info'!W187</f>
        <v/>
      </c>
      <c r="X183" s="61" t="str">
        <f>'Comprehensive apps info'!X187</f>
        <v/>
      </c>
      <c r="Y183" s="92" t="str">
        <f>'Comprehensive apps info'!Y187</f>
        <v/>
      </c>
      <c r="Z183" s="31" t="str">
        <f>'Comprehensive apps info'!Z187</f>
        <v/>
      </c>
      <c r="AA183" s="32" t="str">
        <f>'Comprehensive apps info'!AA187</f>
        <v/>
      </c>
      <c r="AB183" s="32" t="str">
        <f>'Comprehensive apps info'!AB187</f>
        <v/>
      </c>
      <c r="AC183" s="32"/>
      <c r="AD183" s="32" t="str">
        <f>'Comprehensive apps info'!AD187</f>
        <v/>
      </c>
      <c r="AE183" s="32" t="str">
        <f>'Comprehensive apps info'!AE187</f>
        <v/>
      </c>
      <c r="AF183" s="32" t="str">
        <f>'Comprehensive apps info'!AF187</f>
        <v/>
      </c>
      <c r="AG183" s="32" t="str">
        <f>'Comprehensive apps info'!AG187</f>
        <v/>
      </c>
      <c r="AH183" s="32"/>
      <c r="AI183" s="32" t="str">
        <f>'Comprehensive apps info'!AI187</f>
        <v/>
      </c>
      <c r="AJ183" s="32" t="str">
        <f>'Comprehensive apps info'!AJ187</f>
        <v/>
      </c>
      <c r="AK183" s="1"/>
    </row>
    <row r="184" hidden="1">
      <c r="A184" s="91"/>
      <c r="B184" s="15">
        <f>'Comprehensive apps info'!B188</f>
        <v>8</v>
      </c>
      <c r="C184" s="15">
        <f>'Comprehensive apps info'!C188</f>
        <v>20</v>
      </c>
      <c r="D184" s="25" t="str">
        <f>'Comprehensive apps info'!D188</f>
        <v>Virginia Retirement System</v>
      </c>
      <c r="E184" s="25" t="str">
        <f>'Comprehensive apps info'!E188</f>
        <v>W-2 &amp; 1099</v>
      </c>
      <c r="F184" s="25" t="str">
        <f>'Comprehensive apps info'!F188</f>
        <v>vrsw299</v>
      </c>
      <c r="G184" s="25" t="str">
        <f>'Comprehensive apps info'!G188</f>
        <v>Annual</v>
      </c>
      <c r="H184" s="25" t="str">
        <f>'Comprehensive apps info'!H188</f>
        <v>Statement</v>
      </c>
      <c r="I184" s="25" t="str">
        <f>'Comprehensive apps info'!I188</f>
        <v>Raw Data</v>
      </c>
      <c r="J184" s="25" t="str">
        <f>'Comprehensive apps info'!J188</f>
        <v>Ravi</v>
      </c>
      <c r="K184" s="25" t="str">
        <f>'Comprehensive apps info'!K188</f>
        <v>Parth</v>
      </c>
      <c r="L184" s="25" t="str">
        <f>'Comprehensive apps info'!L188</f>
        <v>Ryan Dunoskovic</v>
      </c>
      <c r="M184" s="25" t="str">
        <f>'Comprehensive apps info'!M188</f>
        <v>Jason Hickox</v>
      </c>
      <c r="N184" s="25" t="str">
        <f>'Comprehensive apps info'!N188</f>
        <v>Brandon Ballard</v>
      </c>
      <c r="O184" s="59" t="str">
        <f>'Comprehensive apps info'!O188</f>
        <v>Supported by TEKsystems</v>
      </c>
      <c r="P184" s="25" t="str">
        <f>'Comprehensive apps info'!P188</f>
        <v/>
      </c>
      <c r="Q184" s="25" t="str">
        <f>'Comprehensive apps info'!Q188</f>
        <v/>
      </c>
      <c r="R184" s="25" t="str">
        <f>'Comprehensive apps info'!R188</f>
        <v/>
      </c>
      <c r="S184" s="28" t="str">
        <f>'Comprehensive apps info'!S188</f>
        <v/>
      </c>
      <c r="T184" s="28" t="str">
        <f>'Comprehensive apps info'!T188</f>
        <v/>
      </c>
      <c r="U184" s="25" t="str">
        <f>'Comprehensive apps info'!U188</f>
        <v/>
      </c>
      <c r="V184" s="25" t="str">
        <f>'Comprehensive apps info'!V188</f>
        <v/>
      </c>
      <c r="W184" s="65" t="str">
        <f>'Comprehensive apps info'!W188</f>
        <v/>
      </c>
      <c r="X184" s="61" t="str">
        <f>'Comprehensive apps info'!X188</f>
        <v/>
      </c>
      <c r="Y184" s="42" t="str">
        <f>'Comprehensive apps info'!Y188</f>
        <v>https://sites.google.com/a/rrd.com/virginia-retirement-systems/</v>
      </c>
      <c r="Z184" s="31" t="str">
        <f>'Comprehensive apps info'!Z188</f>
        <v/>
      </c>
      <c r="AA184" s="32" t="str">
        <f>'Comprehensive apps info'!AA188</f>
        <v>rrd-var-igroup@rrd.com</v>
      </c>
      <c r="AB184" s="32" t="str">
        <f>'Comprehensive apps info'!AB188</f>
        <v>N/A</v>
      </c>
      <c r="AC184" s="32"/>
      <c r="AD184" s="32" t="str">
        <f>'Comprehensive apps info'!AD188</f>
        <v/>
      </c>
      <c r="AE184" s="32" t="str">
        <f>'Comprehensive apps info'!AE188</f>
        <v/>
      </c>
      <c r="AF184" s="32" t="str">
        <f>'Comprehensive apps info'!AF188</f>
        <v/>
      </c>
      <c r="AG184" s="32" t="str">
        <f>'Comprehensive apps info'!AG188</f>
        <v/>
      </c>
      <c r="AH184" s="32"/>
      <c r="AI184" s="32" t="str">
        <f>'Comprehensive apps info'!AI188</f>
        <v/>
      </c>
      <c r="AJ184" s="32" t="str">
        <f>'Comprehensive apps info'!AJ188</f>
        <v/>
      </c>
      <c r="AK184" s="1"/>
    </row>
    <row r="185" hidden="1">
      <c r="A185" s="91"/>
      <c r="B185" s="15">
        <f>'Comprehensive apps info'!B189</f>
        <v>8</v>
      </c>
      <c r="C185" s="15">
        <f>'Comprehensive apps info'!C189</f>
        <v>21</v>
      </c>
      <c r="D185" s="25" t="str">
        <f>'Comprehensive apps info'!D189</f>
        <v>Virginia College</v>
      </c>
      <c r="E185" s="25" t="str">
        <f>'Comprehensive apps info'!E189</f>
        <v>1099-Q</v>
      </c>
      <c r="F185" s="25" t="str">
        <f>'Comprehensive apps info'!F189</f>
        <v>vaccomp</v>
      </c>
      <c r="G185" s="25" t="str">
        <f>'Comprehensive apps info'!G189</f>
        <v>Annual</v>
      </c>
      <c r="H185" s="25" t="str">
        <f>'Comprehensive apps info'!H189</f>
        <v>Statement</v>
      </c>
      <c r="I185" s="25" t="str">
        <f>'Comprehensive apps info'!I189</f>
        <v>Raw Data</v>
      </c>
      <c r="J185" s="25" t="str">
        <f>'Comprehensive apps info'!J189</f>
        <v>Lakshmi</v>
      </c>
      <c r="K185" s="25" t="str">
        <f>'Comprehensive apps info'!K189</f>
        <v>Parth</v>
      </c>
      <c r="L185" s="25" t="str">
        <f>'Comprehensive apps info'!L189</f>
        <v>Ismaila Meite</v>
      </c>
      <c r="M185" s="25" t="str">
        <f>'Comprehensive apps info'!M189</f>
        <v>Beverly Riebe</v>
      </c>
      <c r="N185" s="25" t="str">
        <f>'Comprehensive apps info'!N189</f>
        <v>Mike Benson</v>
      </c>
      <c r="O185" s="59" t="str">
        <f>'Comprehensive apps info'!O189</f>
        <v>Supported by TEKsystems</v>
      </c>
      <c r="P185" s="25" t="str">
        <f>'Comprehensive apps info'!P189</f>
        <v/>
      </c>
      <c r="Q185" s="25" t="str">
        <f>'Comprehensive apps info'!Q189</f>
        <v/>
      </c>
      <c r="R185" s="25" t="str">
        <f>'Comprehensive apps info'!R189</f>
        <v/>
      </c>
      <c r="S185" s="28" t="str">
        <f>'Comprehensive apps info'!S189</f>
        <v/>
      </c>
      <c r="T185" s="28" t="str">
        <f>'Comprehensive apps info'!T189</f>
        <v/>
      </c>
      <c r="U185" s="25" t="str">
        <f>'Comprehensive apps info'!U189</f>
        <v/>
      </c>
      <c r="V185" s="25" t="str">
        <f>'Comprehensive apps info'!V189</f>
        <v/>
      </c>
      <c r="W185" s="65" t="str">
        <f>'Comprehensive apps info'!W189</f>
        <v/>
      </c>
      <c r="X185" s="61" t="str">
        <f>'Comprehensive apps info'!X189</f>
        <v/>
      </c>
      <c r="Y185" s="42" t="str">
        <f>'Comprehensive apps info'!Y189</f>
        <v>https://sites.google.com/a/rrd.com/virginia-college-1099-q/</v>
      </c>
      <c r="Z185" s="31" t="str">
        <f>'Comprehensive apps info'!Z189</f>
        <v/>
      </c>
      <c r="AA185" s="32" t="str">
        <f>'Comprehensive apps info'!AA189</f>
        <v>rrd-vaccomp-igroup@rrd.com</v>
      </c>
      <c r="AB185" s="32" t="str">
        <f>'Comprehensive apps info'!AB189</f>
        <v>rrd-vaccomp-egroup@rrd.com</v>
      </c>
      <c r="AC185" s="32"/>
      <c r="AD185" s="32" t="str">
        <f>'Comprehensive apps info'!AD189</f>
        <v/>
      </c>
      <c r="AE185" s="32" t="str">
        <f>'Comprehensive apps info'!AE189</f>
        <v/>
      </c>
      <c r="AF185" s="32" t="str">
        <f>'Comprehensive apps info'!AF189</f>
        <v/>
      </c>
      <c r="AG185" s="32" t="str">
        <f>'Comprehensive apps info'!AG189</f>
        <v/>
      </c>
      <c r="AH185" s="32"/>
      <c r="AI185" s="32" t="str">
        <f>'Comprehensive apps info'!AI189</f>
        <v/>
      </c>
      <c r="AJ185" s="32" t="str">
        <f>'Comprehensive apps info'!AJ189</f>
        <v/>
      </c>
      <c r="AK185" s="1"/>
    </row>
    <row r="186" hidden="1">
      <c r="A186" s="91"/>
      <c r="B186" s="15">
        <f>'Comprehensive apps info'!B190</f>
        <v>8</v>
      </c>
      <c r="C186" s="15">
        <f>'Comprehensive apps info'!C190</f>
        <v>22</v>
      </c>
      <c r="D186" s="25" t="str">
        <f>'Comprehensive apps info'!D190</f>
        <v>Xerox DMMIS</v>
      </c>
      <c r="E186" s="25" t="str">
        <f>'Comprehensive apps info'!E190</f>
        <v>1095-B Standard</v>
      </c>
      <c r="F186" s="25" t="str">
        <f>'Comprehensive apps info'!F190</f>
        <v>axkacar</v>
      </c>
      <c r="G186" s="25" t="str">
        <f>'Comprehensive apps info'!G190</f>
        <v>Annual</v>
      </c>
      <c r="H186" s="25" t="str">
        <f>'Comprehensive apps info'!H190</f>
        <v>Statement</v>
      </c>
      <c r="I186" s="25" t="str">
        <f>'Comprehensive apps info'!I190</f>
        <v>Raw Data</v>
      </c>
      <c r="J186" s="25" t="str">
        <f>'Comprehensive apps info'!J190</f>
        <v>Naidu</v>
      </c>
      <c r="K186" s="25" t="str">
        <f>'Comprehensive apps info'!K190</f>
        <v>Rao</v>
      </c>
      <c r="L186" s="25" t="str">
        <f>'Comprehensive apps info'!L190</f>
        <v>Alan Gebert</v>
      </c>
      <c r="M186" s="25" t="str">
        <f>'Comprehensive apps info'!M190</f>
        <v>Patrick Feehan</v>
      </c>
      <c r="N186" s="25" t="str">
        <f>'Comprehensive apps info'!N190</f>
        <v>Casey McCammon</v>
      </c>
      <c r="O186" s="59" t="str">
        <f>'Comprehensive apps info'!O190</f>
        <v>Supported by TEKsystems</v>
      </c>
      <c r="P186" s="25" t="str">
        <f>'Comprehensive apps info'!P190</f>
        <v/>
      </c>
      <c r="Q186" s="25" t="str">
        <f>'Comprehensive apps info'!Q190</f>
        <v/>
      </c>
      <c r="R186" s="25" t="str">
        <f>'Comprehensive apps info'!R190</f>
        <v/>
      </c>
      <c r="S186" s="28" t="str">
        <f>'Comprehensive apps info'!S190</f>
        <v/>
      </c>
      <c r="T186" s="28" t="str">
        <f>'Comprehensive apps info'!T190</f>
        <v/>
      </c>
      <c r="U186" s="25" t="str">
        <f>'Comprehensive apps info'!U190</f>
        <v/>
      </c>
      <c r="V186" s="25" t="str">
        <f>'Comprehensive apps info'!V190</f>
        <v/>
      </c>
      <c r="W186" s="65" t="str">
        <f>'Comprehensive apps info'!W190</f>
        <v/>
      </c>
      <c r="X186" s="61" t="str">
        <f>'Comprehensive apps info'!X190</f>
        <v/>
      </c>
      <c r="Y186" s="92" t="str">
        <f>'Comprehensive apps info'!Y190</f>
        <v/>
      </c>
      <c r="Z186" s="31" t="str">
        <f>'Comprehensive apps info'!Z190</f>
        <v/>
      </c>
      <c r="AA186" s="32" t="str">
        <f>'Comprehensive apps info'!AA190</f>
        <v/>
      </c>
      <c r="AB186" s="32" t="str">
        <f>'Comprehensive apps info'!AB190</f>
        <v/>
      </c>
      <c r="AC186" s="32"/>
      <c r="AD186" s="32" t="str">
        <f>'Comprehensive apps info'!AD190</f>
        <v/>
      </c>
      <c r="AE186" s="32" t="str">
        <f>'Comprehensive apps info'!AE190</f>
        <v/>
      </c>
      <c r="AF186" s="32" t="str">
        <f>'Comprehensive apps info'!AF190</f>
        <v/>
      </c>
      <c r="AG186" s="32" t="str">
        <f>'Comprehensive apps info'!AG190</f>
        <v/>
      </c>
      <c r="AH186" s="32"/>
      <c r="AI186" s="32" t="str">
        <f>'Comprehensive apps info'!AI190</f>
        <v/>
      </c>
      <c r="AJ186" s="32" t="str">
        <f>'Comprehensive apps info'!AJ190</f>
        <v/>
      </c>
      <c r="AK186" s="1"/>
    </row>
    <row r="187" hidden="1">
      <c r="A187" s="91"/>
      <c r="B187" s="15">
        <f>'Comprehensive apps info'!B191</f>
        <v>8</v>
      </c>
      <c r="C187" s="15">
        <f>'Comprehensive apps info'!C191</f>
        <v>23</v>
      </c>
      <c r="D187" s="25" t="str">
        <f>'Comprehensive apps info'!D191</f>
        <v>State of Mississippi</v>
      </c>
      <c r="E187" s="25" t="str">
        <f>'Comprehensive apps info'!E191</f>
        <v>1095 Compliance Forms</v>
      </c>
      <c r="F187" s="25" t="str">
        <f>'Comprehensive apps info'!F191</f>
        <v>xmmacar</v>
      </c>
      <c r="G187" s="25" t="str">
        <f>'Comprehensive apps info'!G191</f>
        <v>Annual</v>
      </c>
      <c r="H187" s="25" t="str">
        <f>'Comprehensive apps info'!H191</f>
        <v>Statement</v>
      </c>
      <c r="I187" s="25" t="str">
        <f>'Comprehensive apps info'!I191</f>
        <v>Raw Data</v>
      </c>
      <c r="J187" s="25" t="str">
        <f>'Comprehensive apps info'!J191</f>
        <v>Veera</v>
      </c>
      <c r="K187" s="25" t="str">
        <f>'Comprehensive apps info'!K191</f>
        <v>Sushil</v>
      </c>
      <c r="L187" s="25" t="str">
        <f>'Comprehensive apps info'!L191</f>
        <v>Anthony Goodwin</v>
      </c>
      <c r="M187" s="25" t="str">
        <f>'Comprehensive apps info'!M191</f>
        <v>Patrick Feehan</v>
      </c>
      <c r="N187" s="25" t="str">
        <f>'Comprehensive apps info'!N191</f>
        <v>Casey McCammon</v>
      </c>
      <c r="O187" s="59" t="str">
        <f>'Comprehensive apps info'!O191</f>
        <v>Supported by TEKsystems</v>
      </c>
      <c r="P187" s="25" t="str">
        <f>'Comprehensive apps info'!P191</f>
        <v/>
      </c>
      <c r="Q187" s="25" t="str">
        <f>'Comprehensive apps info'!Q191</f>
        <v/>
      </c>
      <c r="R187" s="25" t="str">
        <f>'Comprehensive apps info'!R191</f>
        <v/>
      </c>
      <c r="S187" s="28" t="str">
        <f>'Comprehensive apps info'!S191</f>
        <v/>
      </c>
      <c r="T187" s="28" t="str">
        <f>'Comprehensive apps info'!T191</f>
        <v/>
      </c>
      <c r="U187" s="25" t="str">
        <f>'Comprehensive apps info'!U191</f>
        <v/>
      </c>
      <c r="V187" s="25" t="str">
        <f>'Comprehensive apps info'!V191</f>
        <v/>
      </c>
      <c r="W187" s="65" t="str">
        <f>'Comprehensive apps info'!W191</f>
        <v/>
      </c>
      <c r="X187" s="61" t="str">
        <f>'Comprehensive apps info'!X191</f>
        <v/>
      </c>
      <c r="Y187" s="92" t="str">
        <f>'Comprehensive apps info'!Y191</f>
        <v/>
      </c>
      <c r="Z187" s="31" t="str">
        <f>'Comprehensive apps info'!Z191</f>
        <v/>
      </c>
      <c r="AA187" s="32" t="str">
        <f>'Comprehensive apps info'!AA191</f>
        <v/>
      </c>
      <c r="AB187" s="32" t="str">
        <f>'Comprehensive apps info'!AB191</f>
        <v/>
      </c>
      <c r="AC187" s="32"/>
      <c r="AD187" s="32" t="str">
        <f>'Comprehensive apps info'!AD191</f>
        <v/>
      </c>
      <c r="AE187" s="32" t="str">
        <f>'Comprehensive apps info'!AE191</f>
        <v/>
      </c>
      <c r="AF187" s="32" t="str">
        <f>'Comprehensive apps info'!AF191</f>
        <v/>
      </c>
      <c r="AG187" s="32" t="str">
        <f>'Comprehensive apps info'!AG191</f>
        <v/>
      </c>
      <c r="AH187" s="32"/>
      <c r="AI187" s="32" t="str">
        <f>'Comprehensive apps info'!AI191</f>
        <v/>
      </c>
      <c r="AJ187" s="32" t="str">
        <f>'Comprehensive apps info'!AJ191</f>
        <v/>
      </c>
      <c r="AK187" s="1"/>
    </row>
    <row r="188" hidden="1">
      <c r="A188" s="91"/>
      <c r="B188" s="15">
        <f>'Comprehensive apps info'!B192</f>
        <v>8</v>
      </c>
      <c r="C188" s="15">
        <f>'Comprehensive apps info'!C192</f>
        <v>24</v>
      </c>
      <c r="D188" s="25" t="str">
        <f>'Comprehensive apps info'!D192</f>
        <v>State of Mississippi</v>
      </c>
      <c r="E188" s="25" t="str">
        <f>'Comprehensive apps info'!E192</f>
        <v>1095 Medical Corrected Run</v>
      </c>
      <c r="F188" s="25" t="str">
        <f>'Comprehensive apps info'!F192</f>
        <v>xmmacar</v>
      </c>
      <c r="G188" s="25" t="str">
        <f>'Comprehensive apps info'!G192</f>
        <v>Monthly</v>
      </c>
      <c r="H188" s="25" t="str">
        <f>'Comprehensive apps info'!H192</f>
        <v>Statement</v>
      </c>
      <c r="I188" s="25" t="str">
        <f>'Comprehensive apps info'!I192</f>
        <v>Raw Data</v>
      </c>
      <c r="J188" s="25" t="str">
        <f>'Comprehensive apps info'!J192</f>
        <v>Veera</v>
      </c>
      <c r="K188" s="25" t="str">
        <f>'Comprehensive apps info'!K192</f>
        <v>Sushil</v>
      </c>
      <c r="L188" s="25" t="str">
        <f>'Comprehensive apps info'!L192</f>
        <v>Anthony Goodwin</v>
      </c>
      <c r="M188" s="25" t="str">
        <f>'Comprehensive apps info'!M192</f>
        <v>Tyson Bird</v>
      </c>
      <c r="N188" s="25" t="str">
        <f>'Comprehensive apps info'!N192</f>
        <v>Casey McCammon</v>
      </c>
      <c r="O188" s="59" t="str">
        <f>'Comprehensive apps info'!O192</f>
        <v>Supported by TEKsystems</v>
      </c>
      <c r="P188" s="25" t="str">
        <f>'Comprehensive apps info'!P192</f>
        <v/>
      </c>
      <c r="Q188" s="25" t="str">
        <f>'Comprehensive apps info'!Q192</f>
        <v/>
      </c>
      <c r="R188" s="25" t="str">
        <f>'Comprehensive apps info'!R192</f>
        <v/>
      </c>
      <c r="S188" s="28" t="str">
        <f>'Comprehensive apps info'!S192</f>
        <v/>
      </c>
      <c r="T188" s="28" t="str">
        <f>'Comprehensive apps info'!T192</f>
        <v/>
      </c>
      <c r="U188" s="25" t="str">
        <f>'Comprehensive apps info'!U192</f>
        <v/>
      </c>
      <c r="V188" s="25" t="str">
        <f>'Comprehensive apps info'!V192</f>
        <v/>
      </c>
      <c r="W188" s="65" t="str">
        <f>'Comprehensive apps info'!W192</f>
        <v/>
      </c>
      <c r="X188" s="61" t="str">
        <f>'Comprehensive apps info'!X192</f>
        <v/>
      </c>
      <c r="Y188" s="92" t="str">
        <f>'Comprehensive apps info'!Y192</f>
        <v/>
      </c>
      <c r="Z188" s="31" t="str">
        <f>'Comprehensive apps info'!Z192</f>
        <v/>
      </c>
      <c r="AA188" s="32" t="str">
        <f>'Comprehensive apps info'!AA192</f>
        <v/>
      </c>
      <c r="AB188" s="32" t="str">
        <f>'Comprehensive apps info'!AB192</f>
        <v/>
      </c>
      <c r="AC188" s="32"/>
      <c r="AD188" s="32" t="str">
        <f>'Comprehensive apps info'!AD192</f>
        <v/>
      </c>
      <c r="AE188" s="32" t="str">
        <f>'Comprehensive apps info'!AE192</f>
        <v/>
      </c>
      <c r="AF188" s="32" t="str">
        <f>'Comprehensive apps info'!AF192</f>
        <v/>
      </c>
      <c r="AG188" s="32" t="str">
        <f>'Comprehensive apps info'!AG192</f>
        <v/>
      </c>
      <c r="AH188" s="32"/>
      <c r="AI188" s="32" t="str">
        <f>'Comprehensive apps info'!AI192</f>
        <v/>
      </c>
      <c r="AJ188" s="32" t="str">
        <f>'Comprehensive apps info'!AJ192</f>
        <v/>
      </c>
      <c r="AK188" s="1"/>
    </row>
    <row r="189" hidden="1">
      <c r="A189" s="91"/>
      <c r="B189" s="15">
        <f>'Comprehensive apps info'!B193</f>
        <v>8</v>
      </c>
      <c r="C189" s="15">
        <f>'Comprehensive apps info'!C193</f>
        <v>25</v>
      </c>
      <c r="D189" s="25" t="str">
        <f>'Comprehensive apps info'!D193</f>
        <v>Hartford</v>
      </c>
      <c r="E189" s="25" t="str">
        <f>'Comprehensive apps info'!E193</f>
        <v>Financial Statements</v>
      </c>
      <c r="F189" s="25" t="str">
        <f>'Comprehensive apps info'!F193</f>
        <v>hfdfast</v>
      </c>
      <c r="G189" s="25" t="str">
        <f>'Comprehensive apps info'!G193</f>
        <v>Annual</v>
      </c>
      <c r="H189" s="25" t="str">
        <f>'Comprehensive apps info'!H193</f>
        <v>Statement</v>
      </c>
      <c r="I189" s="25" t="str">
        <f>'Comprehensive apps info'!I193</f>
        <v/>
      </c>
      <c r="J189" s="25" t="str">
        <f>'Comprehensive apps info'!J193</f>
        <v>Venkat</v>
      </c>
      <c r="K189" s="25" t="str">
        <f>'Comprehensive apps info'!K193</f>
        <v>Ravi</v>
      </c>
      <c r="L189" s="25" t="str">
        <f>'Comprehensive apps info'!L193</f>
        <v>Tammy Hellberg</v>
      </c>
      <c r="M189" s="25" t="str">
        <f>'Comprehensive apps info'!M193</f>
        <v>Lynsey Falkenberg</v>
      </c>
      <c r="N189" s="25" t="str">
        <f>'Comprehensive apps info'!N193</f>
        <v>Brandon Ballard</v>
      </c>
      <c r="O189" s="59" t="str">
        <f>'Comprehensive apps info'!O193</f>
        <v>Supported by TEKsystems</v>
      </c>
      <c r="P189" s="25" t="str">
        <f>'Comprehensive apps info'!P193</f>
        <v/>
      </c>
      <c r="Q189" s="25" t="str">
        <f>'Comprehensive apps info'!Q193</f>
        <v/>
      </c>
      <c r="R189" s="25" t="str">
        <f>'Comprehensive apps info'!R193</f>
        <v/>
      </c>
      <c r="S189" s="28" t="str">
        <f>'Comprehensive apps info'!S193</f>
        <v/>
      </c>
      <c r="T189" s="28" t="str">
        <f>'Comprehensive apps info'!T193</f>
        <v/>
      </c>
      <c r="U189" s="25" t="str">
        <f>'Comprehensive apps info'!U193</f>
        <v/>
      </c>
      <c r="V189" s="25" t="str">
        <f>'Comprehensive apps info'!V193</f>
        <v/>
      </c>
      <c r="W189" s="65" t="str">
        <f>'Comprehensive apps info'!W193</f>
        <v/>
      </c>
      <c r="X189" s="61" t="str">
        <f>'Comprehensive apps info'!X193</f>
        <v/>
      </c>
      <c r="Y189" s="42" t="str">
        <f>'Comprehensive apps info'!Y193</f>
        <v>https://sites.google.com/a/rrd.com/hartford/</v>
      </c>
      <c r="Z189" s="31" t="str">
        <f>'Comprehensive apps info'!Z193</f>
        <v/>
      </c>
      <c r="AA189" s="32" t="str">
        <f>'Comprehensive apps info'!AA193</f>
        <v>rrd-hfdfast-internal@rrd.com</v>
      </c>
      <c r="AB189" s="32" t="str">
        <f>'Comprehensive apps info'!AB193</f>
        <v>rrd-hfdfast-external@rrd.com</v>
      </c>
      <c r="AC189" s="32"/>
      <c r="AD189" s="32" t="str">
        <f>'Comprehensive apps info'!AD193</f>
        <v/>
      </c>
      <c r="AE189" s="32" t="str">
        <f>'Comprehensive apps info'!AE193</f>
        <v/>
      </c>
      <c r="AF189" s="32" t="str">
        <f>'Comprehensive apps info'!AF193</f>
        <v/>
      </c>
      <c r="AG189" s="32" t="str">
        <f>'Comprehensive apps info'!AG193</f>
        <v/>
      </c>
      <c r="AH189" s="32"/>
      <c r="AI189" s="32" t="str">
        <f>'Comprehensive apps info'!AI193</f>
        <v/>
      </c>
      <c r="AJ189" s="32" t="str">
        <f>'Comprehensive apps info'!AJ193</f>
        <v/>
      </c>
      <c r="AK189" s="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  <c r="AH190" s="1"/>
      <c r="AI190" s="1"/>
      <c r="AJ190" s="1"/>
      <c r="AK190" s="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  <c r="AF191" s="91"/>
      <c r="AG191" s="91"/>
      <c r="AH191" s="1"/>
      <c r="AI191" s="1"/>
      <c r="AJ191" s="1"/>
      <c r="AK191" s="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  <c r="AF192" s="91"/>
      <c r="AG192" s="91"/>
      <c r="AH192" s="1"/>
      <c r="AI192" s="1"/>
      <c r="AJ192" s="1"/>
      <c r="AK192" s="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1"/>
      <c r="AI193" s="1"/>
      <c r="AJ193" s="1"/>
      <c r="AK193" s="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91"/>
      <c r="AH194" s="1"/>
      <c r="AI194" s="1"/>
      <c r="AJ194" s="1"/>
      <c r="AK194" s="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  <c r="AG195" s="91"/>
      <c r="AH195" s="1"/>
      <c r="AI195" s="1"/>
      <c r="AJ195" s="1"/>
      <c r="AK195" s="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91"/>
      <c r="AH196" s="1"/>
      <c r="AI196" s="1"/>
      <c r="AJ196" s="1"/>
      <c r="AK196" s="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  <c r="AH197" s="1"/>
      <c r="AI197" s="1"/>
      <c r="AJ197" s="1"/>
      <c r="AK197" s="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91"/>
      <c r="AH198" s="1"/>
      <c r="AI198" s="1"/>
      <c r="AJ198" s="1"/>
      <c r="AK198" s="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91"/>
      <c r="AH199" s="1"/>
      <c r="AI199" s="1"/>
      <c r="AJ199" s="1"/>
      <c r="AK199" s="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91"/>
      <c r="AH200" s="1"/>
      <c r="AI200" s="1"/>
      <c r="AJ200" s="1"/>
      <c r="AK200" s="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  <c r="AF201" s="91"/>
      <c r="AG201" s="91"/>
      <c r="AH201" s="1"/>
      <c r="AI201" s="1"/>
      <c r="AJ201" s="1"/>
      <c r="AK201" s="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91"/>
      <c r="AG202" s="91"/>
      <c r="AH202" s="1"/>
      <c r="AI202" s="1"/>
      <c r="AJ202" s="1"/>
      <c r="AK202" s="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91"/>
      <c r="AG203" s="91"/>
      <c r="AH203" s="1"/>
      <c r="AI203" s="1"/>
      <c r="AJ203" s="1"/>
      <c r="AK203" s="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  <c r="AF204" s="91"/>
      <c r="AG204" s="91"/>
      <c r="AH204" s="1"/>
      <c r="AI204" s="1"/>
      <c r="AJ204" s="1"/>
      <c r="AK204" s="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91"/>
      <c r="AG205" s="91"/>
      <c r="AH205" s="1"/>
      <c r="AI205" s="1"/>
      <c r="AJ205" s="1"/>
      <c r="AK205" s="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  <c r="AG206" s="91"/>
      <c r="AH206" s="1"/>
      <c r="AI206" s="1"/>
      <c r="AJ206" s="1"/>
      <c r="AK206" s="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  <c r="AF207" s="91"/>
      <c r="AG207" s="91"/>
      <c r="AH207" s="1"/>
      <c r="AI207" s="1"/>
      <c r="AJ207" s="1"/>
      <c r="AK207" s="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91"/>
      <c r="AG208" s="91"/>
      <c r="AH208" s="1"/>
      <c r="AI208" s="1"/>
      <c r="AJ208" s="1"/>
      <c r="AK208" s="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  <c r="AF209" s="91"/>
      <c r="AG209" s="91"/>
      <c r="AH209" s="1"/>
      <c r="AI209" s="1"/>
      <c r="AJ209" s="1"/>
      <c r="AK209" s="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  <c r="AF210" s="91"/>
      <c r="AG210" s="91"/>
      <c r="AH210" s="1"/>
      <c r="AI210" s="1"/>
      <c r="AJ210" s="1"/>
      <c r="AK210" s="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  <c r="AF211" s="91"/>
      <c r="AG211" s="91"/>
      <c r="AH211" s="1"/>
      <c r="AI211" s="1"/>
      <c r="AJ211" s="1"/>
      <c r="AK211" s="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  <c r="AF212" s="91"/>
      <c r="AG212" s="91"/>
      <c r="AH212" s="1"/>
      <c r="AI212" s="1"/>
      <c r="AJ212" s="1"/>
      <c r="AK212" s="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  <c r="AF213" s="91"/>
      <c r="AG213" s="91"/>
      <c r="AH213" s="1"/>
      <c r="AI213" s="1"/>
      <c r="AJ213" s="1"/>
      <c r="AK213" s="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  <c r="AF214" s="91"/>
      <c r="AG214" s="91"/>
      <c r="AH214" s="1"/>
      <c r="AI214" s="1"/>
      <c r="AJ214" s="1"/>
      <c r="AK214" s="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91"/>
      <c r="AF215" s="91"/>
      <c r="AG215" s="91"/>
      <c r="AH215" s="1"/>
      <c r="AI215" s="1"/>
      <c r="AJ215" s="1"/>
      <c r="AK215" s="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  <c r="AE216" s="91"/>
      <c r="AF216" s="91"/>
      <c r="AG216" s="91"/>
      <c r="AH216" s="1"/>
      <c r="AI216" s="1"/>
      <c r="AJ216" s="1"/>
      <c r="AK216" s="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  <c r="AF217" s="91"/>
      <c r="AG217" s="91"/>
      <c r="AH217" s="1"/>
      <c r="AI217" s="1"/>
      <c r="AJ217" s="1"/>
      <c r="AK217" s="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  <c r="AE218" s="91"/>
      <c r="AF218" s="91"/>
      <c r="AG218" s="91"/>
      <c r="AH218" s="1"/>
      <c r="AI218" s="1"/>
      <c r="AJ218" s="1"/>
      <c r="AK218" s="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  <c r="AF219" s="91"/>
      <c r="AG219" s="91"/>
      <c r="AH219" s="1"/>
      <c r="AI219" s="1"/>
      <c r="AJ219" s="1"/>
      <c r="AK219" s="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  <c r="AE220" s="91"/>
      <c r="AF220" s="91"/>
      <c r="AG220" s="91"/>
      <c r="AH220" s="1"/>
      <c r="AI220" s="1"/>
      <c r="AJ220" s="1"/>
      <c r="AK220" s="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  <c r="AE221" s="91"/>
      <c r="AF221" s="91"/>
      <c r="AG221" s="91"/>
      <c r="AH221" s="1"/>
      <c r="AI221" s="1"/>
      <c r="AJ221" s="1"/>
      <c r="AK221" s="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  <c r="AE222" s="91"/>
      <c r="AF222" s="91"/>
      <c r="AG222" s="91"/>
      <c r="AH222" s="1"/>
      <c r="AI222" s="1"/>
      <c r="AJ222" s="1"/>
      <c r="AK222" s="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  <c r="AF223" s="91"/>
      <c r="AG223" s="91"/>
      <c r="AH223" s="1"/>
      <c r="AI223" s="1"/>
      <c r="AJ223" s="1"/>
      <c r="AK223" s="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91"/>
      <c r="AG224" s="91"/>
      <c r="AH224" s="1"/>
      <c r="AI224" s="1"/>
      <c r="AJ224" s="1"/>
      <c r="AK224" s="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91"/>
      <c r="AG225" s="91"/>
      <c r="AH225" s="1"/>
      <c r="AI225" s="1"/>
      <c r="AJ225" s="1"/>
      <c r="AK225" s="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  <c r="AG226" s="91"/>
      <c r="AH226" s="1"/>
      <c r="AI226" s="1"/>
      <c r="AJ226" s="1"/>
      <c r="AK226" s="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  <c r="AH227" s="1"/>
      <c r="AI227" s="1"/>
      <c r="AJ227" s="1"/>
      <c r="AK227" s="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  <c r="AF228" s="91"/>
      <c r="AG228" s="91"/>
      <c r="AH228" s="1"/>
      <c r="AI228" s="1"/>
      <c r="AJ228" s="1"/>
      <c r="AK228" s="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  <c r="AG229" s="91"/>
      <c r="AH229" s="1"/>
      <c r="AI229" s="1"/>
      <c r="AJ229" s="1"/>
      <c r="AK229" s="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91"/>
      <c r="AH230" s="1"/>
      <c r="AI230" s="1"/>
      <c r="AJ230" s="1"/>
      <c r="AK230" s="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  <c r="AG231" s="91"/>
      <c r="AH231" s="1"/>
      <c r="AI231" s="1"/>
      <c r="AJ231" s="1"/>
      <c r="AK231" s="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  <c r="AG232" s="91"/>
      <c r="AH232" s="1"/>
      <c r="AI232" s="1"/>
      <c r="AJ232" s="1"/>
      <c r="AK232" s="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  <c r="AG233" s="91"/>
      <c r="AH233" s="1"/>
      <c r="AI233" s="1"/>
      <c r="AJ233" s="1"/>
      <c r="AK233" s="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  <c r="AG234" s="91"/>
      <c r="AH234" s="1"/>
      <c r="AI234" s="1"/>
      <c r="AJ234" s="1"/>
      <c r="AK234" s="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91"/>
      <c r="AG235" s="91"/>
      <c r="AH235" s="1"/>
      <c r="AI235" s="1"/>
      <c r="AJ235" s="1"/>
      <c r="AK235" s="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  <c r="AF236" s="91"/>
      <c r="AG236" s="91"/>
      <c r="AH236" s="1"/>
      <c r="AI236" s="1"/>
      <c r="AJ236" s="1"/>
      <c r="AK236" s="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  <c r="AF237" s="91"/>
      <c r="AG237" s="91"/>
      <c r="AH237" s="1"/>
      <c r="AI237" s="1"/>
      <c r="AJ237" s="1"/>
      <c r="AK237" s="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  <c r="AF238" s="91"/>
      <c r="AG238" s="91"/>
      <c r="AH238" s="1"/>
      <c r="AI238" s="1"/>
      <c r="AJ238" s="1"/>
      <c r="AK238" s="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91"/>
      <c r="AG239" s="91"/>
      <c r="AH239" s="1"/>
      <c r="AI239" s="1"/>
      <c r="AJ239" s="1"/>
      <c r="AK239" s="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  <c r="AF240" s="91"/>
      <c r="AG240" s="91"/>
      <c r="AH240" s="1"/>
      <c r="AI240" s="1"/>
      <c r="AJ240" s="1"/>
      <c r="AK240" s="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  <c r="AG241" s="91"/>
      <c r="AH241" s="1"/>
      <c r="AI241" s="1"/>
      <c r="AJ241" s="1"/>
      <c r="AK241" s="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91"/>
      <c r="AG242" s="91"/>
      <c r="AH242" s="1"/>
      <c r="AI242" s="1"/>
      <c r="AJ242" s="1"/>
      <c r="AK242" s="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  <c r="AF243" s="91"/>
      <c r="AG243" s="91"/>
      <c r="AH243" s="1"/>
      <c r="AI243" s="1"/>
      <c r="AJ243" s="1"/>
      <c r="AK243" s="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91"/>
      <c r="AG244" s="91"/>
      <c r="AH244" s="1"/>
      <c r="AI244" s="1"/>
      <c r="AJ244" s="1"/>
      <c r="AK244" s="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91"/>
      <c r="AG245" s="91"/>
      <c r="AH245" s="1"/>
      <c r="AI245" s="1"/>
      <c r="AJ245" s="1"/>
      <c r="AK245" s="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91"/>
      <c r="AH246" s="1"/>
      <c r="AI246" s="1"/>
      <c r="AJ246" s="1"/>
      <c r="AK246" s="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91"/>
      <c r="AH247" s="1"/>
      <c r="AI247" s="1"/>
      <c r="AJ247" s="1"/>
      <c r="AK247" s="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  <c r="AH248" s="1"/>
      <c r="AI248" s="1"/>
      <c r="AJ248" s="1"/>
      <c r="AK248" s="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  <c r="AF249" s="91"/>
      <c r="AG249" s="91"/>
      <c r="AH249" s="1"/>
      <c r="AI249" s="1"/>
      <c r="AJ249" s="1"/>
      <c r="AK249" s="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  <c r="AF250" s="91"/>
      <c r="AG250" s="91"/>
      <c r="AH250" s="1"/>
      <c r="AI250" s="1"/>
      <c r="AJ250" s="1"/>
      <c r="AK250" s="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  <c r="AF251" s="91"/>
      <c r="AG251" s="91"/>
      <c r="AH251" s="1"/>
      <c r="AI251" s="1"/>
      <c r="AJ251" s="1"/>
      <c r="AK251" s="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  <c r="AF252" s="91"/>
      <c r="AG252" s="91"/>
      <c r="AH252" s="1"/>
      <c r="AI252" s="1"/>
      <c r="AJ252" s="1"/>
      <c r="AK252" s="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  <c r="AF253" s="91"/>
      <c r="AG253" s="91"/>
      <c r="AH253" s="1"/>
      <c r="AI253" s="1"/>
      <c r="AJ253" s="1"/>
      <c r="AK253" s="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  <c r="AF254" s="91"/>
      <c r="AG254" s="91"/>
      <c r="AH254" s="1"/>
      <c r="AI254" s="1"/>
      <c r="AJ254" s="1"/>
      <c r="AK254" s="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  <c r="AF255" s="91"/>
      <c r="AG255" s="91"/>
      <c r="AH255" s="1"/>
      <c r="AI255" s="1"/>
      <c r="AJ255" s="1"/>
      <c r="AK255" s="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91"/>
      <c r="AG256" s="91"/>
      <c r="AH256" s="1"/>
      <c r="AI256" s="1"/>
      <c r="AJ256" s="1"/>
      <c r="AK256" s="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  <c r="AF257" s="91"/>
      <c r="AG257" s="91"/>
      <c r="AH257" s="1"/>
      <c r="AI257" s="1"/>
      <c r="AJ257" s="1"/>
      <c r="AK257" s="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91"/>
      <c r="AH258" s="1"/>
      <c r="AI258" s="1"/>
      <c r="AJ258" s="1"/>
      <c r="AK258" s="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91"/>
      <c r="AG259" s="91"/>
      <c r="AH259" s="1"/>
      <c r="AI259" s="1"/>
      <c r="AJ259" s="1"/>
      <c r="AK259" s="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91"/>
      <c r="AH260" s="1"/>
      <c r="AI260" s="1"/>
      <c r="AJ260" s="1"/>
      <c r="AK260" s="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91"/>
      <c r="AG261" s="91"/>
      <c r="AH261" s="1"/>
      <c r="AI261" s="1"/>
      <c r="AJ261" s="1"/>
      <c r="AK261" s="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91"/>
      <c r="AG262" s="91"/>
      <c r="AH262" s="1"/>
      <c r="AI262" s="1"/>
      <c r="AJ262" s="1"/>
      <c r="AK262" s="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  <c r="AF263" s="91"/>
      <c r="AG263" s="91"/>
      <c r="AH263" s="1"/>
      <c r="AI263" s="1"/>
      <c r="AJ263" s="1"/>
      <c r="AK263" s="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91"/>
      <c r="AH264" s="1"/>
      <c r="AI264" s="1"/>
      <c r="AJ264" s="1"/>
      <c r="AK264" s="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  <c r="AF265" s="91"/>
      <c r="AG265" s="91"/>
      <c r="AH265" s="1"/>
      <c r="AI265" s="1"/>
      <c r="AJ265" s="1"/>
      <c r="AK265" s="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  <c r="AE266" s="91"/>
      <c r="AF266" s="91"/>
      <c r="AG266" s="91"/>
      <c r="AH266" s="1"/>
      <c r="AI266" s="1"/>
      <c r="AJ266" s="1"/>
      <c r="AK266" s="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  <c r="AF267" s="91"/>
      <c r="AG267" s="91"/>
      <c r="AH267" s="1"/>
      <c r="AI267" s="1"/>
      <c r="AJ267" s="1"/>
      <c r="AK267" s="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  <c r="AF268" s="91"/>
      <c r="AG268" s="91"/>
      <c r="AH268" s="1"/>
      <c r="AI268" s="1"/>
      <c r="AJ268" s="1"/>
      <c r="AK268" s="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91"/>
      <c r="AH269" s="1"/>
      <c r="AI269" s="1"/>
      <c r="AJ269" s="1"/>
      <c r="AK269" s="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  <c r="AF270" s="91"/>
      <c r="AG270" s="91"/>
      <c r="AH270" s="1"/>
      <c r="AI270" s="1"/>
      <c r="AJ270" s="1"/>
      <c r="AK270" s="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  <c r="AF271" s="91"/>
      <c r="AG271" s="91"/>
      <c r="AH271" s="1"/>
      <c r="AI271" s="1"/>
      <c r="AJ271" s="1"/>
      <c r="AK271" s="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91"/>
      <c r="AG272" s="91"/>
      <c r="AH272" s="1"/>
      <c r="AI272" s="1"/>
      <c r="AJ272" s="1"/>
      <c r="AK272" s="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91"/>
      <c r="AG273" s="91"/>
      <c r="AH273" s="1"/>
      <c r="AI273" s="1"/>
      <c r="AJ273" s="1"/>
      <c r="AK273" s="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91"/>
      <c r="AH274" s="1"/>
      <c r="AI274" s="1"/>
      <c r="AJ274" s="1"/>
      <c r="AK274" s="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91"/>
      <c r="AG275" s="91"/>
      <c r="AH275" s="1"/>
      <c r="AI275" s="1"/>
      <c r="AJ275" s="1"/>
      <c r="AK275" s="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  <c r="AH276" s="1"/>
      <c r="AI276" s="1"/>
      <c r="AJ276" s="1"/>
      <c r="AK276" s="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  <c r="AE277" s="91"/>
      <c r="AF277" s="91"/>
      <c r="AG277" s="91"/>
      <c r="AH277" s="1"/>
      <c r="AI277" s="1"/>
      <c r="AJ277" s="1"/>
      <c r="AK277" s="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  <c r="AF278" s="91"/>
      <c r="AG278" s="91"/>
      <c r="AH278" s="1"/>
      <c r="AI278" s="1"/>
      <c r="AJ278" s="1"/>
      <c r="AK278" s="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91"/>
      <c r="AH279" s="1"/>
      <c r="AI279" s="1"/>
      <c r="AJ279" s="1"/>
      <c r="AK279" s="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91"/>
      <c r="AH280" s="1"/>
      <c r="AI280" s="1"/>
      <c r="AJ280" s="1"/>
      <c r="AK280" s="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91"/>
      <c r="AH281" s="1"/>
      <c r="AI281" s="1"/>
      <c r="AJ281" s="1"/>
      <c r="AK281" s="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91"/>
      <c r="AH282" s="1"/>
      <c r="AI282" s="1"/>
      <c r="AJ282" s="1"/>
      <c r="AK282" s="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  <c r="AF283" s="91"/>
      <c r="AG283" s="91"/>
      <c r="AH283" s="1"/>
      <c r="AI283" s="1"/>
      <c r="AJ283" s="1"/>
      <c r="AK283" s="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  <c r="AE284" s="91"/>
      <c r="AF284" s="91"/>
      <c r="AG284" s="91"/>
      <c r="AH284" s="1"/>
      <c r="AI284" s="1"/>
      <c r="AJ284" s="1"/>
      <c r="AK284" s="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  <c r="AE285" s="91"/>
      <c r="AF285" s="91"/>
      <c r="AG285" s="91"/>
      <c r="AH285" s="1"/>
      <c r="AI285" s="1"/>
      <c r="AJ285" s="1"/>
      <c r="AK285" s="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  <c r="AF286" s="91"/>
      <c r="AG286" s="91"/>
      <c r="AH286" s="1"/>
      <c r="AI286" s="1"/>
      <c r="AJ286" s="1"/>
      <c r="AK286" s="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  <c r="AF287" s="91"/>
      <c r="AG287" s="91"/>
      <c r="AH287" s="1"/>
      <c r="AI287" s="1"/>
      <c r="AJ287" s="1"/>
      <c r="AK287" s="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  <c r="AF288" s="91"/>
      <c r="AG288" s="91"/>
      <c r="AH288" s="1"/>
      <c r="AI288" s="1"/>
      <c r="AJ288" s="1"/>
      <c r="AK288" s="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  <c r="AF289" s="91"/>
      <c r="AG289" s="91"/>
      <c r="AH289" s="1"/>
      <c r="AI289" s="1"/>
      <c r="AJ289" s="1"/>
      <c r="AK289" s="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  <c r="AF290" s="91"/>
      <c r="AG290" s="91"/>
      <c r="AH290" s="1"/>
      <c r="AI290" s="1"/>
      <c r="AJ290" s="1"/>
      <c r="AK290" s="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  <c r="AE291" s="91"/>
      <c r="AF291" s="91"/>
      <c r="AG291" s="91"/>
      <c r="AH291" s="1"/>
      <c r="AI291" s="1"/>
      <c r="AJ291" s="1"/>
      <c r="AK291" s="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  <c r="AF292" s="91"/>
      <c r="AG292" s="91"/>
      <c r="AH292" s="1"/>
      <c r="AI292" s="1"/>
      <c r="AJ292" s="1"/>
      <c r="AK292" s="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  <c r="AF293" s="91"/>
      <c r="AG293" s="91"/>
      <c r="AH293" s="1"/>
      <c r="AI293" s="1"/>
      <c r="AJ293" s="1"/>
      <c r="AK293" s="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91"/>
      <c r="AH294" s="1"/>
      <c r="AI294" s="1"/>
      <c r="AJ294" s="1"/>
      <c r="AK294" s="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  <c r="AF295" s="91"/>
      <c r="AG295" s="91"/>
      <c r="AH295" s="1"/>
      <c r="AI295" s="1"/>
      <c r="AJ295" s="1"/>
      <c r="AK295" s="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  <c r="AE296" s="91"/>
      <c r="AF296" s="91"/>
      <c r="AG296" s="91"/>
      <c r="AH296" s="1"/>
      <c r="AI296" s="1"/>
      <c r="AJ296" s="1"/>
      <c r="AK296" s="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  <c r="AF297" s="91"/>
      <c r="AG297" s="91"/>
      <c r="AH297" s="1"/>
      <c r="AI297" s="1"/>
      <c r="AJ297" s="1"/>
      <c r="AK297" s="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  <c r="AF298" s="91"/>
      <c r="AG298" s="91"/>
      <c r="AH298" s="1"/>
      <c r="AI298" s="1"/>
      <c r="AJ298" s="1"/>
      <c r="AK298" s="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  <c r="AF299" s="91"/>
      <c r="AG299" s="91"/>
      <c r="AH299" s="1"/>
      <c r="AI299" s="1"/>
      <c r="AJ299" s="1"/>
      <c r="AK299" s="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/>
      <c r="AH300" s="1"/>
      <c r="AI300" s="1"/>
      <c r="AJ300" s="1"/>
      <c r="AK300" s="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1"/>
      <c r="AI301" s="1"/>
      <c r="AJ301" s="1"/>
      <c r="AK301" s="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  <c r="AH302" s="1"/>
      <c r="AI302" s="1"/>
      <c r="AJ302" s="1"/>
      <c r="AK302" s="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  <c r="AH303" s="1"/>
      <c r="AI303" s="1"/>
      <c r="AJ303" s="1"/>
      <c r="AK303" s="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91"/>
      <c r="AH304" s="1"/>
      <c r="AI304" s="1"/>
      <c r="AJ304" s="1"/>
      <c r="AK304" s="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91"/>
      <c r="AG305" s="91"/>
      <c r="AH305" s="1"/>
      <c r="AI305" s="1"/>
      <c r="AJ305" s="1"/>
      <c r="AK305" s="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91"/>
      <c r="AG306" s="91"/>
      <c r="AH306" s="1"/>
      <c r="AI306" s="1"/>
      <c r="AJ306" s="1"/>
      <c r="AK306" s="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91"/>
      <c r="AG307" s="91"/>
      <c r="AH307" s="1"/>
      <c r="AI307" s="1"/>
      <c r="AJ307" s="1"/>
      <c r="AK307" s="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91"/>
      <c r="AH308" s="1"/>
      <c r="AI308" s="1"/>
      <c r="AJ308" s="1"/>
      <c r="AK308" s="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91"/>
      <c r="AG309" s="91"/>
      <c r="AH309" s="1"/>
      <c r="AI309" s="1"/>
      <c r="AJ309" s="1"/>
      <c r="AK309" s="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91"/>
      <c r="AG310" s="91"/>
      <c r="AH310" s="1"/>
      <c r="AI310" s="1"/>
      <c r="AJ310" s="1"/>
      <c r="AK310" s="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91"/>
      <c r="AH311" s="1"/>
      <c r="AI311" s="1"/>
      <c r="AJ311" s="1"/>
      <c r="AK311" s="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  <c r="AF312" s="91"/>
      <c r="AG312" s="91"/>
      <c r="AH312" s="1"/>
      <c r="AI312" s="1"/>
      <c r="AJ312" s="1"/>
      <c r="AK312" s="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  <c r="AF313" s="91"/>
      <c r="AG313" s="91"/>
      <c r="AH313" s="1"/>
      <c r="AI313" s="1"/>
      <c r="AJ313" s="1"/>
      <c r="AK313" s="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91"/>
      <c r="AH314" s="1"/>
      <c r="AI314" s="1"/>
      <c r="AJ314" s="1"/>
      <c r="AK314" s="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91"/>
      <c r="AG315" s="91"/>
      <c r="AH315" s="1"/>
      <c r="AI315" s="1"/>
      <c r="AJ315" s="1"/>
      <c r="AK315" s="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  <c r="AF316" s="91"/>
      <c r="AG316" s="91"/>
      <c r="AH316" s="1"/>
      <c r="AI316" s="1"/>
      <c r="AJ316" s="1"/>
      <c r="AK316" s="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  <c r="AF317" s="91"/>
      <c r="AG317" s="91"/>
      <c r="AH317" s="1"/>
      <c r="AI317" s="1"/>
      <c r="AJ317" s="1"/>
      <c r="AK317" s="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  <c r="AF318" s="91"/>
      <c r="AG318" s="91"/>
      <c r="AH318" s="1"/>
      <c r="AI318" s="1"/>
      <c r="AJ318" s="1"/>
      <c r="AK318" s="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  <c r="AF319" s="91"/>
      <c r="AG319" s="91"/>
      <c r="AH319" s="1"/>
      <c r="AI319" s="1"/>
      <c r="AJ319" s="1"/>
      <c r="AK319" s="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  <c r="AF320" s="91"/>
      <c r="AG320" s="91"/>
      <c r="AH320" s="1"/>
      <c r="AI320" s="1"/>
      <c r="AJ320" s="1"/>
      <c r="AK320" s="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  <c r="AF321" s="91"/>
      <c r="AG321" s="91"/>
      <c r="AH321" s="1"/>
      <c r="AI321" s="1"/>
      <c r="AJ321" s="1"/>
      <c r="AK321" s="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  <c r="AF322" s="91"/>
      <c r="AG322" s="91"/>
      <c r="AH322" s="1"/>
      <c r="AI322" s="1"/>
      <c r="AJ322" s="1"/>
      <c r="AK322" s="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  <c r="AE323" s="91"/>
      <c r="AF323" s="91"/>
      <c r="AG323" s="91"/>
      <c r="AH323" s="1"/>
      <c r="AI323" s="1"/>
      <c r="AJ323" s="1"/>
      <c r="AK323" s="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  <c r="AE324" s="91"/>
      <c r="AF324" s="91"/>
      <c r="AG324" s="91"/>
      <c r="AH324" s="1"/>
      <c r="AI324" s="1"/>
      <c r="AJ324" s="1"/>
      <c r="AK324" s="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  <c r="AF325" s="91"/>
      <c r="AG325" s="91"/>
      <c r="AH325" s="1"/>
      <c r="AI325" s="1"/>
      <c r="AJ325" s="1"/>
      <c r="AK325" s="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  <c r="AE326" s="91"/>
      <c r="AF326" s="91"/>
      <c r="AG326" s="91"/>
      <c r="AH326" s="1"/>
      <c r="AI326" s="1"/>
      <c r="AJ326" s="1"/>
      <c r="AK326" s="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  <c r="AE327" s="91"/>
      <c r="AF327" s="91"/>
      <c r="AG327" s="91"/>
      <c r="AH327" s="1"/>
      <c r="AI327" s="1"/>
      <c r="AJ327" s="1"/>
      <c r="AK327" s="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  <c r="AE328" s="91"/>
      <c r="AF328" s="91"/>
      <c r="AG328" s="91"/>
      <c r="AH328" s="1"/>
      <c r="AI328" s="1"/>
      <c r="AJ328" s="1"/>
      <c r="AK328" s="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  <c r="AE329" s="91"/>
      <c r="AF329" s="91"/>
      <c r="AG329" s="91"/>
      <c r="AH329" s="1"/>
      <c r="AI329" s="1"/>
      <c r="AJ329" s="1"/>
      <c r="AK329" s="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  <c r="AE330" s="91"/>
      <c r="AF330" s="91"/>
      <c r="AG330" s="91"/>
      <c r="AH330" s="1"/>
      <c r="AI330" s="1"/>
      <c r="AJ330" s="1"/>
      <c r="AK330" s="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91"/>
      <c r="AE331" s="91"/>
      <c r="AF331" s="91"/>
      <c r="AG331" s="91"/>
      <c r="AH331" s="1"/>
      <c r="AI331" s="1"/>
      <c r="AJ331" s="1"/>
      <c r="AK331" s="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  <c r="AD332" s="91"/>
      <c r="AE332" s="91"/>
      <c r="AF332" s="91"/>
      <c r="AG332" s="91"/>
      <c r="AH332" s="1"/>
      <c r="AI332" s="1"/>
      <c r="AJ332" s="1"/>
      <c r="AK332" s="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  <c r="AD333" s="91"/>
      <c r="AE333" s="91"/>
      <c r="AF333" s="91"/>
      <c r="AG333" s="91"/>
      <c r="AH333" s="1"/>
      <c r="AI333" s="1"/>
      <c r="AJ333" s="1"/>
      <c r="AK333" s="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  <c r="AD334" s="91"/>
      <c r="AE334" s="91"/>
      <c r="AF334" s="91"/>
      <c r="AG334" s="91"/>
      <c r="AH334" s="1"/>
      <c r="AI334" s="1"/>
      <c r="AJ334" s="1"/>
      <c r="AK334" s="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1"/>
      <c r="AE335" s="91"/>
      <c r="AF335" s="91"/>
      <c r="AG335" s="91"/>
      <c r="AH335" s="1"/>
      <c r="AI335" s="1"/>
      <c r="AJ335" s="1"/>
      <c r="AK335" s="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  <c r="AD336" s="91"/>
      <c r="AE336" s="91"/>
      <c r="AF336" s="91"/>
      <c r="AG336" s="91"/>
      <c r="AH336" s="1"/>
      <c r="AI336" s="1"/>
      <c r="AJ336" s="1"/>
      <c r="AK336" s="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  <c r="AE337" s="91"/>
      <c r="AF337" s="91"/>
      <c r="AG337" s="91"/>
      <c r="AH337" s="1"/>
      <c r="AI337" s="1"/>
      <c r="AJ337" s="1"/>
      <c r="AK337" s="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  <c r="AF338" s="91"/>
      <c r="AG338" s="91"/>
      <c r="AH338" s="1"/>
      <c r="AI338" s="1"/>
      <c r="AJ338" s="1"/>
      <c r="AK338" s="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  <c r="AE339" s="91"/>
      <c r="AF339" s="91"/>
      <c r="AG339" s="91"/>
      <c r="AH339" s="1"/>
      <c r="AI339" s="1"/>
      <c r="AJ339" s="1"/>
      <c r="AK339" s="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  <c r="AD340" s="91"/>
      <c r="AE340" s="91"/>
      <c r="AF340" s="91"/>
      <c r="AG340" s="91"/>
      <c r="AH340" s="1"/>
      <c r="AI340" s="1"/>
      <c r="AJ340" s="1"/>
      <c r="AK340" s="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  <c r="AD341" s="91"/>
      <c r="AE341" s="91"/>
      <c r="AF341" s="91"/>
      <c r="AG341" s="91"/>
      <c r="AH341" s="1"/>
      <c r="AI341" s="1"/>
      <c r="AJ341" s="1"/>
      <c r="AK341" s="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  <c r="AE342" s="91"/>
      <c r="AF342" s="91"/>
      <c r="AG342" s="91"/>
      <c r="AH342" s="1"/>
      <c r="AI342" s="1"/>
      <c r="AJ342" s="1"/>
      <c r="AK342" s="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  <c r="AE343" s="91"/>
      <c r="AF343" s="91"/>
      <c r="AG343" s="91"/>
      <c r="AH343" s="1"/>
      <c r="AI343" s="1"/>
      <c r="AJ343" s="1"/>
      <c r="AK343" s="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  <c r="AE344" s="91"/>
      <c r="AF344" s="91"/>
      <c r="AG344" s="91"/>
      <c r="AH344" s="1"/>
      <c r="AI344" s="1"/>
      <c r="AJ344" s="1"/>
      <c r="AK344" s="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  <c r="AE345" s="91"/>
      <c r="AF345" s="91"/>
      <c r="AG345" s="91"/>
      <c r="AH345" s="1"/>
      <c r="AI345" s="1"/>
      <c r="AJ345" s="1"/>
      <c r="AK345" s="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  <c r="AE346" s="91"/>
      <c r="AF346" s="91"/>
      <c r="AG346" s="91"/>
      <c r="AH346" s="1"/>
      <c r="AI346" s="1"/>
      <c r="AJ346" s="1"/>
      <c r="AK346" s="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  <c r="AE347" s="91"/>
      <c r="AF347" s="91"/>
      <c r="AG347" s="91"/>
      <c r="AH347" s="1"/>
      <c r="AI347" s="1"/>
      <c r="AJ347" s="1"/>
      <c r="AK347" s="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  <c r="AD348" s="91"/>
      <c r="AE348" s="91"/>
      <c r="AF348" s="91"/>
      <c r="AG348" s="91"/>
      <c r="AH348" s="1"/>
      <c r="AI348" s="1"/>
      <c r="AJ348" s="1"/>
      <c r="AK348" s="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  <c r="AD349" s="91"/>
      <c r="AE349" s="91"/>
      <c r="AF349" s="91"/>
      <c r="AG349" s="91"/>
      <c r="AH349" s="1"/>
      <c r="AI349" s="1"/>
      <c r="AJ349" s="1"/>
      <c r="AK349" s="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  <c r="AD350" s="91"/>
      <c r="AE350" s="91"/>
      <c r="AF350" s="91"/>
      <c r="AG350" s="91"/>
      <c r="AH350" s="1"/>
      <c r="AI350" s="1"/>
      <c r="AJ350" s="1"/>
      <c r="AK350" s="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  <c r="AD351" s="91"/>
      <c r="AE351" s="91"/>
      <c r="AF351" s="91"/>
      <c r="AG351" s="91"/>
      <c r="AH351" s="1"/>
      <c r="AI351" s="1"/>
      <c r="AJ351" s="1"/>
      <c r="AK351" s="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  <c r="AH352" s="1"/>
      <c r="AI352" s="1"/>
      <c r="AJ352" s="1"/>
      <c r="AK352" s="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  <c r="AE353" s="91"/>
      <c r="AF353" s="91"/>
      <c r="AG353" s="91"/>
      <c r="AH353" s="1"/>
      <c r="AI353" s="1"/>
      <c r="AJ353" s="1"/>
      <c r="AK353" s="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  <c r="AE354" s="91"/>
      <c r="AF354" s="91"/>
      <c r="AG354" s="91"/>
      <c r="AH354" s="1"/>
      <c r="AI354" s="1"/>
      <c r="AJ354" s="1"/>
      <c r="AK354" s="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  <c r="AD355" s="91"/>
      <c r="AE355" s="91"/>
      <c r="AF355" s="91"/>
      <c r="AG355" s="91"/>
      <c r="AH355" s="1"/>
      <c r="AI355" s="1"/>
      <c r="AJ355" s="1"/>
      <c r="AK355" s="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  <c r="AE356" s="91"/>
      <c r="AF356" s="91"/>
      <c r="AG356" s="91"/>
      <c r="AH356" s="1"/>
      <c r="AI356" s="1"/>
      <c r="AJ356" s="1"/>
      <c r="AK356" s="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  <c r="AE357" s="91"/>
      <c r="AF357" s="91"/>
      <c r="AG357" s="91"/>
      <c r="AH357" s="1"/>
      <c r="AI357" s="1"/>
      <c r="AJ357" s="1"/>
      <c r="AK357" s="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  <c r="AD358" s="91"/>
      <c r="AE358" s="91"/>
      <c r="AF358" s="91"/>
      <c r="AG358" s="91"/>
      <c r="AH358" s="1"/>
      <c r="AI358" s="1"/>
      <c r="AJ358" s="1"/>
      <c r="AK358" s="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  <c r="AD359" s="91"/>
      <c r="AE359" s="91"/>
      <c r="AF359" s="91"/>
      <c r="AG359" s="91"/>
      <c r="AH359" s="1"/>
      <c r="AI359" s="1"/>
      <c r="AJ359" s="1"/>
      <c r="AK359" s="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91"/>
      <c r="AE360" s="91"/>
      <c r="AF360" s="91"/>
      <c r="AG360" s="91"/>
      <c r="AH360" s="1"/>
      <c r="AI360" s="1"/>
      <c r="AJ360" s="1"/>
      <c r="AK360" s="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  <c r="AE361" s="91"/>
      <c r="AF361" s="91"/>
      <c r="AG361" s="91"/>
      <c r="AH361" s="1"/>
      <c r="AI361" s="1"/>
      <c r="AJ361" s="1"/>
      <c r="AK361" s="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  <c r="AD362" s="91"/>
      <c r="AE362" s="91"/>
      <c r="AF362" s="91"/>
      <c r="AG362" s="91"/>
      <c r="AH362" s="1"/>
      <c r="AI362" s="1"/>
      <c r="AJ362" s="1"/>
      <c r="AK362" s="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  <c r="AD363" s="91"/>
      <c r="AE363" s="91"/>
      <c r="AF363" s="91"/>
      <c r="AG363" s="91"/>
      <c r="AH363" s="1"/>
      <c r="AI363" s="1"/>
      <c r="AJ363" s="1"/>
      <c r="AK363" s="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  <c r="AE364" s="91"/>
      <c r="AF364" s="91"/>
      <c r="AG364" s="91"/>
      <c r="AH364" s="1"/>
      <c r="AI364" s="1"/>
      <c r="AJ364" s="1"/>
      <c r="AK364" s="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  <c r="AE365" s="91"/>
      <c r="AF365" s="91"/>
      <c r="AG365" s="91"/>
      <c r="AH365" s="1"/>
      <c r="AI365" s="1"/>
      <c r="AJ365" s="1"/>
      <c r="AK365" s="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  <c r="AE366" s="91"/>
      <c r="AF366" s="91"/>
      <c r="AG366" s="91"/>
      <c r="AH366" s="1"/>
      <c r="AI366" s="1"/>
      <c r="AJ366" s="1"/>
      <c r="AK366" s="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91"/>
      <c r="AE367" s="91"/>
      <c r="AF367" s="91"/>
      <c r="AG367" s="91"/>
      <c r="AH367" s="1"/>
      <c r="AI367" s="1"/>
      <c r="AJ367" s="1"/>
      <c r="AK367" s="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  <c r="AE368" s="91"/>
      <c r="AF368" s="91"/>
      <c r="AG368" s="91"/>
      <c r="AH368" s="1"/>
      <c r="AI368" s="1"/>
      <c r="AJ368" s="1"/>
      <c r="AK368" s="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  <c r="AD369" s="91"/>
      <c r="AE369" s="91"/>
      <c r="AF369" s="91"/>
      <c r="AG369" s="91"/>
      <c r="AH369" s="1"/>
      <c r="AI369" s="1"/>
      <c r="AJ369" s="1"/>
      <c r="AK369" s="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  <c r="AE370" s="91"/>
      <c r="AF370" s="91"/>
      <c r="AG370" s="91"/>
      <c r="AH370" s="1"/>
      <c r="AI370" s="1"/>
      <c r="AJ370" s="1"/>
      <c r="AK370" s="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  <c r="AE371" s="91"/>
      <c r="AF371" s="91"/>
      <c r="AG371" s="91"/>
      <c r="AH371" s="1"/>
      <c r="AI371" s="1"/>
      <c r="AJ371" s="1"/>
      <c r="AK371" s="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  <c r="AF372" s="91"/>
      <c r="AG372" s="91"/>
      <c r="AH372" s="1"/>
      <c r="AI372" s="1"/>
      <c r="AJ372" s="1"/>
      <c r="AK372" s="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/>
      <c r="AF373" s="91"/>
      <c r="AG373" s="91"/>
      <c r="AH373" s="1"/>
      <c r="AI373" s="1"/>
      <c r="AJ373" s="1"/>
      <c r="AK373" s="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  <c r="AF374" s="91"/>
      <c r="AG374" s="91"/>
      <c r="AH374" s="1"/>
      <c r="AI374" s="1"/>
      <c r="AJ374" s="1"/>
      <c r="AK374" s="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  <c r="AD375" s="91"/>
      <c r="AE375" s="91"/>
      <c r="AF375" s="91"/>
      <c r="AG375" s="91"/>
      <c r="AH375" s="1"/>
      <c r="AI375" s="1"/>
      <c r="AJ375" s="1"/>
      <c r="AK375" s="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  <c r="AE376" s="91"/>
      <c r="AF376" s="91"/>
      <c r="AG376" s="91"/>
      <c r="AH376" s="1"/>
      <c r="AI376" s="1"/>
      <c r="AJ376" s="1"/>
      <c r="AK376" s="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  <c r="AE377" s="91"/>
      <c r="AF377" s="91"/>
      <c r="AG377" s="91"/>
      <c r="AH377" s="1"/>
      <c r="AI377" s="1"/>
      <c r="AJ377" s="1"/>
      <c r="AK377" s="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1"/>
      <c r="AI378" s="1"/>
      <c r="AJ378" s="1"/>
      <c r="AK378" s="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  <c r="AE379" s="91"/>
      <c r="AF379" s="91"/>
      <c r="AG379" s="91"/>
      <c r="AH379" s="1"/>
      <c r="AI379" s="1"/>
      <c r="AJ379" s="1"/>
      <c r="AK379" s="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  <c r="AD380" s="91"/>
      <c r="AE380" s="91"/>
      <c r="AF380" s="91"/>
      <c r="AG380" s="91"/>
      <c r="AH380" s="1"/>
      <c r="AI380" s="1"/>
      <c r="AJ380" s="1"/>
      <c r="AK380" s="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  <c r="AD381" s="91"/>
      <c r="AE381" s="91"/>
      <c r="AF381" s="91"/>
      <c r="AG381" s="91"/>
      <c r="AH381" s="1"/>
      <c r="AI381" s="1"/>
      <c r="AJ381" s="1"/>
      <c r="AK381" s="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  <c r="AE382" s="91"/>
      <c r="AF382" s="91"/>
      <c r="AG382" s="91"/>
      <c r="AH382" s="1"/>
      <c r="AI382" s="1"/>
      <c r="AJ382" s="1"/>
      <c r="AK382" s="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  <c r="AE383" s="91"/>
      <c r="AF383" s="91"/>
      <c r="AG383" s="91"/>
      <c r="AH383" s="1"/>
      <c r="AI383" s="1"/>
      <c r="AJ383" s="1"/>
      <c r="AK383" s="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  <c r="AD384" s="91"/>
      <c r="AE384" s="91"/>
      <c r="AF384" s="91"/>
      <c r="AG384" s="91"/>
      <c r="AH384" s="1"/>
      <c r="AI384" s="1"/>
      <c r="AJ384" s="1"/>
      <c r="AK384" s="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  <c r="AD385" s="91"/>
      <c r="AE385" s="91"/>
      <c r="AF385" s="91"/>
      <c r="AG385" s="91"/>
      <c r="AH385" s="1"/>
      <c r="AI385" s="1"/>
      <c r="AJ385" s="1"/>
      <c r="AK385" s="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  <c r="AD386" s="91"/>
      <c r="AE386" s="91"/>
      <c r="AF386" s="91"/>
      <c r="AG386" s="91"/>
      <c r="AH386" s="1"/>
      <c r="AI386" s="1"/>
      <c r="AJ386" s="1"/>
      <c r="AK386" s="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  <c r="AD387" s="91"/>
      <c r="AE387" s="91"/>
      <c r="AF387" s="91"/>
      <c r="AG387" s="91"/>
      <c r="AH387" s="1"/>
      <c r="AI387" s="1"/>
      <c r="AJ387" s="1"/>
      <c r="AK387" s="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  <c r="AD388" s="91"/>
      <c r="AE388" s="91"/>
      <c r="AF388" s="91"/>
      <c r="AG388" s="91"/>
      <c r="AH388" s="1"/>
      <c r="AI388" s="1"/>
      <c r="AJ388" s="1"/>
      <c r="AK388" s="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  <c r="AD389" s="91"/>
      <c r="AE389" s="91"/>
      <c r="AF389" s="91"/>
      <c r="AG389" s="91"/>
      <c r="AH389" s="1"/>
      <c r="AI389" s="1"/>
      <c r="AJ389" s="1"/>
      <c r="AK389" s="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  <c r="AD390" s="91"/>
      <c r="AE390" s="91"/>
      <c r="AF390" s="91"/>
      <c r="AG390" s="91"/>
      <c r="AH390" s="1"/>
      <c r="AI390" s="1"/>
      <c r="AJ390" s="1"/>
      <c r="AK390" s="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  <c r="AD391" s="91"/>
      <c r="AE391" s="91"/>
      <c r="AF391" s="91"/>
      <c r="AG391" s="91"/>
      <c r="AH391" s="1"/>
      <c r="AI391" s="1"/>
      <c r="AJ391" s="1"/>
      <c r="AK391" s="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  <c r="AD392" s="91"/>
      <c r="AE392" s="91"/>
      <c r="AF392" s="91"/>
      <c r="AG392" s="91"/>
      <c r="AH392" s="1"/>
      <c r="AI392" s="1"/>
      <c r="AJ392" s="1"/>
      <c r="AK392" s="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  <c r="AD393" s="91"/>
      <c r="AE393" s="91"/>
      <c r="AF393" s="91"/>
      <c r="AG393" s="91"/>
      <c r="AH393" s="1"/>
      <c r="AI393" s="1"/>
      <c r="AJ393" s="1"/>
      <c r="AK393" s="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  <c r="AD394" s="91"/>
      <c r="AE394" s="91"/>
      <c r="AF394" s="91"/>
      <c r="AG394" s="91"/>
      <c r="AH394" s="1"/>
      <c r="AI394" s="1"/>
      <c r="AJ394" s="1"/>
      <c r="AK394" s="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  <c r="AD395" s="91"/>
      <c r="AE395" s="91"/>
      <c r="AF395" s="91"/>
      <c r="AG395" s="91"/>
      <c r="AH395" s="1"/>
      <c r="AI395" s="1"/>
      <c r="AJ395" s="1"/>
      <c r="AK395" s="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  <c r="AD396" s="91"/>
      <c r="AE396" s="91"/>
      <c r="AF396" s="91"/>
      <c r="AG396" s="91"/>
      <c r="AH396" s="1"/>
      <c r="AI396" s="1"/>
      <c r="AJ396" s="1"/>
      <c r="AK396" s="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  <c r="AF397" s="91"/>
      <c r="AG397" s="91"/>
      <c r="AH397" s="1"/>
      <c r="AI397" s="1"/>
      <c r="AJ397" s="1"/>
      <c r="AK397" s="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91"/>
      <c r="AE398" s="91"/>
      <c r="AF398" s="91"/>
      <c r="AG398" s="91"/>
      <c r="AH398" s="1"/>
      <c r="AI398" s="1"/>
      <c r="AJ398" s="1"/>
      <c r="AK398" s="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  <c r="AF399" s="91"/>
      <c r="AG399" s="91"/>
      <c r="AH399" s="1"/>
      <c r="AI399" s="1"/>
      <c r="AJ399" s="1"/>
      <c r="AK399" s="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  <c r="AD400" s="91"/>
      <c r="AE400" s="91"/>
      <c r="AF400" s="91"/>
      <c r="AG400" s="91"/>
      <c r="AH400" s="1"/>
      <c r="AI400" s="1"/>
      <c r="AJ400" s="1"/>
      <c r="AK400" s="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  <c r="AE401" s="91"/>
      <c r="AF401" s="91"/>
      <c r="AG401" s="91"/>
      <c r="AH401" s="1"/>
      <c r="AI401" s="1"/>
      <c r="AJ401" s="1"/>
      <c r="AK401" s="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  <c r="AD402" s="91"/>
      <c r="AE402" s="91"/>
      <c r="AF402" s="91"/>
      <c r="AG402" s="91"/>
      <c r="AH402" s="1"/>
      <c r="AI402" s="1"/>
      <c r="AJ402" s="1"/>
      <c r="AK402" s="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  <c r="AE403" s="91"/>
      <c r="AF403" s="91"/>
      <c r="AG403" s="91"/>
      <c r="AH403" s="1"/>
      <c r="AI403" s="1"/>
      <c r="AJ403" s="1"/>
      <c r="AK403" s="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91"/>
      <c r="AE404" s="91"/>
      <c r="AF404" s="91"/>
      <c r="AG404" s="91"/>
      <c r="AH404" s="1"/>
      <c r="AI404" s="1"/>
      <c r="AJ404" s="1"/>
      <c r="AK404" s="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  <c r="AD405" s="91"/>
      <c r="AE405" s="91"/>
      <c r="AF405" s="91"/>
      <c r="AG405" s="91"/>
      <c r="AH405" s="1"/>
      <c r="AI405" s="1"/>
      <c r="AJ405" s="1"/>
      <c r="AK405" s="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  <c r="AD406" s="91"/>
      <c r="AE406" s="91"/>
      <c r="AF406" s="91"/>
      <c r="AG406" s="91"/>
      <c r="AH406" s="1"/>
      <c r="AI406" s="1"/>
      <c r="AJ406" s="1"/>
      <c r="AK406" s="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  <c r="AD407" s="91"/>
      <c r="AE407" s="91"/>
      <c r="AF407" s="91"/>
      <c r="AG407" s="91"/>
      <c r="AH407" s="1"/>
      <c r="AI407" s="1"/>
      <c r="AJ407" s="1"/>
      <c r="AK407" s="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  <c r="AD408" s="91"/>
      <c r="AE408" s="91"/>
      <c r="AF408" s="91"/>
      <c r="AG408" s="91"/>
      <c r="AH408" s="1"/>
      <c r="AI408" s="1"/>
      <c r="AJ408" s="1"/>
      <c r="AK408" s="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  <c r="AD409" s="91"/>
      <c r="AE409" s="91"/>
      <c r="AF409" s="91"/>
      <c r="AG409" s="91"/>
      <c r="AH409" s="1"/>
      <c r="AI409" s="1"/>
      <c r="AJ409" s="1"/>
      <c r="AK409" s="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91"/>
      <c r="AE410" s="91"/>
      <c r="AF410" s="91"/>
      <c r="AG410" s="91"/>
      <c r="AH410" s="1"/>
      <c r="AI410" s="1"/>
      <c r="AJ410" s="1"/>
      <c r="AK410" s="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  <c r="AD411" s="91"/>
      <c r="AE411" s="91"/>
      <c r="AF411" s="91"/>
      <c r="AG411" s="91"/>
      <c r="AH411" s="1"/>
      <c r="AI411" s="1"/>
      <c r="AJ411" s="1"/>
      <c r="AK411" s="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  <c r="AE412" s="91"/>
      <c r="AF412" s="91"/>
      <c r="AG412" s="91"/>
      <c r="AH412" s="1"/>
      <c r="AI412" s="1"/>
      <c r="AJ412" s="1"/>
      <c r="AK412" s="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  <c r="AE413" s="91"/>
      <c r="AF413" s="91"/>
      <c r="AG413" s="91"/>
      <c r="AH413" s="1"/>
      <c r="AI413" s="1"/>
      <c r="AJ413" s="1"/>
      <c r="AK413" s="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  <c r="AE414" s="91"/>
      <c r="AF414" s="91"/>
      <c r="AG414" s="91"/>
      <c r="AH414" s="1"/>
      <c r="AI414" s="1"/>
      <c r="AJ414" s="1"/>
      <c r="AK414" s="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  <c r="AE415" s="91"/>
      <c r="AF415" s="91"/>
      <c r="AG415" s="91"/>
      <c r="AH415" s="1"/>
      <c r="AI415" s="1"/>
      <c r="AJ415" s="1"/>
      <c r="AK415" s="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  <c r="AD416" s="91"/>
      <c r="AE416" s="91"/>
      <c r="AF416" s="91"/>
      <c r="AG416" s="91"/>
      <c r="AH416" s="1"/>
      <c r="AI416" s="1"/>
      <c r="AJ416" s="1"/>
      <c r="AK416" s="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  <c r="AD417" s="91"/>
      <c r="AE417" s="91"/>
      <c r="AF417" s="91"/>
      <c r="AG417" s="91"/>
      <c r="AH417" s="1"/>
      <c r="AI417" s="1"/>
      <c r="AJ417" s="1"/>
      <c r="AK417" s="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  <c r="AD418" s="91"/>
      <c r="AE418" s="91"/>
      <c r="AF418" s="91"/>
      <c r="AG418" s="91"/>
      <c r="AH418" s="1"/>
      <c r="AI418" s="1"/>
      <c r="AJ418" s="1"/>
      <c r="AK418" s="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  <c r="AE419" s="91"/>
      <c r="AF419" s="91"/>
      <c r="AG419" s="91"/>
      <c r="AH419" s="1"/>
      <c r="AI419" s="1"/>
      <c r="AJ419" s="1"/>
      <c r="AK419" s="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  <c r="AE420" s="91"/>
      <c r="AF420" s="91"/>
      <c r="AG420" s="91"/>
      <c r="AH420" s="1"/>
      <c r="AI420" s="1"/>
      <c r="AJ420" s="1"/>
      <c r="AK420" s="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  <c r="AE421" s="91"/>
      <c r="AF421" s="91"/>
      <c r="AG421" s="91"/>
      <c r="AH421" s="1"/>
      <c r="AI421" s="1"/>
      <c r="AJ421" s="1"/>
      <c r="AK421" s="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  <c r="AE422" s="91"/>
      <c r="AF422" s="91"/>
      <c r="AG422" s="91"/>
      <c r="AH422" s="1"/>
      <c r="AI422" s="1"/>
      <c r="AJ422" s="1"/>
      <c r="AK422" s="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  <c r="AE423" s="91"/>
      <c r="AF423" s="91"/>
      <c r="AG423" s="91"/>
      <c r="AH423" s="1"/>
      <c r="AI423" s="1"/>
      <c r="AJ423" s="1"/>
      <c r="AK423" s="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  <c r="AE424" s="91"/>
      <c r="AF424" s="91"/>
      <c r="AG424" s="91"/>
      <c r="AH424" s="1"/>
      <c r="AI424" s="1"/>
      <c r="AJ424" s="1"/>
      <c r="AK424" s="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  <c r="AE425" s="91"/>
      <c r="AF425" s="91"/>
      <c r="AG425" s="91"/>
      <c r="AH425" s="1"/>
      <c r="AI425" s="1"/>
      <c r="AJ425" s="1"/>
      <c r="AK425" s="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  <c r="AE426" s="91"/>
      <c r="AF426" s="91"/>
      <c r="AG426" s="91"/>
      <c r="AH426" s="1"/>
      <c r="AI426" s="1"/>
      <c r="AJ426" s="1"/>
      <c r="AK426" s="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  <c r="AE427" s="91"/>
      <c r="AF427" s="91"/>
      <c r="AG427" s="91"/>
      <c r="AH427" s="1"/>
      <c r="AI427" s="1"/>
      <c r="AJ427" s="1"/>
      <c r="AK427" s="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  <c r="AE428" s="91"/>
      <c r="AF428" s="91"/>
      <c r="AG428" s="91"/>
      <c r="AH428" s="1"/>
      <c r="AI428" s="1"/>
      <c r="AJ428" s="1"/>
      <c r="AK428" s="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  <c r="AE429" s="91"/>
      <c r="AF429" s="91"/>
      <c r="AG429" s="91"/>
      <c r="AH429" s="1"/>
      <c r="AI429" s="1"/>
      <c r="AJ429" s="1"/>
      <c r="AK429" s="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  <c r="AE430" s="91"/>
      <c r="AF430" s="91"/>
      <c r="AG430" s="91"/>
      <c r="AH430" s="1"/>
      <c r="AI430" s="1"/>
      <c r="AJ430" s="1"/>
      <c r="AK430" s="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  <c r="AE431" s="91"/>
      <c r="AF431" s="91"/>
      <c r="AG431" s="91"/>
      <c r="AH431" s="1"/>
      <c r="AI431" s="1"/>
      <c r="AJ431" s="1"/>
      <c r="AK431" s="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  <c r="AD432" s="91"/>
      <c r="AE432" s="91"/>
      <c r="AF432" s="91"/>
      <c r="AG432" s="91"/>
      <c r="AH432" s="1"/>
      <c r="AI432" s="1"/>
      <c r="AJ432" s="1"/>
      <c r="AK432" s="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91"/>
      <c r="AE433" s="91"/>
      <c r="AF433" s="91"/>
      <c r="AG433" s="91"/>
      <c r="AH433" s="1"/>
      <c r="AI433" s="1"/>
      <c r="AJ433" s="1"/>
      <c r="AK433" s="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  <c r="AD434" s="91"/>
      <c r="AE434" s="91"/>
      <c r="AF434" s="91"/>
      <c r="AG434" s="91"/>
      <c r="AH434" s="1"/>
      <c r="AI434" s="1"/>
      <c r="AJ434" s="1"/>
      <c r="AK434" s="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  <c r="AD435" s="91"/>
      <c r="AE435" s="91"/>
      <c r="AF435" s="91"/>
      <c r="AG435" s="91"/>
      <c r="AH435" s="1"/>
      <c r="AI435" s="1"/>
      <c r="AJ435" s="1"/>
      <c r="AK435" s="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  <c r="AD436" s="91"/>
      <c r="AE436" s="91"/>
      <c r="AF436" s="91"/>
      <c r="AG436" s="91"/>
      <c r="AH436" s="1"/>
      <c r="AI436" s="1"/>
      <c r="AJ436" s="1"/>
      <c r="AK436" s="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  <c r="AD437" s="91"/>
      <c r="AE437" s="91"/>
      <c r="AF437" s="91"/>
      <c r="AG437" s="91"/>
      <c r="AH437" s="1"/>
      <c r="AI437" s="1"/>
      <c r="AJ437" s="1"/>
      <c r="AK437" s="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  <c r="AD438" s="91"/>
      <c r="AE438" s="91"/>
      <c r="AF438" s="91"/>
      <c r="AG438" s="91"/>
      <c r="AH438" s="1"/>
      <c r="AI438" s="1"/>
      <c r="AJ438" s="1"/>
      <c r="AK438" s="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  <c r="AE439" s="91"/>
      <c r="AF439" s="91"/>
      <c r="AG439" s="91"/>
      <c r="AH439" s="1"/>
      <c r="AI439" s="1"/>
      <c r="AJ439" s="1"/>
      <c r="AK439" s="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  <c r="AE440" s="91"/>
      <c r="AF440" s="91"/>
      <c r="AG440" s="91"/>
      <c r="AH440" s="1"/>
      <c r="AI440" s="1"/>
      <c r="AJ440" s="1"/>
      <c r="AK440" s="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  <c r="AD441" s="91"/>
      <c r="AE441" s="91"/>
      <c r="AF441" s="91"/>
      <c r="AG441" s="91"/>
      <c r="AH441" s="1"/>
      <c r="AI441" s="1"/>
      <c r="AJ441" s="1"/>
      <c r="AK441" s="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  <c r="AE442" s="91"/>
      <c r="AF442" s="91"/>
      <c r="AG442" s="91"/>
      <c r="AH442" s="1"/>
      <c r="AI442" s="1"/>
      <c r="AJ442" s="1"/>
      <c r="AK442" s="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  <c r="AE443" s="91"/>
      <c r="AF443" s="91"/>
      <c r="AG443" s="91"/>
      <c r="AH443" s="1"/>
      <c r="AI443" s="1"/>
      <c r="AJ443" s="1"/>
      <c r="AK443" s="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  <c r="AE444" s="91"/>
      <c r="AF444" s="91"/>
      <c r="AG444" s="91"/>
      <c r="AH444" s="1"/>
      <c r="AI444" s="1"/>
      <c r="AJ444" s="1"/>
      <c r="AK444" s="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  <c r="AE445" s="91"/>
      <c r="AF445" s="91"/>
      <c r="AG445" s="91"/>
      <c r="AH445" s="1"/>
      <c r="AI445" s="1"/>
      <c r="AJ445" s="1"/>
      <c r="AK445" s="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  <c r="AE446" s="91"/>
      <c r="AF446" s="91"/>
      <c r="AG446" s="91"/>
      <c r="AH446" s="1"/>
      <c r="AI446" s="1"/>
      <c r="AJ446" s="1"/>
      <c r="AK446" s="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  <c r="AE447" s="91"/>
      <c r="AF447" s="91"/>
      <c r="AG447" s="91"/>
      <c r="AH447" s="1"/>
      <c r="AI447" s="1"/>
      <c r="AJ447" s="1"/>
      <c r="AK447" s="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  <c r="AE448" s="91"/>
      <c r="AF448" s="91"/>
      <c r="AG448" s="91"/>
      <c r="AH448" s="1"/>
      <c r="AI448" s="1"/>
      <c r="AJ448" s="1"/>
      <c r="AK448" s="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  <c r="AE449" s="91"/>
      <c r="AF449" s="91"/>
      <c r="AG449" s="91"/>
      <c r="AH449" s="1"/>
      <c r="AI449" s="1"/>
      <c r="AJ449" s="1"/>
      <c r="AK449" s="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  <c r="AE450" s="91"/>
      <c r="AF450" s="91"/>
      <c r="AG450" s="91"/>
      <c r="AH450" s="1"/>
      <c r="AI450" s="1"/>
      <c r="AJ450" s="1"/>
      <c r="AK450" s="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  <c r="AE451" s="91"/>
      <c r="AF451" s="91"/>
      <c r="AG451" s="91"/>
      <c r="AH451" s="1"/>
      <c r="AI451" s="1"/>
      <c r="AJ451" s="1"/>
      <c r="AK451" s="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  <c r="AE452" s="91"/>
      <c r="AF452" s="91"/>
      <c r="AG452" s="91"/>
      <c r="AH452" s="1"/>
      <c r="AI452" s="1"/>
      <c r="AJ452" s="1"/>
      <c r="AK452" s="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  <c r="AD453" s="91"/>
      <c r="AE453" s="91"/>
      <c r="AF453" s="91"/>
      <c r="AG453" s="91"/>
      <c r="AH453" s="1"/>
      <c r="AI453" s="1"/>
      <c r="AJ453" s="1"/>
      <c r="AK453" s="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  <c r="AD454" s="91"/>
      <c r="AE454" s="91"/>
      <c r="AF454" s="91"/>
      <c r="AG454" s="91"/>
      <c r="AH454" s="1"/>
      <c r="AI454" s="1"/>
      <c r="AJ454" s="1"/>
      <c r="AK454" s="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  <c r="AD455" s="91"/>
      <c r="AE455" s="91"/>
      <c r="AF455" s="91"/>
      <c r="AG455" s="91"/>
      <c r="AH455" s="1"/>
      <c r="AI455" s="1"/>
      <c r="AJ455" s="1"/>
      <c r="AK455" s="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  <c r="AD456" s="91"/>
      <c r="AE456" s="91"/>
      <c r="AF456" s="91"/>
      <c r="AG456" s="91"/>
      <c r="AH456" s="1"/>
      <c r="AI456" s="1"/>
      <c r="AJ456" s="1"/>
      <c r="AK456" s="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  <c r="AD457" s="91"/>
      <c r="AE457" s="91"/>
      <c r="AF457" s="91"/>
      <c r="AG457" s="91"/>
      <c r="AH457" s="1"/>
      <c r="AI457" s="1"/>
      <c r="AJ457" s="1"/>
      <c r="AK457" s="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  <c r="AF458" s="91"/>
      <c r="AG458" s="91"/>
      <c r="AH458" s="1"/>
      <c r="AI458" s="1"/>
      <c r="AJ458" s="1"/>
      <c r="AK458" s="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  <c r="AD459" s="91"/>
      <c r="AE459" s="91"/>
      <c r="AF459" s="91"/>
      <c r="AG459" s="91"/>
      <c r="AH459" s="1"/>
      <c r="AI459" s="1"/>
      <c r="AJ459" s="1"/>
      <c r="AK459" s="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  <c r="AE460" s="91"/>
      <c r="AF460" s="91"/>
      <c r="AG460" s="91"/>
      <c r="AH460" s="1"/>
      <c r="AI460" s="1"/>
      <c r="AJ460" s="1"/>
      <c r="AK460" s="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  <c r="AD461" s="91"/>
      <c r="AE461" s="91"/>
      <c r="AF461" s="91"/>
      <c r="AG461" s="91"/>
      <c r="AH461" s="1"/>
      <c r="AI461" s="1"/>
      <c r="AJ461" s="1"/>
      <c r="AK461" s="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  <c r="AE462" s="91"/>
      <c r="AF462" s="91"/>
      <c r="AG462" s="91"/>
      <c r="AH462" s="1"/>
      <c r="AI462" s="1"/>
      <c r="AJ462" s="1"/>
      <c r="AK462" s="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  <c r="AE463" s="91"/>
      <c r="AF463" s="91"/>
      <c r="AG463" s="91"/>
      <c r="AH463" s="1"/>
      <c r="AI463" s="1"/>
      <c r="AJ463" s="1"/>
      <c r="AK463" s="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  <c r="AE464" s="91"/>
      <c r="AF464" s="91"/>
      <c r="AG464" s="91"/>
      <c r="AH464" s="1"/>
      <c r="AI464" s="1"/>
      <c r="AJ464" s="1"/>
      <c r="AK464" s="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  <c r="AD465" s="91"/>
      <c r="AE465" s="91"/>
      <c r="AF465" s="91"/>
      <c r="AG465" s="91"/>
      <c r="AH465" s="1"/>
      <c r="AI465" s="1"/>
      <c r="AJ465" s="1"/>
      <c r="AK465" s="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91"/>
      <c r="AF466" s="91"/>
      <c r="AG466" s="91"/>
      <c r="AH466" s="1"/>
      <c r="AI466" s="1"/>
      <c r="AJ466" s="1"/>
      <c r="AK466" s="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  <c r="AE467" s="91"/>
      <c r="AF467" s="91"/>
      <c r="AG467" s="91"/>
      <c r="AH467" s="1"/>
      <c r="AI467" s="1"/>
      <c r="AJ467" s="1"/>
      <c r="AK467" s="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  <c r="AE468" s="91"/>
      <c r="AF468" s="91"/>
      <c r="AG468" s="91"/>
      <c r="AH468" s="1"/>
      <c r="AI468" s="1"/>
      <c r="AJ468" s="1"/>
      <c r="AK468" s="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  <c r="AE469" s="91"/>
      <c r="AF469" s="91"/>
      <c r="AG469" s="91"/>
      <c r="AH469" s="1"/>
      <c r="AI469" s="1"/>
      <c r="AJ469" s="1"/>
      <c r="AK469" s="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  <c r="AH470" s="1"/>
      <c r="AI470" s="1"/>
      <c r="AJ470" s="1"/>
      <c r="AK470" s="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  <c r="AH471" s="1"/>
      <c r="AI471" s="1"/>
      <c r="AJ471" s="1"/>
      <c r="AK471" s="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  <c r="AH472" s="1"/>
      <c r="AI472" s="1"/>
      <c r="AJ472" s="1"/>
      <c r="AK472" s="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  <c r="AH473" s="1"/>
      <c r="AI473" s="1"/>
      <c r="AJ473" s="1"/>
      <c r="AK473" s="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  <c r="AH474" s="1"/>
      <c r="AI474" s="1"/>
      <c r="AJ474" s="1"/>
      <c r="AK474" s="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  <c r="AF475" s="91"/>
      <c r="AG475" s="91"/>
      <c r="AH475" s="1"/>
      <c r="AI475" s="1"/>
      <c r="AJ475" s="1"/>
      <c r="AK475" s="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  <c r="AF476" s="91"/>
      <c r="AG476" s="91"/>
      <c r="AH476" s="1"/>
      <c r="AI476" s="1"/>
      <c r="AJ476" s="1"/>
      <c r="AK476" s="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  <c r="AF477" s="91"/>
      <c r="AG477" s="91"/>
      <c r="AH477" s="1"/>
      <c r="AI477" s="1"/>
      <c r="AJ477" s="1"/>
      <c r="AK477" s="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  <c r="AH478" s="1"/>
      <c r="AI478" s="1"/>
      <c r="AJ478" s="1"/>
      <c r="AK478" s="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  <c r="AF479" s="91"/>
      <c r="AG479" s="91"/>
      <c r="AH479" s="1"/>
      <c r="AI479" s="1"/>
      <c r="AJ479" s="1"/>
      <c r="AK479" s="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  <c r="AF480" s="91"/>
      <c r="AG480" s="91"/>
      <c r="AH480" s="1"/>
      <c r="AI480" s="1"/>
      <c r="AJ480" s="1"/>
      <c r="AK480" s="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  <c r="AF481" s="91"/>
      <c r="AG481" s="91"/>
      <c r="AH481" s="1"/>
      <c r="AI481" s="1"/>
      <c r="AJ481" s="1"/>
      <c r="AK481" s="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  <c r="AH482" s="1"/>
      <c r="AI482" s="1"/>
      <c r="AJ482" s="1"/>
      <c r="AK482" s="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  <c r="AH483" s="1"/>
      <c r="AI483" s="1"/>
      <c r="AJ483" s="1"/>
      <c r="AK483" s="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  <c r="AH484" s="1"/>
      <c r="AI484" s="1"/>
      <c r="AJ484" s="1"/>
      <c r="AK484" s="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  <c r="AH485" s="1"/>
      <c r="AI485" s="1"/>
      <c r="AJ485" s="1"/>
      <c r="AK485" s="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  <c r="AH486" s="1"/>
      <c r="AI486" s="1"/>
      <c r="AJ486" s="1"/>
      <c r="AK486" s="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  <c r="AE487" s="91"/>
      <c r="AF487" s="91"/>
      <c r="AG487" s="91"/>
      <c r="AH487" s="1"/>
      <c r="AI487" s="1"/>
      <c r="AJ487" s="1"/>
      <c r="AK487" s="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  <c r="AH488" s="1"/>
      <c r="AI488" s="1"/>
      <c r="AJ488" s="1"/>
      <c r="AK488" s="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  <c r="AD489" s="91"/>
      <c r="AE489" s="91"/>
      <c r="AF489" s="91"/>
      <c r="AG489" s="91"/>
      <c r="AH489" s="1"/>
      <c r="AI489" s="1"/>
      <c r="AJ489" s="1"/>
      <c r="AK489" s="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  <c r="AD490" s="91"/>
      <c r="AE490" s="91"/>
      <c r="AF490" s="91"/>
      <c r="AG490" s="91"/>
      <c r="AH490" s="1"/>
      <c r="AI490" s="1"/>
      <c r="AJ490" s="1"/>
      <c r="AK490" s="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  <c r="AD491" s="91"/>
      <c r="AE491" s="91"/>
      <c r="AF491" s="91"/>
      <c r="AG491" s="91"/>
      <c r="AH491" s="1"/>
      <c r="AI491" s="1"/>
      <c r="AJ491" s="1"/>
      <c r="AK491" s="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  <c r="AD492" s="91"/>
      <c r="AE492" s="91"/>
      <c r="AF492" s="91"/>
      <c r="AG492" s="91"/>
      <c r="AH492" s="1"/>
      <c r="AI492" s="1"/>
      <c r="AJ492" s="1"/>
      <c r="AK492" s="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  <c r="AD493" s="91"/>
      <c r="AE493" s="91"/>
      <c r="AF493" s="91"/>
      <c r="AG493" s="91"/>
      <c r="AH493" s="1"/>
      <c r="AI493" s="1"/>
      <c r="AJ493" s="1"/>
      <c r="AK493" s="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  <c r="AF494" s="91"/>
      <c r="AG494" s="91"/>
      <c r="AH494" s="1"/>
      <c r="AI494" s="1"/>
      <c r="AJ494" s="1"/>
      <c r="AK494" s="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  <c r="AF495" s="91"/>
      <c r="AG495" s="91"/>
      <c r="AH495" s="1"/>
      <c r="AI495" s="1"/>
      <c r="AJ495" s="1"/>
      <c r="AK495" s="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  <c r="AF496" s="91"/>
      <c r="AG496" s="91"/>
      <c r="AH496" s="1"/>
      <c r="AI496" s="1"/>
      <c r="AJ496" s="1"/>
      <c r="AK496" s="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  <c r="AF497" s="91"/>
      <c r="AG497" s="91"/>
      <c r="AH497" s="1"/>
      <c r="AI497" s="1"/>
      <c r="AJ497" s="1"/>
      <c r="AK497" s="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  <c r="AF498" s="91"/>
      <c r="AG498" s="91"/>
      <c r="AH498" s="1"/>
      <c r="AI498" s="1"/>
      <c r="AJ498" s="1"/>
      <c r="AK498" s="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91"/>
      <c r="AF499" s="91"/>
      <c r="AG499" s="91"/>
      <c r="AH499" s="1"/>
      <c r="AI499" s="1"/>
      <c r="AJ499" s="1"/>
      <c r="AK499" s="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  <c r="AD500" s="91"/>
      <c r="AE500" s="91"/>
      <c r="AF500" s="91"/>
      <c r="AG500" s="91"/>
      <c r="AH500" s="1"/>
      <c r="AI500" s="1"/>
      <c r="AJ500" s="1"/>
      <c r="AK500" s="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  <c r="AE501" s="91"/>
      <c r="AF501" s="91"/>
      <c r="AG501" s="91"/>
      <c r="AH501" s="1"/>
      <c r="AI501" s="1"/>
      <c r="AJ501" s="1"/>
      <c r="AK501" s="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  <c r="AD502" s="91"/>
      <c r="AE502" s="91"/>
      <c r="AF502" s="91"/>
      <c r="AG502" s="91"/>
      <c r="AH502" s="1"/>
      <c r="AI502" s="1"/>
      <c r="AJ502" s="1"/>
      <c r="AK502" s="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  <c r="AD503" s="91"/>
      <c r="AE503" s="91"/>
      <c r="AF503" s="91"/>
      <c r="AG503" s="91"/>
      <c r="AH503" s="1"/>
      <c r="AI503" s="1"/>
      <c r="AJ503" s="1"/>
      <c r="AK503" s="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  <c r="AD504" s="91"/>
      <c r="AE504" s="91"/>
      <c r="AF504" s="91"/>
      <c r="AG504" s="91"/>
      <c r="AH504" s="1"/>
      <c r="AI504" s="1"/>
      <c r="AJ504" s="1"/>
      <c r="AK504" s="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  <c r="AD505" s="91"/>
      <c r="AE505" s="91"/>
      <c r="AF505" s="91"/>
      <c r="AG505" s="91"/>
      <c r="AH505" s="1"/>
      <c r="AI505" s="1"/>
      <c r="AJ505" s="1"/>
      <c r="AK505" s="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  <c r="AF506" s="91"/>
      <c r="AG506" s="91"/>
      <c r="AH506" s="1"/>
      <c r="AI506" s="1"/>
      <c r="AJ506" s="1"/>
      <c r="AK506" s="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  <c r="AF507" s="91"/>
      <c r="AG507" s="91"/>
      <c r="AH507" s="1"/>
      <c r="AI507" s="1"/>
      <c r="AJ507" s="1"/>
      <c r="AK507" s="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  <c r="AF508" s="91"/>
      <c r="AG508" s="91"/>
      <c r="AH508" s="1"/>
      <c r="AI508" s="1"/>
      <c r="AJ508" s="1"/>
      <c r="AK508" s="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  <c r="AF509" s="91"/>
      <c r="AG509" s="91"/>
      <c r="AH509" s="1"/>
      <c r="AI509" s="1"/>
      <c r="AJ509" s="1"/>
      <c r="AK509" s="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1"/>
      <c r="AI510" s="1"/>
      <c r="AJ510" s="1"/>
      <c r="AK510" s="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  <c r="AE511" s="91"/>
      <c r="AF511" s="91"/>
      <c r="AG511" s="91"/>
      <c r="AH511" s="1"/>
      <c r="AI511" s="1"/>
      <c r="AJ511" s="1"/>
      <c r="AK511" s="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  <c r="AD512" s="91"/>
      <c r="AE512" s="91"/>
      <c r="AF512" s="91"/>
      <c r="AG512" s="91"/>
      <c r="AH512" s="1"/>
      <c r="AI512" s="1"/>
      <c r="AJ512" s="1"/>
      <c r="AK512" s="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  <c r="AD513" s="91"/>
      <c r="AE513" s="91"/>
      <c r="AF513" s="91"/>
      <c r="AG513" s="91"/>
      <c r="AH513" s="1"/>
      <c r="AI513" s="1"/>
      <c r="AJ513" s="1"/>
      <c r="AK513" s="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  <c r="AE514" s="91"/>
      <c r="AF514" s="91"/>
      <c r="AG514" s="91"/>
      <c r="AH514" s="1"/>
      <c r="AI514" s="1"/>
      <c r="AJ514" s="1"/>
      <c r="AK514" s="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  <c r="AD515" s="91"/>
      <c r="AE515" s="91"/>
      <c r="AF515" s="91"/>
      <c r="AG515" s="91"/>
      <c r="AH515" s="1"/>
      <c r="AI515" s="1"/>
      <c r="AJ515" s="1"/>
      <c r="AK515" s="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  <c r="AD516" s="91"/>
      <c r="AE516" s="91"/>
      <c r="AF516" s="91"/>
      <c r="AG516" s="91"/>
      <c r="AH516" s="1"/>
      <c r="AI516" s="1"/>
      <c r="AJ516" s="1"/>
      <c r="AK516" s="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  <c r="AD517" s="91"/>
      <c r="AE517" s="91"/>
      <c r="AF517" s="91"/>
      <c r="AG517" s="91"/>
      <c r="AH517" s="1"/>
      <c r="AI517" s="1"/>
      <c r="AJ517" s="1"/>
      <c r="AK517" s="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  <c r="AF518" s="91"/>
      <c r="AG518" s="91"/>
      <c r="AH518" s="1"/>
      <c r="AI518" s="1"/>
      <c r="AJ518" s="1"/>
      <c r="AK518" s="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  <c r="AF519" s="91"/>
      <c r="AG519" s="91"/>
      <c r="AH519" s="1"/>
      <c r="AI519" s="1"/>
      <c r="AJ519" s="1"/>
      <c r="AK519" s="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  <c r="AF520" s="91"/>
      <c r="AG520" s="91"/>
      <c r="AH520" s="1"/>
      <c r="AI520" s="1"/>
      <c r="AJ520" s="1"/>
      <c r="AK520" s="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  <c r="AF521" s="91"/>
      <c r="AG521" s="91"/>
      <c r="AH521" s="1"/>
      <c r="AI521" s="1"/>
      <c r="AJ521" s="1"/>
      <c r="AK521" s="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  <c r="AF522" s="91"/>
      <c r="AG522" s="91"/>
      <c r="AH522" s="1"/>
      <c r="AI522" s="1"/>
      <c r="AJ522" s="1"/>
      <c r="AK522" s="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  <c r="AD523" s="91"/>
      <c r="AE523" s="91"/>
      <c r="AF523" s="91"/>
      <c r="AG523" s="91"/>
      <c r="AH523" s="1"/>
      <c r="AI523" s="1"/>
      <c r="AJ523" s="1"/>
      <c r="AK523" s="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  <c r="AD524" s="91"/>
      <c r="AE524" s="91"/>
      <c r="AF524" s="91"/>
      <c r="AG524" s="91"/>
      <c r="AH524" s="1"/>
      <c r="AI524" s="1"/>
      <c r="AJ524" s="1"/>
      <c r="AK524" s="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  <c r="AD525" s="91"/>
      <c r="AE525" s="91"/>
      <c r="AF525" s="91"/>
      <c r="AG525" s="91"/>
      <c r="AH525" s="1"/>
      <c r="AI525" s="1"/>
      <c r="AJ525" s="1"/>
      <c r="AK525" s="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  <c r="AE526" s="91"/>
      <c r="AF526" s="91"/>
      <c r="AG526" s="91"/>
      <c r="AH526" s="1"/>
      <c r="AI526" s="1"/>
      <c r="AJ526" s="1"/>
      <c r="AK526" s="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  <c r="AE527" s="91"/>
      <c r="AF527" s="91"/>
      <c r="AG527" s="91"/>
      <c r="AH527" s="1"/>
      <c r="AI527" s="1"/>
      <c r="AJ527" s="1"/>
      <c r="AK527" s="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  <c r="AE528" s="91"/>
      <c r="AF528" s="91"/>
      <c r="AG528" s="91"/>
      <c r="AH528" s="1"/>
      <c r="AI528" s="1"/>
      <c r="AJ528" s="1"/>
      <c r="AK528" s="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  <c r="AD529" s="91"/>
      <c r="AE529" s="91"/>
      <c r="AF529" s="91"/>
      <c r="AG529" s="91"/>
      <c r="AH529" s="1"/>
      <c r="AI529" s="1"/>
      <c r="AJ529" s="1"/>
      <c r="AK529" s="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  <c r="AD530" s="91"/>
      <c r="AE530" s="91"/>
      <c r="AF530" s="91"/>
      <c r="AG530" s="91"/>
      <c r="AH530" s="1"/>
      <c r="AI530" s="1"/>
      <c r="AJ530" s="1"/>
      <c r="AK530" s="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  <c r="AD531" s="91"/>
      <c r="AE531" s="91"/>
      <c r="AF531" s="91"/>
      <c r="AG531" s="91"/>
      <c r="AH531" s="1"/>
      <c r="AI531" s="1"/>
      <c r="AJ531" s="1"/>
      <c r="AK531" s="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  <c r="AD532" s="91"/>
      <c r="AE532" s="91"/>
      <c r="AF532" s="91"/>
      <c r="AG532" s="91"/>
      <c r="AH532" s="1"/>
      <c r="AI532" s="1"/>
      <c r="AJ532" s="1"/>
      <c r="AK532" s="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  <c r="AD533" s="91"/>
      <c r="AE533" s="91"/>
      <c r="AF533" s="91"/>
      <c r="AG533" s="91"/>
      <c r="AH533" s="1"/>
      <c r="AI533" s="1"/>
      <c r="AJ533" s="1"/>
      <c r="AK533" s="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  <c r="AD534" s="91"/>
      <c r="AE534" s="91"/>
      <c r="AF534" s="91"/>
      <c r="AG534" s="91"/>
      <c r="AH534" s="1"/>
      <c r="AI534" s="1"/>
      <c r="AJ534" s="1"/>
      <c r="AK534" s="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  <c r="AD535" s="91"/>
      <c r="AE535" s="91"/>
      <c r="AF535" s="91"/>
      <c r="AG535" s="91"/>
      <c r="AH535" s="1"/>
      <c r="AI535" s="1"/>
      <c r="AJ535" s="1"/>
      <c r="AK535" s="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  <c r="AE536" s="91"/>
      <c r="AF536" s="91"/>
      <c r="AG536" s="91"/>
      <c r="AH536" s="1"/>
      <c r="AI536" s="1"/>
      <c r="AJ536" s="1"/>
      <c r="AK536" s="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  <c r="AD537" s="91"/>
      <c r="AE537" s="91"/>
      <c r="AF537" s="91"/>
      <c r="AG537" s="91"/>
      <c r="AH537" s="1"/>
      <c r="AI537" s="1"/>
      <c r="AJ537" s="1"/>
      <c r="AK537" s="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  <c r="AE538" s="91"/>
      <c r="AF538" s="91"/>
      <c r="AG538" s="91"/>
      <c r="AH538" s="1"/>
      <c r="AI538" s="1"/>
      <c r="AJ538" s="1"/>
      <c r="AK538" s="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  <c r="AE539" s="91"/>
      <c r="AF539" s="91"/>
      <c r="AG539" s="91"/>
      <c r="AH539" s="1"/>
      <c r="AI539" s="1"/>
      <c r="AJ539" s="1"/>
      <c r="AK539" s="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  <c r="AE540" s="91"/>
      <c r="AF540" s="91"/>
      <c r="AG540" s="91"/>
      <c r="AH540" s="1"/>
      <c r="AI540" s="1"/>
      <c r="AJ540" s="1"/>
      <c r="AK540" s="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  <c r="AE541" s="91"/>
      <c r="AF541" s="91"/>
      <c r="AG541" s="91"/>
      <c r="AH541" s="1"/>
      <c r="AI541" s="1"/>
      <c r="AJ541" s="1"/>
      <c r="AK541" s="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91"/>
      <c r="AF542" s="91"/>
      <c r="AG542" s="91"/>
      <c r="AH542" s="1"/>
      <c r="AI542" s="1"/>
      <c r="AJ542" s="1"/>
      <c r="AK542" s="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  <c r="AD543" s="91"/>
      <c r="AE543" s="91"/>
      <c r="AF543" s="91"/>
      <c r="AG543" s="91"/>
      <c r="AH543" s="1"/>
      <c r="AI543" s="1"/>
      <c r="AJ543" s="1"/>
      <c r="AK543" s="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91"/>
      <c r="AE544" s="91"/>
      <c r="AF544" s="91"/>
      <c r="AG544" s="91"/>
      <c r="AH544" s="1"/>
      <c r="AI544" s="1"/>
      <c r="AJ544" s="1"/>
      <c r="AK544" s="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  <c r="AD545" s="91"/>
      <c r="AE545" s="91"/>
      <c r="AF545" s="91"/>
      <c r="AG545" s="91"/>
      <c r="AH545" s="1"/>
      <c r="AI545" s="1"/>
      <c r="AJ545" s="1"/>
      <c r="AK545" s="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  <c r="AD546" s="91"/>
      <c r="AE546" s="91"/>
      <c r="AF546" s="91"/>
      <c r="AG546" s="91"/>
      <c r="AH546" s="1"/>
      <c r="AI546" s="1"/>
      <c r="AJ546" s="1"/>
      <c r="AK546" s="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91"/>
      <c r="AF547" s="91"/>
      <c r="AG547" s="91"/>
      <c r="AH547" s="1"/>
      <c r="AI547" s="1"/>
      <c r="AJ547" s="1"/>
      <c r="AK547" s="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  <c r="AD548" s="91"/>
      <c r="AE548" s="91"/>
      <c r="AF548" s="91"/>
      <c r="AG548" s="91"/>
      <c r="AH548" s="1"/>
      <c r="AI548" s="1"/>
      <c r="AJ548" s="1"/>
      <c r="AK548" s="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  <c r="AD549" s="91"/>
      <c r="AE549" s="91"/>
      <c r="AF549" s="91"/>
      <c r="AG549" s="91"/>
      <c r="AH549" s="1"/>
      <c r="AI549" s="1"/>
      <c r="AJ549" s="1"/>
      <c r="AK549" s="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  <c r="AD550" s="91"/>
      <c r="AE550" s="91"/>
      <c r="AF550" s="91"/>
      <c r="AG550" s="91"/>
      <c r="AH550" s="1"/>
      <c r="AI550" s="1"/>
      <c r="AJ550" s="1"/>
      <c r="AK550" s="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  <c r="AE551" s="91"/>
      <c r="AF551" s="91"/>
      <c r="AG551" s="91"/>
      <c r="AH551" s="1"/>
      <c r="AI551" s="1"/>
      <c r="AJ551" s="1"/>
      <c r="AK551" s="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  <c r="AD552" s="91"/>
      <c r="AE552" s="91"/>
      <c r="AF552" s="91"/>
      <c r="AG552" s="91"/>
      <c r="AH552" s="1"/>
      <c r="AI552" s="1"/>
      <c r="AJ552" s="1"/>
      <c r="AK552" s="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  <c r="AD553" s="91"/>
      <c r="AE553" s="91"/>
      <c r="AF553" s="91"/>
      <c r="AG553" s="91"/>
      <c r="AH553" s="1"/>
      <c r="AI553" s="1"/>
      <c r="AJ553" s="1"/>
      <c r="AK553" s="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91"/>
      <c r="AE554" s="91"/>
      <c r="AF554" s="91"/>
      <c r="AG554" s="91"/>
      <c r="AH554" s="1"/>
      <c r="AI554" s="1"/>
      <c r="AJ554" s="1"/>
      <c r="AK554" s="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  <c r="AE555" s="91"/>
      <c r="AF555" s="91"/>
      <c r="AG555" s="91"/>
      <c r="AH555" s="1"/>
      <c r="AI555" s="1"/>
      <c r="AJ555" s="1"/>
      <c r="AK555" s="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  <c r="AD556" s="91"/>
      <c r="AE556" s="91"/>
      <c r="AF556" s="91"/>
      <c r="AG556" s="91"/>
      <c r="AH556" s="1"/>
      <c r="AI556" s="1"/>
      <c r="AJ556" s="1"/>
      <c r="AK556" s="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  <c r="AE557" s="91"/>
      <c r="AF557" s="91"/>
      <c r="AG557" s="91"/>
      <c r="AH557" s="1"/>
      <c r="AI557" s="1"/>
      <c r="AJ557" s="1"/>
      <c r="AK557" s="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  <c r="AD558" s="91"/>
      <c r="AE558" s="91"/>
      <c r="AF558" s="91"/>
      <c r="AG558" s="91"/>
      <c r="AH558" s="1"/>
      <c r="AI558" s="1"/>
      <c r="AJ558" s="1"/>
      <c r="AK558" s="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  <c r="AD559" s="91"/>
      <c r="AE559" s="91"/>
      <c r="AF559" s="91"/>
      <c r="AG559" s="91"/>
      <c r="AH559" s="1"/>
      <c r="AI559" s="1"/>
      <c r="AJ559" s="1"/>
      <c r="AK559" s="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  <c r="AD560" s="91"/>
      <c r="AE560" s="91"/>
      <c r="AF560" s="91"/>
      <c r="AG560" s="91"/>
      <c r="AH560" s="1"/>
      <c r="AI560" s="1"/>
      <c r="AJ560" s="1"/>
      <c r="AK560" s="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91"/>
      <c r="AE561" s="91"/>
      <c r="AF561" s="91"/>
      <c r="AG561" s="91"/>
      <c r="AH561" s="1"/>
      <c r="AI561" s="1"/>
      <c r="AJ561" s="1"/>
      <c r="AK561" s="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  <c r="AD562" s="91"/>
      <c r="AE562" s="91"/>
      <c r="AF562" s="91"/>
      <c r="AG562" s="91"/>
      <c r="AH562" s="1"/>
      <c r="AI562" s="1"/>
      <c r="AJ562" s="1"/>
      <c r="AK562" s="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  <c r="AD563" s="91"/>
      <c r="AE563" s="91"/>
      <c r="AF563" s="91"/>
      <c r="AG563" s="91"/>
      <c r="AH563" s="1"/>
      <c r="AI563" s="1"/>
      <c r="AJ563" s="1"/>
      <c r="AK563" s="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  <c r="AD564" s="91"/>
      <c r="AE564" s="91"/>
      <c r="AF564" s="91"/>
      <c r="AG564" s="91"/>
      <c r="AH564" s="1"/>
      <c r="AI564" s="1"/>
      <c r="AJ564" s="1"/>
      <c r="AK564" s="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  <c r="AD565" s="91"/>
      <c r="AE565" s="91"/>
      <c r="AF565" s="91"/>
      <c r="AG565" s="91"/>
      <c r="AH565" s="1"/>
      <c r="AI565" s="1"/>
      <c r="AJ565" s="1"/>
      <c r="AK565" s="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  <c r="AE566" s="91"/>
      <c r="AF566" s="91"/>
      <c r="AG566" s="91"/>
      <c r="AH566" s="1"/>
      <c r="AI566" s="1"/>
      <c r="AJ566" s="1"/>
      <c r="AK566" s="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  <c r="AD567" s="91"/>
      <c r="AE567" s="91"/>
      <c r="AF567" s="91"/>
      <c r="AG567" s="91"/>
      <c r="AH567" s="1"/>
      <c r="AI567" s="1"/>
      <c r="AJ567" s="1"/>
      <c r="AK567" s="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  <c r="AE568" s="91"/>
      <c r="AF568" s="91"/>
      <c r="AG568" s="91"/>
      <c r="AH568" s="1"/>
      <c r="AI568" s="1"/>
      <c r="AJ568" s="1"/>
      <c r="AK568" s="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  <c r="AE569" s="91"/>
      <c r="AF569" s="91"/>
      <c r="AG569" s="91"/>
      <c r="AH569" s="1"/>
      <c r="AI569" s="1"/>
      <c r="AJ569" s="1"/>
      <c r="AK569" s="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  <c r="AE570" s="91"/>
      <c r="AF570" s="91"/>
      <c r="AG570" s="91"/>
      <c r="AH570" s="1"/>
      <c r="AI570" s="1"/>
      <c r="AJ570" s="1"/>
      <c r="AK570" s="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91"/>
      <c r="AE571" s="91"/>
      <c r="AF571" s="91"/>
      <c r="AG571" s="91"/>
      <c r="AH571" s="1"/>
      <c r="AI571" s="1"/>
      <c r="AJ571" s="1"/>
      <c r="AK571" s="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  <c r="AD572" s="91"/>
      <c r="AE572" s="91"/>
      <c r="AF572" s="91"/>
      <c r="AG572" s="91"/>
      <c r="AH572" s="1"/>
      <c r="AI572" s="1"/>
      <c r="AJ572" s="1"/>
      <c r="AK572" s="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  <c r="AD573" s="91"/>
      <c r="AE573" s="91"/>
      <c r="AF573" s="91"/>
      <c r="AG573" s="91"/>
      <c r="AH573" s="1"/>
      <c r="AI573" s="1"/>
      <c r="AJ573" s="1"/>
      <c r="AK573" s="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  <c r="AD574" s="91"/>
      <c r="AE574" s="91"/>
      <c r="AF574" s="91"/>
      <c r="AG574" s="91"/>
      <c r="AH574" s="1"/>
      <c r="AI574" s="1"/>
      <c r="AJ574" s="1"/>
      <c r="AK574" s="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  <c r="AE575" s="91"/>
      <c r="AF575" s="91"/>
      <c r="AG575" s="91"/>
      <c r="AH575" s="1"/>
      <c r="AI575" s="1"/>
      <c r="AJ575" s="1"/>
      <c r="AK575" s="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  <c r="AD576" s="91"/>
      <c r="AE576" s="91"/>
      <c r="AF576" s="91"/>
      <c r="AG576" s="91"/>
      <c r="AH576" s="1"/>
      <c r="AI576" s="1"/>
      <c r="AJ576" s="1"/>
      <c r="AK576" s="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  <c r="AD577" s="91"/>
      <c r="AE577" s="91"/>
      <c r="AF577" s="91"/>
      <c r="AG577" s="91"/>
      <c r="AH577" s="1"/>
      <c r="AI577" s="1"/>
      <c r="AJ577" s="1"/>
      <c r="AK577" s="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  <c r="AD578" s="91"/>
      <c r="AE578" s="91"/>
      <c r="AF578" s="91"/>
      <c r="AG578" s="91"/>
      <c r="AH578" s="1"/>
      <c r="AI578" s="1"/>
      <c r="AJ578" s="1"/>
      <c r="AK578" s="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  <c r="AD579" s="91"/>
      <c r="AE579" s="91"/>
      <c r="AF579" s="91"/>
      <c r="AG579" s="91"/>
      <c r="AH579" s="1"/>
      <c r="AI579" s="1"/>
      <c r="AJ579" s="1"/>
      <c r="AK579" s="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  <c r="AD580" s="91"/>
      <c r="AE580" s="91"/>
      <c r="AF580" s="91"/>
      <c r="AG580" s="91"/>
      <c r="AH580" s="1"/>
      <c r="AI580" s="1"/>
      <c r="AJ580" s="1"/>
      <c r="AK580" s="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  <c r="AD581" s="91"/>
      <c r="AE581" s="91"/>
      <c r="AF581" s="91"/>
      <c r="AG581" s="91"/>
      <c r="AH581" s="1"/>
      <c r="AI581" s="1"/>
      <c r="AJ581" s="1"/>
      <c r="AK581" s="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  <c r="AD582" s="91"/>
      <c r="AE582" s="91"/>
      <c r="AF582" s="91"/>
      <c r="AG582" s="91"/>
      <c r="AH582" s="1"/>
      <c r="AI582" s="1"/>
      <c r="AJ582" s="1"/>
      <c r="AK582" s="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  <c r="AD583" s="91"/>
      <c r="AE583" s="91"/>
      <c r="AF583" s="91"/>
      <c r="AG583" s="91"/>
      <c r="AH583" s="1"/>
      <c r="AI583" s="1"/>
      <c r="AJ583" s="1"/>
      <c r="AK583" s="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  <c r="AD584" s="91"/>
      <c r="AE584" s="91"/>
      <c r="AF584" s="91"/>
      <c r="AG584" s="91"/>
      <c r="AH584" s="1"/>
      <c r="AI584" s="1"/>
      <c r="AJ584" s="1"/>
      <c r="AK584" s="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  <c r="AD585" s="91"/>
      <c r="AE585" s="91"/>
      <c r="AF585" s="91"/>
      <c r="AG585" s="91"/>
      <c r="AH585" s="1"/>
      <c r="AI585" s="1"/>
      <c r="AJ585" s="1"/>
      <c r="AK585" s="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  <c r="AD586" s="91"/>
      <c r="AE586" s="91"/>
      <c r="AF586" s="91"/>
      <c r="AG586" s="91"/>
      <c r="AH586" s="1"/>
      <c r="AI586" s="1"/>
      <c r="AJ586" s="1"/>
      <c r="AK586" s="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  <c r="AD587" s="91"/>
      <c r="AE587" s="91"/>
      <c r="AF587" s="91"/>
      <c r="AG587" s="91"/>
      <c r="AH587" s="1"/>
      <c r="AI587" s="1"/>
      <c r="AJ587" s="1"/>
      <c r="AK587" s="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  <c r="AD588" s="91"/>
      <c r="AE588" s="91"/>
      <c r="AF588" s="91"/>
      <c r="AG588" s="91"/>
      <c r="AH588" s="1"/>
      <c r="AI588" s="1"/>
      <c r="AJ588" s="1"/>
      <c r="AK588" s="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  <c r="AD589" s="91"/>
      <c r="AE589" s="91"/>
      <c r="AF589" s="91"/>
      <c r="AG589" s="91"/>
      <c r="AH589" s="1"/>
      <c r="AI589" s="1"/>
      <c r="AJ589" s="1"/>
      <c r="AK589" s="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  <c r="AD590" s="91"/>
      <c r="AE590" s="91"/>
      <c r="AF590" s="91"/>
      <c r="AG590" s="91"/>
      <c r="AH590" s="1"/>
      <c r="AI590" s="1"/>
      <c r="AJ590" s="1"/>
      <c r="AK590" s="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  <c r="AD591" s="91"/>
      <c r="AE591" s="91"/>
      <c r="AF591" s="91"/>
      <c r="AG591" s="91"/>
      <c r="AH591" s="1"/>
      <c r="AI591" s="1"/>
      <c r="AJ591" s="1"/>
      <c r="AK591" s="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  <c r="AD592" s="91"/>
      <c r="AE592" s="91"/>
      <c r="AF592" s="91"/>
      <c r="AG592" s="91"/>
      <c r="AH592" s="1"/>
      <c r="AI592" s="1"/>
      <c r="AJ592" s="1"/>
      <c r="AK592" s="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  <c r="AD593" s="91"/>
      <c r="AE593" s="91"/>
      <c r="AF593" s="91"/>
      <c r="AG593" s="91"/>
      <c r="AH593" s="1"/>
      <c r="AI593" s="1"/>
      <c r="AJ593" s="1"/>
      <c r="AK593" s="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  <c r="AD594" s="91"/>
      <c r="AE594" s="91"/>
      <c r="AF594" s="91"/>
      <c r="AG594" s="91"/>
      <c r="AH594" s="1"/>
      <c r="AI594" s="1"/>
      <c r="AJ594" s="1"/>
      <c r="AK594" s="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  <c r="AD595" s="91"/>
      <c r="AE595" s="91"/>
      <c r="AF595" s="91"/>
      <c r="AG595" s="91"/>
      <c r="AH595" s="1"/>
      <c r="AI595" s="1"/>
      <c r="AJ595" s="1"/>
      <c r="AK595" s="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  <c r="AD596" s="91"/>
      <c r="AE596" s="91"/>
      <c r="AF596" s="91"/>
      <c r="AG596" s="91"/>
      <c r="AH596" s="1"/>
      <c r="AI596" s="1"/>
      <c r="AJ596" s="1"/>
      <c r="AK596" s="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  <c r="AD597" s="91"/>
      <c r="AE597" s="91"/>
      <c r="AF597" s="91"/>
      <c r="AG597" s="91"/>
      <c r="AH597" s="1"/>
      <c r="AI597" s="1"/>
      <c r="AJ597" s="1"/>
      <c r="AK597" s="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  <c r="AD598" s="91"/>
      <c r="AE598" s="91"/>
      <c r="AF598" s="91"/>
      <c r="AG598" s="91"/>
      <c r="AH598" s="1"/>
      <c r="AI598" s="1"/>
      <c r="AJ598" s="1"/>
      <c r="AK598" s="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  <c r="AD599" s="91"/>
      <c r="AE599" s="91"/>
      <c r="AF599" s="91"/>
      <c r="AG599" s="91"/>
      <c r="AH599" s="1"/>
      <c r="AI599" s="1"/>
      <c r="AJ599" s="1"/>
      <c r="AK599" s="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  <c r="AD600" s="91"/>
      <c r="AE600" s="91"/>
      <c r="AF600" s="91"/>
      <c r="AG600" s="91"/>
      <c r="AH600" s="1"/>
      <c r="AI600" s="1"/>
      <c r="AJ600" s="1"/>
      <c r="AK600" s="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  <c r="AD601" s="91"/>
      <c r="AE601" s="91"/>
      <c r="AF601" s="91"/>
      <c r="AG601" s="91"/>
      <c r="AH601" s="1"/>
      <c r="AI601" s="1"/>
      <c r="AJ601" s="1"/>
      <c r="AK601" s="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  <c r="AD602" s="91"/>
      <c r="AE602" s="91"/>
      <c r="AF602" s="91"/>
      <c r="AG602" s="91"/>
      <c r="AH602" s="1"/>
      <c r="AI602" s="1"/>
      <c r="AJ602" s="1"/>
      <c r="AK602" s="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  <c r="AD603" s="91"/>
      <c r="AE603" s="91"/>
      <c r="AF603" s="91"/>
      <c r="AG603" s="91"/>
      <c r="AH603" s="1"/>
      <c r="AI603" s="1"/>
      <c r="AJ603" s="1"/>
      <c r="AK603" s="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  <c r="AD604" s="91"/>
      <c r="AE604" s="91"/>
      <c r="AF604" s="91"/>
      <c r="AG604" s="91"/>
      <c r="AH604" s="1"/>
      <c r="AI604" s="1"/>
      <c r="AJ604" s="1"/>
      <c r="AK604" s="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  <c r="AD605" s="91"/>
      <c r="AE605" s="91"/>
      <c r="AF605" s="91"/>
      <c r="AG605" s="91"/>
      <c r="AH605" s="1"/>
      <c r="AI605" s="1"/>
      <c r="AJ605" s="1"/>
      <c r="AK605" s="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  <c r="AD606" s="91"/>
      <c r="AE606" s="91"/>
      <c r="AF606" s="91"/>
      <c r="AG606" s="91"/>
      <c r="AH606" s="1"/>
      <c r="AI606" s="1"/>
      <c r="AJ606" s="1"/>
      <c r="AK606" s="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  <c r="AD607" s="91"/>
      <c r="AE607" s="91"/>
      <c r="AF607" s="91"/>
      <c r="AG607" s="91"/>
      <c r="AH607" s="1"/>
      <c r="AI607" s="1"/>
      <c r="AJ607" s="1"/>
      <c r="AK607" s="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  <c r="AD608" s="91"/>
      <c r="AE608" s="91"/>
      <c r="AF608" s="91"/>
      <c r="AG608" s="91"/>
      <c r="AH608" s="1"/>
      <c r="AI608" s="1"/>
      <c r="AJ608" s="1"/>
      <c r="AK608" s="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  <c r="AD609" s="91"/>
      <c r="AE609" s="91"/>
      <c r="AF609" s="91"/>
      <c r="AG609" s="91"/>
      <c r="AH609" s="1"/>
      <c r="AI609" s="1"/>
      <c r="AJ609" s="1"/>
      <c r="AK609" s="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  <c r="AD610" s="91"/>
      <c r="AE610" s="91"/>
      <c r="AF610" s="91"/>
      <c r="AG610" s="91"/>
      <c r="AH610" s="1"/>
      <c r="AI610" s="1"/>
      <c r="AJ610" s="1"/>
      <c r="AK610" s="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  <c r="AD611" s="91"/>
      <c r="AE611" s="91"/>
      <c r="AF611" s="91"/>
      <c r="AG611" s="91"/>
      <c r="AH611" s="1"/>
      <c r="AI611" s="1"/>
      <c r="AJ611" s="1"/>
      <c r="AK611" s="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  <c r="AD612" s="91"/>
      <c r="AE612" s="91"/>
      <c r="AF612" s="91"/>
      <c r="AG612" s="91"/>
      <c r="AH612" s="1"/>
      <c r="AI612" s="1"/>
      <c r="AJ612" s="1"/>
      <c r="AK612" s="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  <c r="AD613" s="91"/>
      <c r="AE613" s="91"/>
      <c r="AF613" s="91"/>
      <c r="AG613" s="91"/>
      <c r="AH613" s="1"/>
      <c r="AI613" s="1"/>
      <c r="AJ613" s="1"/>
      <c r="AK613" s="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  <c r="AD614" s="91"/>
      <c r="AE614" s="91"/>
      <c r="AF614" s="91"/>
      <c r="AG614" s="91"/>
      <c r="AH614" s="1"/>
      <c r="AI614" s="1"/>
      <c r="AJ614" s="1"/>
      <c r="AK614" s="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  <c r="AD615" s="91"/>
      <c r="AE615" s="91"/>
      <c r="AF615" s="91"/>
      <c r="AG615" s="91"/>
      <c r="AH615" s="1"/>
      <c r="AI615" s="1"/>
      <c r="AJ615" s="1"/>
      <c r="AK615" s="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  <c r="AD616" s="91"/>
      <c r="AE616" s="91"/>
      <c r="AF616" s="91"/>
      <c r="AG616" s="91"/>
      <c r="AH616" s="1"/>
      <c r="AI616" s="1"/>
      <c r="AJ616" s="1"/>
      <c r="AK616" s="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  <c r="AD617" s="91"/>
      <c r="AE617" s="91"/>
      <c r="AF617" s="91"/>
      <c r="AG617" s="91"/>
      <c r="AH617" s="1"/>
      <c r="AI617" s="1"/>
      <c r="AJ617" s="1"/>
      <c r="AK617" s="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  <c r="AD618" s="91"/>
      <c r="AE618" s="91"/>
      <c r="AF618" s="91"/>
      <c r="AG618" s="91"/>
      <c r="AH618" s="1"/>
      <c r="AI618" s="1"/>
      <c r="AJ618" s="1"/>
      <c r="AK618" s="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  <c r="AD619" s="91"/>
      <c r="AE619" s="91"/>
      <c r="AF619" s="91"/>
      <c r="AG619" s="91"/>
      <c r="AH619" s="1"/>
      <c r="AI619" s="1"/>
      <c r="AJ619" s="1"/>
      <c r="AK619" s="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  <c r="AD620" s="91"/>
      <c r="AE620" s="91"/>
      <c r="AF620" s="91"/>
      <c r="AG620" s="91"/>
      <c r="AH620" s="1"/>
      <c r="AI620" s="1"/>
      <c r="AJ620" s="1"/>
      <c r="AK620" s="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  <c r="AD621" s="91"/>
      <c r="AE621" s="91"/>
      <c r="AF621" s="91"/>
      <c r="AG621" s="91"/>
      <c r="AH621" s="1"/>
      <c r="AI621" s="1"/>
      <c r="AJ621" s="1"/>
      <c r="AK621" s="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  <c r="AD622" s="91"/>
      <c r="AE622" s="91"/>
      <c r="AF622" s="91"/>
      <c r="AG622" s="91"/>
      <c r="AH622" s="1"/>
      <c r="AI622" s="1"/>
      <c r="AJ622" s="1"/>
      <c r="AK622" s="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  <c r="AD623" s="91"/>
      <c r="AE623" s="91"/>
      <c r="AF623" s="91"/>
      <c r="AG623" s="91"/>
      <c r="AH623" s="1"/>
      <c r="AI623" s="1"/>
      <c r="AJ623" s="1"/>
      <c r="AK623" s="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  <c r="AD624" s="91"/>
      <c r="AE624" s="91"/>
      <c r="AF624" s="91"/>
      <c r="AG624" s="91"/>
      <c r="AH624" s="1"/>
      <c r="AI624" s="1"/>
      <c r="AJ624" s="1"/>
      <c r="AK624" s="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  <c r="AD625" s="91"/>
      <c r="AE625" s="91"/>
      <c r="AF625" s="91"/>
      <c r="AG625" s="91"/>
      <c r="AH625" s="1"/>
      <c r="AI625" s="1"/>
      <c r="AJ625" s="1"/>
      <c r="AK625" s="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  <c r="AD626" s="91"/>
      <c r="AE626" s="91"/>
      <c r="AF626" s="91"/>
      <c r="AG626" s="91"/>
      <c r="AH626" s="1"/>
      <c r="AI626" s="1"/>
      <c r="AJ626" s="1"/>
      <c r="AK626" s="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  <c r="AD627" s="91"/>
      <c r="AE627" s="91"/>
      <c r="AF627" s="91"/>
      <c r="AG627" s="91"/>
      <c r="AH627" s="1"/>
      <c r="AI627" s="1"/>
      <c r="AJ627" s="1"/>
      <c r="AK627" s="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  <c r="AD628" s="91"/>
      <c r="AE628" s="91"/>
      <c r="AF628" s="91"/>
      <c r="AG628" s="91"/>
      <c r="AH628" s="1"/>
      <c r="AI628" s="1"/>
      <c r="AJ628" s="1"/>
      <c r="AK628" s="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  <c r="AD629" s="91"/>
      <c r="AE629" s="91"/>
      <c r="AF629" s="91"/>
      <c r="AG629" s="91"/>
      <c r="AH629" s="1"/>
      <c r="AI629" s="1"/>
      <c r="AJ629" s="1"/>
      <c r="AK629" s="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  <c r="AD630" s="91"/>
      <c r="AE630" s="91"/>
      <c r="AF630" s="91"/>
      <c r="AG630" s="91"/>
      <c r="AH630" s="1"/>
      <c r="AI630" s="1"/>
      <c r="AJ630" s="1"/>
      <c r="AK630" s="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  <c r="AD631" s="91"/>
      <c r="AE631" s="91"/>
      <c r="AF631" s="91"/>
      <c r="AG631" s="91"/>
      <c r="AH631" s="1"/>
      <c r="AI631" s="1"/>
      <c r="AJ631" s="1"/>
      <c r="AK631" s="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  <c r="AD632" s="91"/>
      <c r="AE632" s="91"/>
      <c r="AF632" s="91"/>
      <c r="AG632" s="91"/>
      <c r="AH632" s="1"/>
      <c r="AI632" s="1"/>
      <c r="AJ632" s="1"/>
      <c r="AK632" s="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  <c r="AD633" s="91"/>
      <c r="AE633" s="91"/>
      <c r="AF633" s="91"/>
      <c r="AG633" s="91"/>
      <c r="AH633" s="1"/>
      <c r="AI633" s="1"/>
      <c r="AJ633" s="1"/>
      <c r="AK633" s="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  <c r="AD634" s="91"/>
      <c r="AE634" s="91"/>
      <c r="AF634" s="91"/>
      <c r="AG634" s="91"/>
      <c r="AH634" s="1"/>
      <c r="AI634" s="1"/>
      <c r="AJ634" s="1"/>
      <c r="AK634" s="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  <c r="AD635" s="91"/>
      <c r="AE635" s="91"/>
      <c r="AF635" s="91"/>
      <c r="AG635" s="91"/>
      <c r="AH635" s="1"/>
      <c r="AI635" s="1"/>
      <c r="AJ635" s="1"/>
      <c r="AK635" s="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91"/>
      <c r="AF636" s="91"/>
      <c r="AG636" s="91"/>
      <c r="AH636" s="1"/>
      <c r="AI636" s="1"/>
      <c r="AJ636" s="1"/>
      <c r="AK636" s="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91"/>
      <c r="AF637" s="91"/>
      <c r="AG637" s="91"/>
      <c r="AH637" s="1"/>
      <c r="AI637" s="1"/>
      <c r="AJ637" s="1"/>
      <c r="AK637" s="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91"/>
      <c r="AF638" s="91"/>
      <c r="AG638" s="91"/>
      <c r="AH638" s="1"/>
      <c r="AI638" s="1"/>
      <c r="AJ638" s="1"/>
      <c r="AK638" s="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91"/>
      <c r="AF639" s="91"/>
      <c r="AG639" s="91"/>
      <c r="AH639" s="1"/>
      <c r="AI639" s="1"/>
      <c r="AJ639" s="1"/>
      <c r="AK639" s="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  <c r="AD640" s="91"/>
      <c r="AE640" s="91"/>
      <c r="AF640" s="91"/>
      <c r="AG640" s="91"/>
      <c r="AH640" s="1"/>
      <c r="AI640" s="1"/>
      <c r="AJ640" s="1"/>
      <c r="AK640" s="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  <c r="AD641" s="91"/>
      <c r="AE641" s="91"/>
      <c r="AF641" s="91"/>
      <c r="AG641" s="91"/>
      <c r="AH641" s="1"/>
      <c r="AI641" s="1"/>
      <c r="AJ641" s="1"/>
      <c r="AK641" s="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91"/>
      <c r="AF642" s="91"/>
      <c r="AG642" s="91"/>
      <c r="AH642" s="1"/>
      <c r="AI642" s="1"/>
      <c r="AJ642" s="1"/>
      <c r="AK642" s="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91"/>
      <c r="AF643" s="91"/>
      <c r="AG643" s="91"/>
      <c r="AH643" s="1"/>
      <c r="AI643" s="1"/>
      <c r="AJ643" s="1"/>
      <c r="AK643" s="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91"/>
      <c r="AF644" s="91"/>
      <c r="AG644" s="91"/>
      <c r="AH644" s="1"/>
      <c r="AI644" s="1"/>
      <c r="AJ644" s="1"/>
      <c r="AK644" s="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  <c r="AD645" s="91"/>
      <c r="AE645" s="91"/>
      <c r="AF645" s="91"/>
      <c r="AG645" s="91"/>
      <c r="AH645" s="1"/>
      <c r="AI645" s="1"/>
      <c r="AJ645" s="1"/>
      <c r="AK645" s="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  <c r="AD646" s="91"/>
      <c r="AE646" s="91"/>
      <c r="AF646" s="91"/>
      <c r="AG646" s="91"/>
      <c r="AH646" s="1"/>
      <c r="AI646" s="1"/>
      <c r="AJ646" s="1"/>
      <c r="AK646" s="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  <c r="AD647" s="91"/>
      <c r="AE647" s="91"/>
      <c r="AF647" s="91"/>
      <c r="AG647" s="91"/>
      <c r="AH647" s="1"/>
      <c r="AI647" s="1"/>
      <c r="AJ647" s="1"/>
      <c r="AK647" s="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  <c r="AD648" s="91"/>
      <c r="AE648" s="91"/>
      <c r="AF648" s="91"/>
      <c r="AG648" s="91"/>
      <c r="AH648" s="1"/>
      <c r="AI648" s="1"/>
      <c r="AJ648" s="1"/>
      <c r="AK648" s="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  <c r="AD649" s="91"/>
      <c r="AE649" s="91"/>
      <c r="AF649" s="91"/>
      <c r="AG649" s="91"/>
      <c r="AH649" s="1"/>
      <c r="AI649" s="1"/>
      <c r="AJ649" s="1"/>
      <c r="AK649" s="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  <c r="AE650" s="91"/>
      <c r="AF650" s="91"/>
      <c r="AG650" s="91"/>
      <c r="AH650" s="1"/>
      <c r="AI650" s="1"/>
      <c r="AJ650" s="1"/>
      <c r="AK650" s="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  <c r="AE651" s="91"/>
      <c r="AF651" s="91"/>
      <c r="AG651" s="91"/>
      <c r="AH651" s="1"/>
      <c r="AI651" s="1"/>
      <c r="AJ651" s="1"/>
      <c r="AK651" s="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  <c r="AE652" s="91"/>
      <c r="AF652" s="91"/>
      <c r="AG652" s="91"/>
      <c r="AH652" s="1"/>
      <c r="AI652" s="1"/>
      <c r="AJ652" s="1"/>
      <c r="AK652" s="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  <c r="AE653" s="91"/>
      <c r="AF653" s="91"/>
      <c r="AG653" s="91"/>
      <c r="AH653" s="1"/>
      <c r="AI653" s="1"/>
      <c r="AJ653" s="1"/>
      <c r="AK653" s="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  <c r="AE654" s="91"/>
      <c r="AF654" s="91"/>
      <c r="AG654" s="91"/>
      <c r="AH654" s="1"/>
      <c r="AI654" s="1"/>
      <c r="AJ654" s="1"/>
      <c r="AK654" s="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  <c r="AD655" s="91"/>
      <c r="AE655" s="91"/>
      <c r="AF655" s="91"/>
      <c r="AG655" s="91"/>
      <c r="AH655" s="1"/>
      <c r="AI655" s="1"/>
      <c r="AJ655" s="1"/>
      <c r="AK655" s="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  <c r="AD656" s="91"/>
      <c r="AE656" s="91"/>
      <c r="AF656" s="91"/>
      <c r="AG656" s="91"/>
      <c r="AH656" s="1"/>
      <c r="AI656" s="1"/>
      <c r="AJ656" s="1"/>
      <c r="AK656" s="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  <c r="AD657" s="91"/>
      <c r="AE657" s="91"/>
      <c r="AF657" s="91"/>
      <c r="AG657" s="91"/>
      <c r="AH657" s="1"/>
      <c r="AI657" s="1"/>
      <c r="AJ657" s="1"/>
      <c r="AK657" s="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  <c r="AD658" s="91"/>
      <c r="AE658" s="91"/>
      <c r="AF658" s="91"/>
      <c r="AG658" s="91"/>
      <c r="AH658" s="1"/>
      <c r="AI658" s="1"/>
      <c r="AJ658" s="1"/>
      <c r="AK658" s="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  <c r="AD659" s="91"/>
      <c r="AE659" s="91"/>
      <c r="AF659" s="91"/>
      <c r="AG659" s="91"/>
      <c r="AH659" s="1"/>
      <c r="AI659" s="1"/>
      <c r="AJ659" s="1"/>
      <c r="AK659" s="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  <c r="AD660" s="91"/>
      <c r="AE660" s="91"/>
      <c r="AF660" s="91"/>
      <c r="AG660" s="91"/>
      <c r="AH660" s="1"/>
      <c r="AI660" s="1"/>
      <c r="AJ660" s="1"/>
      <c r="AK660" s="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  <c r="AD661" s="91"/>
      <c r="AE661" s="91"/>
      <c r="AF661" s="91"/>
      <c r="AG661" s="91"/>
      <c r="AH661" s="1"/>
      <c r="AI661" s="1"/>
      <c r="AJ661" s="1"/>
      <c r="AK661" s="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  <c r="AD662" s="91"/>
      <c r="AE662" s="91"/>
      <c r="AF662" s="91"/>
      <c r="AG662" s="91"/>
      <c r="AH662" s="1"/>
      <c r="AI662" s="1"/>
      <c r="AJ662" s="1"/>
      <c r="AK662" s="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  <c r="AD663" s="91"/>
      <c r="AE663" s="91"/>
      <c r="AF663" s="91"/>
      <c r="AG663" s="91"/>
      <c r="AH663" s="1"/>
      <c r="AI663" s="1"/>
      <c r="AJ663" s="1"/>
      <c r="AK663" s="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  <c r="AE664" s="91"/>
      <c r="AF664" s="91"/>
      <c r="AG664" s="91"/>
      <c r="AH664" s="1"/>
      <c r="AI664" s="1"/>
      <c r="AJ664" s="1"/>
      <c r="AK664" s="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  <c r="AE665" s="91"/>
      <c r="AF665" s="91"/>
      <c r="AG665" s="91"/>
      <c r="AH665" s="1"/>
      <c r="AI665" s="1"/>
      <c r="AJ665" s="1"/>
      <c r="AK665" s="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  <c r="AE666" s="91"/>
      <c r="AF666" s="91"/>
      <c r="AG666" s="91"/>
      <c r="AH666" s="1"/>
      <c r="AI666" s="1"/>
      <c r="AJ666" s="1"/>
      <c r="AK666" s="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  <c r="AF667" s="91"/>
      <c r="AG667" s="91"/>
      <c r="AH667" s="1"/>
      <c r="AI667" s="1"/>
      <c r="AJ667" s="1"/>
      <c r="AK667" s="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  <c r="AE668" s="91"/>
      <c r="AF668" s="91"/>
      <c r="AG668" s="91"/>
      <c r="AH668" s="1"/>
      <c r="AI668" s="1"/>
      <c r="AJ668" s="1"/>
      <c r="AK668" s="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  <c r="AE669" s="91"/>
      <c r="AF669" s="91"/>
      <c r="AG669" s="91"/>
      <c r="AH669" s="1"/>
      <c r="AI669" s="1"/>
      <c r="AJ669" s="1"/>
      <c r="AK669" s="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  <c r="AE670" s="91"/>
      <c r="AF670" s="91"/>
      <c r="AG670" s="91"/>
      <c r="AH670" s="1"/>
      <c r="AI670" s="1"/>
      <c r="AJ670" s="1"/>
      <c r="AK670" s="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  <c r="AE671" s="91"/>
      <c r="AF671" s="91"/>
      <c r="AG671" s="91"/>
      <c r="AH671" s="1"/>
      <c r="AI671" s="1"/>
      <c r="AJ671" s="1"/>
      <c r="AK671" s="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  <c r="AE672" s="91"/>
      <c r="AF672" s="91"/>
      <c r="AG672" s="91"/>
      <c r="AH672" s="1"/>
      <c r="AI672" s="1"/>
      <c r="AJ672" s="1"/>
      <c r="AK672" s="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  <c r="AE673" s="91"/>
      <c r="AF673" s="91"/>
      <c r="AG673" s="91"/>
      <c r="AH673" s="1"/>
      <c r="AI673" s="1"/>
      <c r="AJ673" s="1"/>
      <c r="AK673" s="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  <c r="AE674" s="91"/>
      <c r="AF674" s="91"/>
      <c r="AG674" s="91"/>
      <c r="AH674" s="1"/>
      <c r="AI674" s="1"/>
      <c r="AJ674" s="1"/>
      <c r="AK674" s="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  <c r="AE675" s="91"/>
      <c r="AF675" s="91"/>
      <c r="AG675" s="91"/>
      <c r="AH675" s="1"/>
      <c r="AI675" s="1"/>
      <c r="AJ675" s="1"/>
      <c r="AK675" s="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  <c r="AE676" s="91"/>
      <c r="AF676" s="91"/>
      <c r="AG676" s="91"/>
      <c r="AH676" s="1"/>
      <c r="AI676" s="1"/>
      <c r="AJ676" s="1"/>
      <c r="AK676" s="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  <c r="AE677" s="91"/>
      <c r="AF677" s="91"/>
      <c r="AG677" s="91"/>
      <c r="AH677" s="1"/>
      <c r="AI677" s="1"/>
      <c r="AJ677" s="1"/>
      <c r="AK677" s="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  <c r="AE678" s="91"/>
      <c r="AF678" s="91"/>
      <c r="AG678" s="91"/>
      <c r="AH678" s="1"/>
      <c r="AI678" s="1"/>
      <c r="AJ678" s="1"/>
      <c r="AK678" s="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  <c r="AE679" s="91"/>
      <c r="AF679" s="91"/>
      <c r="AG679" s="91"/>
      <c r="AH679" s="1"/>
      <c r="AI679" s="1"/>
      <c r="AJ679" s="1"/>
      <c r="AK679" s="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  <c r="AE680" s="91"/>
      <c r="AF680" s="91"/>
      <c r="AG680" s="91"/>
      <c r="AH680" s="1"/>
      <c r="AI680" s="1"/>
      <c r="AJ680" s="1"/>
      <c r="AK680" s="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  <c r="AE681" s="91"/>
      <c r="AF681" s="91"/>
      <c r="AG681" s="91"/>
      <c r="AH681" s="1"/>
      <c r="AI681" s="1"/>
      <c r="AJ681" s="1"/>
      <c r="AK681" s="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  <c r="AE682" s="91"/>
      <c r="AF682" s="91"/>
      <c r="AG682" s="91"/>
      <c r="AH682" s="1"/>
      <c r="AI682" s="1"/>
      <c r="AJ682" s="1"/>
      <c r="AK682" s="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  <c r="AE683" s="91"/>
      <c r="AF683" s="91"/>
      <c r="AG683" s="91"/>
      <c r="AH683" s="1"/>
      <c r="AI683" s="1"/>
      <c r="AJ683" s="1"/>
      <c r="AK683" s="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  <c r="AE684" s="91"/>
      <c r="AF684" s="91"/>
      <c r="AG684" s="91"/>
      <c r="AH684" s="1"/>
      <c r="AI684" s="1"/>
      <c r="AJ684" s="1"/>
      <c r="AK684" s="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  <c r="AE685" s="91"/>
      <c r="AF685" s="91"/>
      <c r="AG685" s="91"/>
      <c r="AH685" s="1"/>
      <c r="AI685" s="1"/>
      <c r="AJ685" s="1"/>
      <c r="AK685" s="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  <c r="AE686" s="91"/>
      <c r="AF686" s="91"/>
      <c r="AG686" s="91"/>
      <c r="AH686" s="1"/>
      <c r="AI686" s="1"/>
      <c r="AJ686" s="1"/>
      <c r="AK686" s="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  <c r="AE687" s="91"/>
      <c r="AF687" s="91"/>
      <c r="AG687" s="91"/>
      <c r="AH687" s="1"/>
      <c r="AI687" s="1"/>
      <c r="AJ687" s="1"/>
      <c r="AK687" s="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  <c r="AE688" s="91"/>
      <c r="AF688" s="91"/>
      <c r="AG688" s="91"/>
      <c r="AH688" s="1"/>
      <c r="AI688" s="1"/>
      <c r="AJ688" s="1"/>
      <c r="AK688" s="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  <c r="AE689" s="91"/>
      <c r="AF689" s="91"/>
      <c r="AG689" s="91"/>
      <c r="AH689" s="1"/>
      <c r="AI689" s="1"/>
      <c r="AJ689" s="1"/>
      <c r="AK689" s="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  <c r="AE690" s="91"/>
      <c r="AF690" s="91"/>
      <c r="AG690" s="91"/>
      <c r="AH690" s="1"/>
      <c r="AI690" s="1"/>
      <c r="AJ690" s="1"/>
      <c r="AK690" s="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  <c r="AE691" s="91"/>
      <c r="AF691" s="91"/>
      <c r="AG691" s="91"/>
      <c r="AH691" s="1"/>
      <c r="AI691" s="1"/>
      <c r="AJ691" s="1"/>
      <c r="AK691" s="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  <c r="AE692" s="91"/>
      <c r="AF692" s="91"/>
      <c r="AG692" s="91"/>
      <c r="AH692" s="1"/>
      <c r="AI692" s="1"/>
      <c r="AJ692" s="1"/>
      <c r="AK692" s="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  <c r="AE693" s="91"/>
      <c r="AF693" s="91"/>
      <c r="AG693" s="91"/>
      <c r="AH693" s="1"/>
      <c r="AI693" s="1"/>
      <c r="AJ693" s="1"/>
      <c r="AK693" s="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  <c r="AE694" s="91"/>
      <c r="AF694" s="91"/>
      <c r="AG694" s="91"/>
      <c r="AH694" s="1"/>
      <c r="AI694" s="1"/>
      <c r="AJ694" s="1"/>
      <c r="AK694" s="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  <c r="AE695" s="91"/>
      <c r="AF695" s="91"/>
      <c r="AG695" s="91"/>
      <c r="AH695" s="1"/>
      <c r="AI695" s="1"/>
      <c r="AJ695" s="1"/>
      <c r="AK695" s="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  <c r="AE696" s="91"/>
      <c r="AF696" s="91"/>
      <c r="AG696" s="91"/>
      <c r="AH696" s="1"/>
      <c r="AI696" s="1"/>
      <c r="AJ696" s="1"/>
      <c r="AK696" s="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  <c r="AE697" s="91"/>
      <c r="AF697" s="91"/>
      <c r="AG697" s="91"/>
      <c r="AH697" s="1"/>
      <c r="AI697" s="1"/>
      <c r="AJ697" s="1"/>
      <c r="AK697" s="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  <c r="AE698" s="91"/>
      <c r="AF698" s="91"/>
      <c r="AG698" s="91"/>
      <c r="AH698" s="1"/>
      <c r="AI698" s="1"/>
      <c r="AJ698" s="1"/>
      <c r="AK698" s="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  <c r="AE699" s="91"/>
      <c r="AF699" s="91"/>
      <c r="AG699" s="91"/>
      <c r="AH699" s="1"/>
      <c r="AI699" s="1"/>
      <c r="AJ699" s="1"/>
      <c r="AK699" s="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  <c r="AE700" s="91"/>
      <c r="AF700" s="91"/>
      <c r="AG700" s="91"/>
      <c r="AH700" s="1"/>
      <c r="AI700" s="1"/>
      <c r="AJ700" s="1"/>
      <c r="AK700" s="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  <c r="AE701" s="91"/>
      <c r="AF701" s="91"/>
      <c r="AG701" s="91"/>
      <c r="AH701" s="1"/>
      <c r="AI701" s="1"/>
      <c r="AJ701" s="1"/>
      <c r="AK701" s="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  <c r="AE702" s="91"/>
      <c r="AF702" s="91"/>
      <c r="AG702" s="91"/>
      <c r="AH702" s="1"/>
      <c r="AI702" s="1"/>
      <c r="AJ702" s="1"/>
      <c r="AK702" s="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  <c r="AE703" s="91"/>
      <c r="AF703" s="91"/>
      <c r="AG703" s="91"/>
      <c r="AH703" s="1"/>
      <c r="AI703" s="1"/>
      <c r="AJ703" s="1"/>
      <c r="AK703" s="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  <c r="AE704" s="91"/>
      <c r="AF704" s="91"/>
      <c r="AG704" s="91"/>
      <c r="AH704" s="1"/>
      <c r="AI704" s="1"/>
      <c r="AJ704" s="1"/>
      <c r="AK704" s="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  <c r="AE705" s="91"/>
      <c r="AF705" s="91"/>
      <c r="AG705" s="91"/>
      <c r="AH705" s="1"/>
      <c r="AI705" s="1"/>
      <c r="AJ705" s="1"/>
      <c r="AK705" s="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  <c r="AE706" s="91"/>
      <c r="AF706" s="91"/>
      <c r="AG706" s="91"/>
      <c r="AH706" s="1"/>
      <c r="AI706" s="1"/>
      <c r="AJ706" s="1"/>
      <c r="AK706" s="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  <c r="AE707" s="91"/>
      <c r="AF707" s="91"/>
      <c r="AG707" s="91"/>
      <c r="AH707" s="1"/>
      <c r="AI707" s="1"/>
      <c r="AJ707" s="1"/>
      <c r="AK707" s="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  <c r="AE708" s="91"/>
      <c r="AF708" s="91"/>
      <c r="AG708" s="91"/>
      <c r="AH708" s="1"/>
      <c r="AI708" s="1"/>
      <c r="AJ708" s="1"/>
      <c r="AK708" s="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  <c r="AE709" s="91"/>
      <c r="AF709" s="91"/>
      <c r="AG709" s="91"/>
      <c r="AH709" s="1"/>
      <c r="AI709" s="1"/>
      <c r="AJ709" s="1"/>
      <c r="AK709" s="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  <c r="AE710" s="91"/>
      <c r="AF710" s="91"/>
      <c r="AG710" s="91"/>
      <c r="AH710" s="1"/>
      <c r="AI710" s="1"/>
      <c r="AJ710" s="1"/>
      <c r="AK710" s="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  <c r="AE711" s="91"/>
      <c r="AF711" s="91"/>
      <c r="AG711" s="91"/>
      <c r="AH711" s="1"/>
      <c r="AI711" s="1"/>
      <c r="AJ711" s="1"/>
      <c r="AK711" s="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  <c r="AE712" s="91"/>
      <c r="AF712" s="91"/>
      <c r="AG712" s="91"/>
      <c r="AH712" s="1"/>
      <c r="AI712" s="1"/>
      <c r="AJ712" s="1"/>
      <c r="AK712" s="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  <c r="AE713" s="91"/>
      <c r="AF713" s="91"/>
      <c r="AG713" s="91"/>
      <c r="AH713" s="1"/>
      <c r="AI713" s="1"/>
      <c r="AJ713" s="1"/>
      <c r="AK713" s="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  <c r="AE714" s="91"/>
      <c r="AF714" s="91"/>
      <c r="AG714" s="91"/>
      <c r="AH714" s="1"/>
      <c r="AI714" s="1"/>
      <c r="AJ714" s="1"/>
      <c r="AK714" s="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  <c r="AE715" s="91"/>
      <c r="AF715" s="91"/>
      <c r="AG715" s="91"/>
      <c r="AH715" s="1"/>
      <c r="AI715" s="1"/>
      <c r="AJ715" s="1"/>
      <c r="AK715" s="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  <c r="AE716" s="91"/>
      <c r="AF716" s="91"/>
      <c r="AG716" s="91"/>
      <c r="AH716" s="1"/>
      <c r="AI716" s="1"/>
      <c r="AJ716" s="1"/>
      <c r="AK716" s="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  <c r="AE717" s="91"/>
      <c r="AF717" s="91"/>
      <c r="AG717" s="91"/>
      <c r="AH717" s="1"/>
      <c r="AI717" s="1"/>
      <c r="AJ717" s="1"/>
      <c r="AK717" s="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  <c r="AE718" s="91"/>
      <c r="AF718" s="91"/>
      <c r="AG718" s="91"/>
      <c r="AH718" s="1"/>
      <c r="AI718" s="1"/>
      <c r="AJ718" s="1"/>
      <c r="AK718" s="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  <c r="AE719" s="91"/>
      <c r="AF719" s="91"/>
      <c r="AG719" s="91"/>
      <c r="AH719" s="1"/>
      <c r="AI719" s="1"/>
      <c r="AJ719" s="1"/>
      <c r="AK719" s="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  <c r="AE720" s="91"/>
      <c r="AF720" s="91"/>
      <c r="AG720" s="91"/>
      <c r="AH720" s="1"/>
      <c r="AI720" s="1"/>
      <c r="AJ720" s="1"/>
      <c r="AK720" s="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  <c r="AE721" s="91"/>
      <c r="AF721" s="91"/>
      <c r="AG721" s="91"/>
      <c r="AH721" s="1"/>
      <c r="AI721" s="1"/>
      <c r="AJ721" s="1"/>
      <c r="AK721" s="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  <c r="AE722" s="91"/>
      <c r="AF722" s="91"/>
      <c r="AG722" s="91"/>
      <c r="AH722" s="1"/>
      <c r="AI722" s="1"/>
      <c r="AJ722" s="1"/>
      <c r="AK722" s="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  <c r="AE723" s="91"/>
      <c r="AF723" s="91"/>
      <c r="AG723" s="91"/>
      <c r="AH723" s="1"/>
      <c r="AI723" s="1"/>
      <c r="AJ723" s="1"/>
      <c r="AK723" s="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  <c r="AE724" s="91"/>
      <c r="AF724" s="91"/>
      <c r="AG724" s="91"/>
      <c r="AH724" s="1"/>
      <c r="AI724" s="1"/>
      <c r="AJ724" s="1"/>
      <c r="AK724" s="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  <c r="AE725" s="91"/>
      <c r="AF725" s="91"/>
      <c r="AG725" s="91"/>
      <c r="AH725" s="1"/>
      <c r="AI725" s="1"/>
      <c r="AJ725" s="1"/>
      <c r="AK725" s="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  <c r="AE726" s="91"/>
      <c r="AF726" s="91"/>
      <c r="AG726" s="91"/>
      <c r="AH726" s="1"/>
      <c r="AI726" s="1"/>
      <c r="AJ726" s="1"/>
      <c r="AK726" s="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  <c r="AE727" s="91"/>
      <c r="AF727" s="91"/>
      <c r="AG727" s="91"/>
      <c r="AH727" s="1"/>
      <c r="AI727" s="1"/>
      <c r="AJ727" s="1"/>
      <c r="AK727" s="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  <c r="AE728" s="91"/>
      <c r="AF728" s="91"/>
      <c r="AG728" s="91"/>
      <c r="AH728" s="1"/>
      <c r="AI728" s="1"/>
      <c r="AJ728" s="1"/>
      <c r="AK728" s="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  <c r="AE729" s="91"/>
      <c r="AF729" s="91"/>
      <c r="AG729" s="91"/>
      <c r="AH729" s="1"/>
      <c r="AI729" s="1"/>
      <c r="AJ729" s="1"/>
      <c r="AK729" s="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  <c r="AE730" s="91"/>
      <c r="AF730" s="91"/>
      <c r="AG730" s="91"/>
      <c r="AH730" s="1"/>
      <c r="AI730" s="1"/>
      <c r="AJ730" s="1"/>
      <c r="AK730" s="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  <c r="AE731" s="91"/>
      <c r="AF731" s="91"/>
      <c r="AG731" s="91"/>
      <c r="AH731" s="1"/>
      <c r="AI731" s="1"/>
      <c r="AJ731" s="1"/>
      <c r="AK731" s="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  <c r="AE732" s="91"/>
      <c r="AF732" s="91"/>
      <c r="AG732" s="91"/>
      <c r="AH732" s="1"/>
      <c r="AI732" s="1"/>
      <c r="AJ732" s="1"/>
      <c r="AK732" s="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  <c r="AE733" s="91"/>
      <c r="AF733" s="91"/>
      <c r="AG733" s="91"/>
      <c r="AH733" s="1"/>
      <c r="AI733" s="1"/>
      <c r="AJ733" s="1"/>
      <c r="AK733" s="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  <c r="AE734" s="91"/>
      <c r="AF734" s="91"/>
      <c r="AG734" s="91"/>
      <c r="AH734" s="1"/>
      <c r="AI734" s="1"/>
      <c r="AJ734" s="1"/>
      <c r="AK734" s="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  <c r="AE735" s="91"/>
      <c r="AF735" s="91"/>
      <c r="AG735" s="91"/>
      <c r="AH735" s="1"/>
      <c r="AI735" s="1"/>
      <c r="AJ735" s="1"/>
      <c r="AK735" s="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  <c r="AE736" s="91"/>
      <c r="AF736" s="91"/>
      <c r="AG736" s="91"/>
      <c r="AH736" s="1"/>
      <c r="AI736" s="1"/>
      <c r="AJ736" s="1"/>
      <c r="AK736" s="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  <c r="AE737" s="91"/>
      <c r="AF737" s="91"/>
      <c r="AG737" s="91"/>
      <c r="AH737" s="1"/>
      <c r="AI737" s="1"/>
      <c r="AJ737" s="1"/>
      <c r="AK737" s="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  <c r="AE738" s="91"/>
      <c r="AF738" s="91"/>
      <c r="AG738" s="91"/>
      <c r="AH738" s="1"/>
      <c r="AI738" s="1"/>
      <c r="AJ738" s="1"/>
      <c r="AK738" s="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  <c r="AD739" s="91"/>
      <c r="AE739" s="91"/>
      <c r="AF739" s="91"/>
      <c r="AG739" s="91"/>
      <c r="AH739" s="1"/>
      <c r="AI739" s="1"/>
      <c r="AJ739" s="1"/>
      <c r="AK739" s="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  <c r="AE740" s="91"/>
      <c r="AF740" s="91"/>
      <c r="AG740" s="91"/>
      <c r="AH740" s="1"/>
      <c r="AI740" s="1"/>
      <c r="AJ740" s="1"/>
      <c r="AK740" s="1"/>
    </row>
  </sheetData>
  <autoFilter ref="$B$2:$AJ$189">
    <filterColumn colId="11">
      <filters>
        <filter val="Lisa Migliore &amp; Patrick Pope"/>
        <filter val="Kayla Hartigan"/>
        <filter val="Lisa Migliore &amp; Kathy Terlino"/>
      </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57"/>
    <col customWidth="1" min="2" max="2" width="5.14"/>
    <col customWidth="1" min="3" max="3" width="5.71"/>
    <col customWidth="1" min="4" max="4" width="17.29"/>
    <col customWidth="1" min="5" max="5" width="19.0"/>
    <col customWidth="1" min="6" max="6" width="10.86"/>
    <col customWidth="1" min="7" max="7" width="10.57"/>
    <col customWidth="1" hidden="1" min="8" max="8" width="10.57"/>
    <col customWidth="1" hidden="1" min="9" max="9" width="11.71"/>
    <col customWidth="1" min="10" max="10" width="10.14"/>
    <col customWidth="1" min="11" max="11" width="10.0"/>
    <col customWidth="1" min="12" max="12" width="16.14"/>
    <col customWidth="1" min="13" max="13" width="16.43"/>
    <col customWidth="1" hidden="1" min="14" max="14" width="17.43"/>
    <col customWidth="1" hidden="1" min="15" max="15" width="26.43"/>
    <col customWidth="1" hidden="1" min="16" max="18" width="7.43"/>
    <col customWidth="1" hidden="1" min="19" max="20" width="9.57"/>
    <col customWidth="1" hidden="1" min="21" max="21" width="12.14"/>
    <col customWidth="1" hidden="1" min="22" max="22" width="11.71"/>
    <col customWidth="1" hidden="1" min="23" max="23" width="26.29"/>
    <col customWidth="1" hidden="1" min="24" max="24" width="23.71"/>
    <col customWidth="1" hidden="1" min="25" max="25" width="47.0"/>
    <col customWidth="1" hidden="1" min="26" max="26" width="35.86"/>
    <col customWidth="1" min="27" max="27" width="15.71"/>
    <col customWidth="1" min="28" max="28" width="28.57"/>
    <col customWidth="1" min="29" max="29" width="29.57"/>
    <col customWidth="1" min="30" max="30" width="9.71"/>
    <col customWidth="1" hidden="1" min="31" max="31" width="9.71"/>
    <col customWidth="1" hidden="1" min="32" max="34" width="10.43"/>
    <col customWidth="1" min="35" max="37" width="9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33.75" customHeight="1">
      <c r="A2" s="1"/>
      <c r="B2" s="114" t="str">
        <f>'Comprehensive apps info'!B2</f>
        <v>Phase</v>
      </c>
      <c r="C2" s="114" t="str">
        <f>'Comprehensive apps info'!C2</f>
        <v>Client #</v>
      </c>
      <c r="D2" s="114" t="str">
        <f>'Comprehensive apps info'!D2</f>
        <v>Client</v>
      </c>
      <c r="E2" s="114" t="str">
        <f>'Comprehensive apps info'!E2</f>
        <v>Application Name</v>
      </c>
      <c r="F2" s="114" t="str">
        <f>'Comprehensive apps info'!F2</f>
        <v>Job Code</v>
      </c>
      <c r="G2" s="114" t="str">
        <f>'Comprehensive apps info'!G2</f>
        <v>Job Frequency</v>
      </c>
      <c r="H2" s="7" t="str">
        <f>'Comprehensive apps info'!H2</f>
        <v>Type of Job</v>
      </c>
      <c r="I2" s="7" t="str">
        <f>'Comprehensive apps info'!I2</f>
        <v>Input Type</v>
      </c>
      <c r="J2" s="114" t="str">
        <f>'Comprehensive apps info'!J2</f>
        <v>Bangalore TEK Primary</v>
      </c>
      <c r="K2" s="114" t="str">
        <f>'Comprehensive apps info'!K2</f>
        <v>Bangalore TEK Secondary</v>
      </c>
      <c r="L2" s="114" t="str">
        <f>'Comprehensive apps info'!L2</f>
        <v>RRD Programmer</v>
      </c>
      <c r="M2" s="114" t="str">
        <f>'Comprehensive apps info'!M2</f>
        <v>Project Manager(s)</v>
      </c>
      <c r="N2" s="23" t="str">
        <f>'Comprehensive apps info'!N2</f>
        <v>RRD Application Dev. Mgr</v>
      </c>
      <c r="O2" s="23" t="str">
        <f>'Comprehensive apps info'!O2</f>
        <v>Project Status</v>
      </c>
      <c r="P2" s="7" t="str">
        <f>'Comprehensive apps info'!P2</f>
        <v>Sev 1 Qualified</v>
      </c>
      <c r="Q2" s="7" t="str">
        <f>'Comprehensive apps info'!Q2</f>
        <v>Sev 2 Qualified</v>
      </c>
      <c r="R2" s="7" t="str">
        <f>'Comprehensive apps info'!R2</f>
        <v>Sev 3 Qualified</v>
      </c>
      <c r="S2" s="7" t="str">
        <f>'Comprehensive apps info'!S2</f>
        <v>Logan Primary Support Person</v>
      </c>
      <c r="T2" s="7" t="str">
        <f>'Comprehensive apps info'!T2</f>
        <v>Logan Secondary Support Person</v>
      </c>
      <c r="U2" s="7" t="str">
        <f>'Comprehensive apps info'!U2</f>
        <v>PROD Facility</v>
      </c>
      <c r="V2" s="7" t="str">
        <f>'Comprehensive apps info'!V2</f>
        <v>TEST Facility</v>
      </c>
      <c r="W2" s="7" t="str">
        <f>'Comprehensive apps info'!W2</f>
        <v>PROD Directory</v>
      </c>
      <c r="X2" s="7" t="str">
        <f>'Comprehensive apps info'!X2</f>
        <v>TEST Directory</v>
      </c>
      <c r="Y2" s="7" t="str">
        <f>'Comprehensive apps info'!Y2</f>
        <v>Google Site</v>
      </c>
      <c r="Z2" s="22" t="str">
        <f>'Comprehensive apps info'!Z2</f>
        <v>Control-M Info</v>
      </c>
      <c r="AA2" s="117" t="s">
        <v>1242</v>
      </c>
      <c r="AB2" s="114" t="str">
        <f>'Comprehensive apps info'!AA2</f>
        <v>Internal Email Group</v>
      </c>
      <c r="AC2" s="114" t="str">
        <f>'Comprehensive apps info'!AB2</f>
        <v>External Email Group</v>
      </c>
      <c r="AD2" s="114" t="str">
        <f>'Comprehensive apps info'!AC2</f>
        <v>Emails Standardization</v>
      </c>
      <c r="AE2" s="23" t="str">
        <f>'Comprehensive apps info'!AD2</f>
        <v>PowerStream Version</v>
      </c>
      <c r="AF2" s="23" t="str">
        <f>'Comprehensive apps info'!AE2</f>
        <v>SVN (Revision #)</v>
      </c>
      <c r="AG2" s="23" t="str">
        <f>'Comprehensive apps info'!AF2</f>
        <v>Client Access to TEST Region</v>
      </c>
      <c r="AH2" s="23" t="str">
        <f>'Comprehensive apps info'!AG2</f>
        <v>PIVOT</v>
      </c>
      <c r="AI2" s="1"/>
      <c r="AJ2" s="1"/>
      <c r="AK2" s="1"/>
    </row>
    <row r="3">
      <c r="A3" s="1"/>
      <c r="B3" s="10">
        <f>'Comprehensive apps info'!B3</f>
        <v>1</v>
      </c>
      <c r="C3" s="10">
        <f>'Comprehensive apps info'!C3</f>
        <v>1</v>
      </c>
      <c r="D3" s="25" t="str">
        <f>'Comprehensive apps info'!D3</f>
        <v>Empyrean</v>
      </c>
      <c r="E3" s="25" t="str">
        <f>'Comprehensive apps info'!E3</f>
        <v>Benefit Statements</v>
      </c>
      <c r="F3" s="25" t="str">
        <f>'Comprehensive apps info'!F3</f>
        <v>empstmt</v>
      </c>
      <c r="G3" s="25" t="str">
        <f>'Comprehensive apps info'!G3</f>
        <v>MWF</v>
      </c>
      <c r="H3" s="25" t="str">
        <f>'Comprehensive apps info'!H3</f>
        <v>Statement</v>
      </c>
      <c r="I3" s="25" t="str">
        <f>'Comprehensive apps info'!I3</f>
        <v>Pre-composed</v>
      </c>
      <c r="J3" s="25" t="str">
        <f>'Comprehensive apps info'!J3</f>
        <v>Naidu</v>
      </c>
      <c r="K3" s="25" t="str">
        <f>'Comprehensive apps info'!K3</f>
        <v>Sushil</v>
      </c>
      <c r="L3" s="25" t="str">
        <f>'Comprehensive apps info'!L3</f>
        <v>Craig Schvaneveldt</v>
      </c>
      <c r="M3" s="25" t="str">
        <f>'Comprehensive apps info'!M3</f>
        <v>Sierra Stonecipher</v>
      </c>
      <c r="N3" s="25" t="str">
        <f>'Comprehensive apps info'!N3</f>
        <v>Casey McCammon</v>
      </c>
      <c r="O3" s="26" t="str">
        <f>'Comprehensive apps info'!O3</f>
        <v>Supported by TEKsystems</v>
      </c>
      <c r="P3" s="25" t="str">
        <f>'Comprehensive apps info'!P3</f>
        <v>N</v>
      </c>
      <c r="Q3" s="25" t="str">
        <f>'Comprehensive apps info'!Q3</f>
        <v>Y</v>
      </c>
      <c r="R3" s="25" t="str">
        <f>'Comprehensive apps info'!R3</f>
        <v>N</v>
      </c>
      <c r="S3" s="16" t="str">
        <f>'Comprehensive apps info'!S3</f>
        <v>Ritesh</v>
      </c>
      <c r="T3" s="16" t="str">
        <f>'Comprehensive apps info'!T3</f>
        <v>Maverick</v>
      </c>
      <c r="U3" s="25" t="str">
        <f>'Comprehensive apps info'!U3</f>
        <v>Logan</v>
      </c>
      <c r="V3" s="25" t="str">
        <f>'Comprehensive apps info'!V3</f>
        <v>Logan</v>
      </c>
      <c r="W3" s="28" t="str">
        <f>'Comprehensive apps info'!W3</f>
        <v>/prod/bcs/lgnp/clientapp/empstmt/</v>
      </c>
      <c r="X3" s="29" t="str">
        <f>'Comprehensive apps info'!X3</f>
        <v>/bcs/lgnt/clientapp/empstmt/</v>
      </c>
      <c r="Y3" s="30" t="str">
        <f>'Comprehensive apps info'!Y3</f>
        <v>https://sites.google.com/a/rrd.com/empyrean-benefits/</v>
      </c>
      <c r="Z3" s="31" t="str">
        <f>'Comprehensive apps info'!Z3</f>
        <v>https://docs.google.com/document/d/1B-5swIwP07tbaF1anmwgpeSu-3T7YE_HHi5f-6ekp8o/edit</v>
      </c>
      <c r="AA3" s="118"/>
      <c r="AB3" s="32" t="str">
        <f>'Comprehensive apps info'!AA3</f>
        <v/>
      </c>
      <c r="AC3" s="32" t="str">
        <f>'Comprehensive apps info'!AB3</f>
        <v/>
      </c>
      <c r="AD3" s="32" t="str">
        <f>'Comprehensive apps info'!AC3</f>
        <v/>
      </c>
      <c r="AE3" s="32" t="str">
        <f>'Comprehensive apps info'!AD3</f>
        <v/>
      </c>
      <c r="AF3" s="32" t="str">
        <f>'Comprehensive apps info'!AE3</f>
        <v/>
      </c>
      <c r="AG3" s="33" t="str">
        <f>'Comprehensive apps info'!AF3</f>
        <v>Yes</v>
      </c>
      <c r="AH3" s="33" t="str">
        <f>'Comprehensive apps info'!AG3</f>
        <v>No</v>
      </c>
      <c r="AI3" s="1"/>
      <c r="AJ3" s="1"/>
      <c r="AK3" s="1"/>
    </row>
    <row r="4">
      <c r="A4" s="1"/>
      <c r="B4" s="10">
        <f>'Comprehensive apps info'!B4</f>
        <v>1</v>
      </c>
      <c r="C4" s="10">
        <f>'Comprehensive apps info'!C4</f>
        <v>2</v>
      </c>
      <c r="D4" s="25" t="str">
        <f>'Comprehensive apps info'!D4</f>
        <v>T Rowe Price</v>
      </c>
      <c r="E4" s="25" t="str">
        <f>'Comprehensive apps info'!E4</f>
        <v>RPS Plan</v>
      </c>
      <c r="F4" s="25" t="str">
        <f>'Comprehensive apps info'!F4</f>
        <v>trprpsp</v>
      </c>
      <c r="G4" s="25" t="str">
        <f>'Comprehensive apps info'!G4</f>
        <v>Daily</v>
      </c>
      <c r="H4" s="25" t="str">
        <f>'Comprehensive apps info'!H4</f>
        <v>Letter</v>
      </c>
      <c r="I4" s="25" t="str">
        <f>'Comprehensive apps info'!I4</f>
        <v>Pre-composed</v>
      </c>
      <c r="J4" s="25" t="str">
        <f>'Comprehensive apps info'!J4</f>
        <v>Naidu</v>
      </c>
      <c r="K4" s="25" t="str">
        <f>'Comprehensive apps info'!K4</f>
        <v>Nethra</v>
      </c>
      <c r="L4" s="25" t="str">
        <f>'Comprehensive apps info'!L4</f>
        <v>Dawn Robison</v>
      </c>
      <c r="M4" s="25" t="str">
        <f>'Comprehensive apps info'!M4</f>
        <v>Lisa Migliore &amp; Kathy Terlino</v>
      </c>
      <c r="N4" s="25" t="str">
        <f>'Comprehensive apps info'!N4</f>
        <v>Casey McCammon</v>
      </c>
      <c r="O4" s="26" t="str">
        <f>'Comprehensive apps info'!O4</f>
        <v>Supported by TEKsystems</v>
      </c>
      <c r="P4" s="25" t="str">
        <f>'Comprehensive apps info'!P4</f>
        <v>N</v>
      </c>
      <c r="Q4" s="25" t="str">
        <f>'Comprehensive apps info'!Q4</f>
        <v>Y</v>
      </c>
      <c r="R4" s="25" t="str">
        <f>'Comprehensive apps info'!R4</f>
        <v>N</v>
      </c>
      <c r="S4" s="16" t="str">
        <f>'Comprehensive apps info'!S4</f>
        <v>Ritesh</v>
      </c>
      <c r="T4" s="16" t="str">
        <f>'Comprehensive apps info'!T4</f>
        <v>Maverick</v>
      </c>
      <c r="U4" s="25" t="str">
        <f>'Comprehensive apps info'!U4</f>
        <v>Hyde Park</v>
      </c>
      <c r="V4" s="25" t="str">
        <f>'Comprehensive apps info'!V4</f>
        <v>Hyde Park</v>
      </c>
      <c r="W4" s="28" t="str">
        <f>'Comprehensive apps info'!W4</f>
        <v>/prod/bcs/hdpp/clientapp/trprpsp/</v>
      </c>
      <c r="X4" s="29" t="str">
        <f>'Comprehensive apps info'!X4</f>
        <v>/bcs/hdpt/clientapp/trprpsp/</v>
      </c>
      <c r="Y4" s="30" t="str">
        <f>'Comprehensive apps info'!Y4</f>
        <v>https://sites.google.com/a/rrd.com/t-rowe-price-rps-plan-letters/</v>
      </c>
      <c r="Z4" s="31" t="str">
        <f>'Comprehensive apps info'!Z4</f>
        <v>https://docs.google.com/document/d/1B-5swIwP07tbaF1anmwgpeSu-3T7YE_HHi5f-6ekp8o/edit</v>
      </c>
      <c r="AA4" s="118"/>
      <c r="AB4" s="32" t="str">
        <f>'Comprehensive apps info'!AA4</f>
        <v/>
      </c>
      <c r="AC4" s="32" t="str">
        <f>'Comprehensive apps info'!AB4</f>
        <v/>
      </c>
      <c r="AD4" s="32" t="str">
        <f>'Comprehensive apps info'!AC4</f>
        <v/>
      </c>
      <c r="AE4" s="32" t="str">
        <f>'Comprehensive apps info'!AD4</f>
        <v/>
      </c>
      <c r="AF4" s="32" t="str">
        <f>'Comprehensive apps info'!AE4</f>
        <v/>
      </c>
      <c r="AG4" s="32" t="str">
        <f>'Comprehensive apps info'!AF4</f>
        <v/>
      </c>
      <c r="AH4" s="32" t="str">
        <f>'Comprehensive apps info'!AG4</f>
        <v>Yes</v>
      </c>
      <c r="AI4" s="1"/>
      <c r="AJ4" s="1"/>
      <c r="AK4" s="1"/>
    </row>
    <row r="5">
      <c r="A5" s="1"/>
      <c r="B5" s="10">
        <f>'Comprehensive apps info'!B5</f>
        <v>1</v>
      </c>
      <c r="C5" s="10">
        <f>'Comprehensive apps info'!C5</f>
        <v>3</v>
      </c>
      <c r="D5" s="25" t="str">
        <f>'Comprehensive apps info'!D5</f>
        <v>T Rowe Price</v>
      </c>
      <c r="E5" s="25" t="str">
        <f>'Comprehensive apps info'!E5</f>
        <v>Non-Qual</v>
      </c>
      <c r="F5" s="25" t="str">
        <f>'Comprehensive apps info'!F5</f>
        <v>trpnonq</v>
      </c>
      <c r="G5" s="25" t="str">
        <f>'Comprehensive apps info'!G5</f>
        <v>Daily</v>
      </c>
      <c r="H5" s="25" t="str">
        <f>'Comprehensive apps info'!H5</f>
        <v>Statement</v>
      </c>
      <c r="I5" s="25" t="str">
        <f>'Comprehensive apps info'!I5</f>
        <v>Pre-composed</v>
      </c>
      <c r="J5" s="25" t="str">
        <f>'Comprehensive apps info'!J5</f>
        <v>Naidu</v>
      </c>
      <c r="K5" s="25" t="str">
        <f>'Comprehensive apps info'!K5</f>
        <v>Nethra</v>
      </c>
      <c r="L5" s="25" t="str">
        <f>'Comprehensive apps info'!L5</f>
        <v>Michael Harper</v>
      </c>
      <c r="M5" s="25" t="str">
        <f>'Comprehensive apps info'!M5</f>
        <v>Lisa Migliore &amp; Kathy Terlino</v>
      </c>
      <c r="N5" s="25" t="str">
        <f>'Comprehensive apps info'!N5</f>
        <v>Casey McCammon</v>
      </c>
      <c r="O5" s="26" t="str">
        <f>'Comprehensive apps info'!O5</f>
        <v>Supported by TEKsystems</v>
      </c>
      <c r="P5" s="25" t="str">
        <f>'Comprehensive apps info'!P5</f>
        <v>N</v>
      </c>
      <c r="Q5" s="25" t="str">
        <f>'Comprehensive apps info'!Q5</f>
        <v>Y</v>
      </c>
      <c r="R5" s="25" t="str">
        <f>'Comprehensive apps info'!R5</f>
        <v>N</v>
      </c>
      <c r="S5" s="16" t="str">
        <f>'Comprehensive apps info'!S5</f>
        <v>Ritesh</v>
      </c>
      <c r="T5" s="16" t="str">
        <f>'Comprehensive apps info'!T5</f>
        <v>Maverick</v>
      </c>
      <c r="U5" s="25" t="str">
        <f>'Comprehensive apps info'!U5</f>
        <v>Hyde Park</v>
      </c>
      <c r="V5" s="25" t="str">
        <f>'Comprehensive apps info'!V5</f>
        <v>Hyde Park</v>
      </c>
      <c r="W5" s="28" t="str">
        <f>'Comprehensive apps info'!W5</f>
        <v>/prod/bcs/hdpp/clientapp/trpnonq/</v>
      </c>
      <c r="X5" s="29" t="str">
        <f>'Comprehensive apps info'!X5</f>
        <v>/bcs/hdpt/clientapp/trpnonq/</v>
      </c>
      <c r="Y5" s="30" t="str">
        <f>'Comprehensive apps info'!Y5</f>
        <v>https://sites.google.com/a/rrd.com/t-rowe-price-nonq/</v>
      </c>
      <c r="Z5" s="31" t="str">
        <f>'Comprehensive apps info'!Z5</f>
        <v>https://docs.google.com/document/d/1B-5swIwP07tbaF1anmwgpeSu-3T7YE_HHi5f-6ekp8o/edit</v>
      </c>
      <c r="AA5" s="118"/>
      <c r="AB5" s="32" t="str">
        <f>'Comprehensive apps info'!AA5</f>
        <v/>
      </c>
      <c r="AC5" s="32" t="str">
        <f>'Comprehensive apps info'!AB5</f>
        <v/>
      </c>
      <c r="AD5" s="32" t="str">
        <f>'Comprehensive apps info'!AC5</f>
        <v/>
      </c>
      <c r="AE5" s="32" t="str">
        <f>'Comprehensive apps info'!AD5</f>
        <v/>
      </c>
      <c r="AF5" s="32" t="str">
        <f>'Comprehensive apps info'!AE5</f>
        <v/>
      </c>
      <c r="AG5" s="32" t="str">
        <f>'Comprehensive apps info'!AF5</f>
        <v/>
      </c>
      <c r="AH5" s="32" t="str">
        <f>'Comprehensive apps info'!AG5</f>
        <v>Yes</v>
      </c>
      <c r="AI5" s="1"/>
      <c r="AJ5" s="1"/>
      <c r="AK5" s="1"/>
    </row>
    <row r="6">
      <c r="A6" s="1"/>
      <c r="B6" s="10">
        <f>'Comprehensive apps info'!B6</f>
        <v>1</v>
      </c>
      <c r="C6" s="10">
        <f>'Comprehensive apps info'!C6</f>
        <v>4</v>
      </c>
      <c r="D6" s="25" t="str">
        <f>'Comprehensive apps info'!D6</f>
        <v>Kemper</v>
      </c>
      <c r="E6" s="25" t="str">
        <f>'Comprehensive apps info'!E6</f>
        <v>Fire and Dwelling Notices</v>
      </c>
      <c r="F6" s="25" t="str">
        <f>'Comprehensive apps info'!F6</f>
        <v>kmpndwl</v>
      </c>
      <c r="G6" s="25" t="str">
        <f>'Comprehensive apps info'!G6</f>
        <v>MTWThF</v>
      </c>
      <c r="H6" s="25" t="str">
        <f>'Comprehensive apps info'!H6</f>
        <v>Notice Ltrs</v>
      </c>
      <c r="I6" s="25" t="str">
        <f>'Comprehensive apps info'!I6</f>
        <v>Pre-composed</v>
      </c>
      <c r="J6" s="25" t="str">
        <f>'Comprehensive apps info'!J6</f>
        <v>Naidu</v>
      </c>
      <c r="K6" s="25" t="str">
        <f>'Comprehensive apps info'!K6</f>
        <v>Pravallika</v>
      </c>
      <c r="L6" s="25" t="str">
        <f>'Comprehensive apps info'!L6</f>
        <v>Ryan Dunoskovic</v>
      </c>
      <c r="M6" s="25" t="str">
        <f>'Comprehensive apps info'!M6</f>
        <v>Brent Jeppesen</v>
      </c>
      <c r="N6" s="25" t="str">
        <f>'Comprehensive apps info'!N6</f>
        <v>Brandon Ballard</v>
      </c>
      <c r="O6" s="26" t="str">
        <f>'Comprehensive apps info'!O6</f>
        <v>Supported by TEKsystems</v>
      </c>
      <c r="P6" s="25" t="str">
        <f>'Comprehensive apps info'!P6</f>
        <v>N</v>
      </c>
      <c r="Q6" s="25" t="str">
        <f>'Comprehensive apps info'!Q6</f>
        <v>Y</v>
      </c>
      <c r="R6" s="25" t="str">
        <f>'Comprehensive apps info'!R6</f>
        <v>N</v>
      </c>
      <c r="S6" s="16" t="str">
        <f>'Comprehensive apps info'!S6</f>
        <v>Ritesh</v>
      </c>
      <c r="T6" s="16" t="str">
        <f>'Comprehensive apps info'!T6</f>
        <v>Maverick</v>
      </c>
      <c r="U6" s="25" t="str">
        <f>'Comprehensive apps info'!U6</f>
        <v>Logan</v>
      </c>
      <c r="V6" s="25" t="str">
        <f>'Comprehensive apps info'!V6</f>
        <v>Logan</v>
      </c>
      <c r="W6" s="28" t="str">
        <f>'Comprehensive apps info'!W6</f>
        <v>/prod/bcs/lgnp/clientapp/kmpndwl/</v>
      </c>
      <c r="X6" s="29" t="str">
        <f>'Comprehensive apps info'!X6</f>
        <v>/bcs/lgnt/clientapp/kmpndwl/</v>
      </c>
      <c r="Y6" s="30" t="str">
        <f>'Comprehensive apps info'!Y6</f>
        <v>https://sites.google.com/a/rrd.com/kemper-fire-and-dwelling/</v>
      </c>
      <c r="Z6" s="31" t="str">
        <f>'Comprehensive apps info'!Z6</f>
        <v>https://docs.google.com/document/d/1B-5swIwP07tbaF1anmwgpeSu-3T7YE_HHi5f-6ekp8o/edit</v>
      </c>
      <c r="AA6" s="118">
        <v>42857.0</v>
      </c>
      <c r="AB6" s="32" t="str">
        <f>'Comprehensive apps info'!AA6</f>
        <v/>
      </c>
      <c r="AC6" s="32" t="str">
        <f>'Comprehensive apps info'!AB6</f>
        <v/>
      </c>
      <c r="AD6" s="32" t="str">
        <f>'Comprehensive apps info'!AC6</f>
        <v/>
      </c>
      <c r="AE6" s="32" t="str">
        <f>'Comprehensive apps info'!AD6</f>
        <v/>
      </c>
      <c r="AF6" s="32" t="str">
        <f>'Comprehensive apps info'!AE6</f>
        <v/>
      </c>
      <c r="AG6" s="32" t="str">
        <f>'Comprehensive apps info'!AF6</f>
        <v/>
      </c>
      <c r="AH6" s="32" t="str">
        <f>'Comprehensive apps info'!AG6</f>
        <v>No</v>
      </c>
      <c r="AI6" s="1"/>
      <c r="AJ6" s="1"/>
      <c r="AK6" s="1"/>
    </row>
    <row r="7">
      <c r="A7" s="1"/>
      <c r="B7" s="10">
        <f>'Comprehensive apps info'!B7</f>
        <v>1</v>
      </c>
      <c r="C7" s="10">
        <f>'Comprehensive apps info'!C7</f>
        <v>5</v>
      </c>
      <c r="D7" s="25" t="str">
        <f>'Comprehensive apps info'!D7</f>
        <v>Kemper</v>
      </c>
      <c r="E7" s="25" t="str">
        <f>'Comprehensive apps info'!E7</f>
        <v>Fire and Dwelling Policies</v>
      </c>
      <c r="F7" s="25" t="str">
        <f>'Comprehensive apps info'!F7</f>
        <v>kmppdwl</v>
      </c>
      <c r="G7" s="25" t="str">
        <f>'Comprehensive apps info'!G7</f>
        <v>MTWThF</v>
      </c>
      <c r="H7" s="25" t="str">
        <f>'Comprehensive apps info'!H7</f>
        <v>Policy Ltrs</v>
      </c>
      <c r="I7" s="25" t="str">
        <f>'Comprehensive apps info'!I7</f>
        <v>Pre-composed</v>
      </c>
      <c r="J7" s="25" t="str">
        <f>'Comprehensive apps info'!J7</f>
        <v>Naidu</v>
      </c>
      <c r="K7" s="25" t="str">
        <f>'Comprehensive apps info'!K7</f>
        <v>Pravallika</v>
      </c>
      <c r="L7" s="25" t="str">
        <f>'Comprehensive apps info'!L7</f>
        <v>Ryan Dunoskovic</v>
      </c>
      <c r="M7" s="25" t="str">
        <f>'Comprehensive apps info'!M7</f>
        <v>Brent Jeppesen</v>
      </c>
      <c r="N7" s="25" t="str">
        <f>'Comprehensive apps info'!N7</f>
        <v>Brandon Ballard</v>
      </c>
      <c r="O7" s="26" t="str">
        <f>'Comprehensive apps info'!O7</f>
        <v>Supported by TEKsystems</v>
      </c>
      <c r="P7" s="25" t="str">
        <f>'Comprehensive apps info'!P7</f>
        <v>N</v>
      </c>
      <c r="Q7" s="25" t="str">
        <f>'Comprehensive apps info'!Q7</f>
        <v>Y</v>
      </c>
      <c r="R7" s="25" t="str">
        <f>'Comprehensive apps info'!R7</f>
        <v>N</v>
      </c>
      <c r="S7" s="16" t="str">
        <f>'Comprehensive apps info'!S7</f>
        <v>Ritesh</v>
      </c>
      <c r="T7" s="16" t="str">
        <f>'Comprehensive apps info'!T7</f>
        <v>Maverick</v>
      </c>
      <c r="U7" s="25" t="str">
        <f>'Comprehensive apps info'!U7</f>
        <v>Logan</v>
      </c>
      <c r="V7" s="25" t="str">
        <f>'Comprehensive apps info'!V7</f>
        <v>Logan</v>
      </c>
      <c r="W7" s="28" t="str">
        <f>'Comprehensive apps info'!W7</f>
        <v>/prod/bcs/lgnp/clientapp/kmppdwl/</v>
      </c>
      <c r="X7" s="29" t="str">
        <f>'Comprehensive apps info'!X7</f>
        <v>/bcs/lgnt/clientapp/kmppdwl/</v>
      </c>
      <c r="Y7" s="30" t="str">
        <f>'Comprehensive apps info'!Y7</f>
        <v>https://sites.google.com/a/rrd.com/kemper-fire-and-dwelling/</v>
      </c>
      <c r="Z7" s="31" t="str">
        <f>'Comprehensive apps info'!Z7</f>
        <v>https://docs.google.com/document/d/1B-5swIwP07tbaF1anmwgpeSu-3T7YE_HHi5f-6ekp8o/edit</v>
      </c>
      <c r="AA7" s="118">
        <v>42857.0</v>
      </c>
      <c r="AB7" s="32" t="str">
        <f>'Comprehensive apps info'!AA7</f>
        <v/>
      </c>
      <c r="AC7" s="32" t="str">
        <f>'Comprehensive apps info'!AB7</f>
        <v/>
      </c>
      <c r="AD7" s="32" t="str">
        <f>'Comprehensive apps info'!AC7</f>
        <v/>
      </c>
      <c r="AE7" s="32" t="str">
        <f>'Comprehensive apps info'!AD7</f>
        <v/>
      </c>
      <c r="AF7" s="32" t="str">
        <f>'Comprehensive apps info'!AE7</f>
        <v/>
      </c>
      <c r="AG7" s="32" t="str">
        <f>'Comprehensive apps info'!AF7</f>
        <v/>
      </c>
      <c r="AH7" s="32" t="str">
        <f>'Comprehensive apps info'!AG7</f>
        <v>No</v>
      </c>
      <c r="AI7" s="1"/>
      <c r="AJ7" s="1"/>
      <c r="AK7" s="1"/>
    </row>
    <row r="8">
      <c r="A8" s="1"/>
      <c r="B8" s="10">
        <f>'Comprehensive apps info'!B8</f>
        <v>1</v>
      </c>
      <c r="C8" s="10">
        <f>'Comprehensive apps info'!C8</f>
        <v>6</v>
      </c>
      <c r="D8" s="25" t="str">
        <f>'Comprehensive apps info'!D8</f>
        <v>T Rowe Price</v>
      </c>
      <c r="E8" s="25" t="str">
        <f>'Comprehensive apps info'!E8</f>
        <v>Consolidated Confirms</v>
      </c>
      <c r="F8" s="25" t="str">
        <f>'Comprehensive apps info'!F8</f>
        <v>trpcltr</v>
      </c>
      <c r="G8" s="25" t="str">
        <f>'Comprehensive apps info'!G8</f>
        <v>Daily</v>
      </c>
      <c r="H8" s="25" t="str">
        <f>'Comprehensive apps info'!H8</f>
        <v>Letter</v>
      </c>
      <c r="I8" s="25" t="str">
        <f>'Comprehensive apps info'!I8</f>
        <v>Pre-composed</v>
      </c>
      <c r="J8" s="25" t="str">
        <f>'Comprehensive apps info'!J8</f>
        <v>Naidu</v>
      </c>
      <c r="K8" s="25" t="str">
        <f>'Comprehensive apps info'!K8</f>
        <v>Anil</v>
      </c>
      <c r="L8" s="25" t="str">
        <f>'Comprehensive apps info'!L8</f>
        <v>Craig Schvaneveldt</v>
      </c>
      <c r="M8" s="25" t="str">
        <f>'Comprehensive apps info'!M8</f>
        <v>Lisa Migliore &amp; Kathy Terlino</v>
      </c>
      <c r="N8" s="25" t="str">
        <f>'Comprehensive apps info'!N8</f>
        <v>Casey McCammon</v>
      </c>
      <c r="O8" s="26" t="str">
        <f>'Comprehensive apps info'!O8</f>
        <v>Supported by TEKsystems</v>
      </c>
      <c r="P8" s="25" t="str">
        <f>'Comprehensive apps info'!P8</f>
        <v>N</v>
      </c>
      <c r="Q8" s="25" t="str">
        <f>'Comprehensive apps info'!Q8</f>
        <v>Y</v>
      </c>
      <c r="R8" s="25" t="str">
        <f>'Comprehensive apps info'!R8</f>
        <v>N</v>
      </c>
      <c r="S8" s="16" t="str">
        <f>'Comprehensive apps info'!S8</f>
        <v>Ritesh</v>
      </c>
      <c r="T8" s="16" t="str">
        <f>'Comprehensive apps info'!T8</f>
        <v>Maverick</v>
      </c>
      <c r="U8" s="25" t="str">
        <f>'Comprehensive apps info'!U8</f>
        <v>Hyde Park</v>
      </c>
      <c r="V8" s="25" t="str">
        <f>'Comprehensive apps info'!V8</f>
        <v>Hyde Park</v>
      </c>
      <c r="W8" s="28" t="str">
        <f>'Comprehensive apps info'!W8</f>
        <v>/prod/bcs/hdpp/clientapp/trpcltr/</v>
      </c>
      <c r="X8" s="29" t="str">
        <f>'Comprehensive apps info'!X8</f>
        <v>/bcs/hdpt/clientapp/trpcltr/</v>
      </c>
      <c r="Y8" s="30" t="str">
        <f>'Comprehensive apps info'!Y8</f>
        <v>https://sites.google.com/a/rrd.com/t-rowe-price--confirm-letters/</v>
      </c>
      <c r="Z8" s="31" t="str">
        <f>'Comprehensive apps info'!Z8</f>
        <v>https://docs.google.com/document/d/1B-5swIwP07tbaF1anmwgpeSu-3T7YE_HHi5f-6ekp8o/edit</v>
      </c>
      <c r="AA8" s="119">
        <v>2.0</v>
      </c>
      <c r="AB8" s="32" t="str">
        <f>'Comprehensive apps info'!AA8</f>
        <v/>
      </c>
      <c r="AC8" s="32" t="str">
        <f>'Comprehensive apps info'!AB8</f>
        <v/>
      </c>
      <c r="AD8" s="32" t="str">
        <f>'Comprehensive apps info'!AC8</f>
        <v/>
      </c>
      <c r="AE8" s="32" t="str">
        <f>'Comprehensive apps info'!AD8</f>
        <v/>
      </c>
      <c r="AF8" s="32" t="str">
        <f>'Comprehensive apps info'!AE8</f>
        <v/>
      </c>
      <c r="AG8" s="32" t="str">
        <f>'Comprehensive apps info'!AF8</f>
        <v/>
      </c>
      <c r="AH8" s="32" t="str">
        <f>'Comprehensive apps info'!AG8</f>
        <v>Yes</v>
      </c>
      <c r="AI8" s="1"/>
      <c r="AJ8" s="1"/>
      <c r="AK8" s="1"/>
    </row>
    <row r="9">
      <c r="A9" s="1"/>
      <c r="B9" s="10">
        <f>'Comprehensive apps info'!B9</f>
        <v>1</v>
      </c>
      <c r="C9" s="10">
        <f>'Comprehensive apps info'!C9</f>
        <v>7</v>
      </c>
      <c r="D9" s="25" t="str">
        <f>'Comprehensive apps info'!D9</f>
        <v>John Hancock</v>
      </c>
      <c r="E9" s="25" t="str">
        <f>'Comprehensive apps info'!E9</f>
        <v>Dividend Statements</v>
      </c>
      <c r="F9" s="25" t="str">
        <f>'Comprehensive apps info'!F9</f>
        <v>jhidivn</v>
      </c>
      <c r="G9" s="25" t="str">
        <f>'Comprehensive apps info'!G9</f>
        <v>Monthly</v>
      </c>
      <c r="H9" s="25" t="str">
        <f>'Comprehensive apps info'!H9</f>
        <v>Statement</v>
      </c>
      <c r="I9" s="25" t="str">
        <f>'Comprehensive apps info'!I9</f>
        <v>Pre-composed</v>
      </c>
      <c r="J9" s="25" t="str">
        <f>'Comprehensive apps info'!J9</f>
        <v>Naidu</v>
      </c>
      <c r="K9" s="25" t="str">
        <f>'Comprehensive apps info'!K9</f>
        <v>Venkat</v>
      </c>
      <c r="L9" s="25" t="str">
        <f>'Comprehensive apps info'!L9</f>
        <v>Wade Wilkey</v>
      </c>
      <c r="M9" s="25" t="str">
        <f>'Comprehensive apps info'!M9</f>
        <v>Tyson Bird</v>
      </c>
      <c r="N9" s="25" t="str">
        <f>'Comprehensive apps info'!N9</f>
        <v>David Jarrett</v>
      </c>
      <c r="O9" s="26" t="str">
        <f>'Comprehensive apps info'!O9</f>
        <v>Supported by TEKsystems</v>
      </c>
      <c r="P9" s="25" t="str">
        <f>'Comprehensive apps info'!P9</f>
        <v>N</v>
      </c>
      <c r="Q9" s="25" t="str">
        <f>'Comprehensive apps info'!Q9</f>
        <v>Y</v>
      </c>
      <c r="R9" s="25" t="str">
        <f>'Comprehensive apps info'!R9</f>
        <v>N</v>
      </c>
      <c r="S9" s="16" t="str">
        <f>'Comprehensive apps info'!S9</f>
        <v>Ritesh</v>
      </c>
      <c r="T9" s="16" t="str">
        <f>'Comprehensive apps info'!T9</f>
        <v>Maverick</v>
      </c>
      <c r="U9" s="25" t="str">
        <f>'Comprehensive apps info'!U9</f>
        <v>Logan</v>
      </c>
      <c r="V9" s="25" t="str">
        <f>'Comprehensive apps info'!V9</f>
        <v>Logan</v>
      </c>
      <c r="W9" s="28" t="str">
        <f>'Comprehensive apps info'!W9</f>
        <v>/prod/bcs/lgnp/clientapp/jhidivn/</v>
      </c>
      <c r="X9" s="29" t="str">
        <f>'Comprehensive apps info'!X9</f>
        <v>/bcs/lgnt/clientapp/jhidivn/</v>
      </c>
      <c r="Y9" s="30" t="str">
        <f>'Comprehensive apps info'!Y9</f>
        <v>https://sites.google.com/a/rrd.com/john-hancock-monthly-jhidivn/</v>
      </c>
      <c r="Z9" s="31" t="str">
        <f>'Comprehensive apps info'!Z9</f>
        <v>https://docs.google.com/document/d/1B-5swIwP07tbaF1anmwgpeSu-3T7YE_HHi5f-6ekp8o/edit</v>
      </c>
      <c r="AA9" s="118">
        <v>42808.0</v>
      </c>
      <c r="AB9" s="32" t="str">
        <f>'Comprehensive apps info'!AA9</f>
        <v/>
      </c>
      <c r="AC9" s="32" t="str">
        <f>'Comprehensive apps info'!AB9</f>
        <v/>
      </c>
      <c r="AD9" s="32" t="str">
        <f>'Comprehensive apps info'!AC9</f>
        <v/>
      </c>
      <c r="AE9" s="32" t="str">
        <f>'Comprehensive apps info'!AD9</f>
        <v/>
      </c>
      <c r="AF9" s="32" t="str">
        <f>'Comprehensive apps info'!AE9</f>
        <v/>
      </c>
      <c r="AG9" s="32" t="str">
        <f>'Comprehensive apps info'!AF9</f>
        <v/>
      </c>
      <c r="AH9" s="32" t="str">
        <f>'Comprehensive apps info'!AG9</f>
        <v>No</v>
      </c>
      <c r="AI9" s="1"/>
      <c r="AJ9" s="1"/>
      <c r="AK9" s="1"/>
    </row>
    <row r="10">
      <c r="A10" s="1"/>
      <c r="B10" s="10">
        <f>'Comprehensive apps info'!B10</f>
        <v>1</v>
      </c>
      <c r="C10" s="10">
        <f>'Comprehensive apps info'!C10</f>
        <v>8</v>
      </c>
      <c r="D10" s="25" t="str">
        <f>'Comprehensive apps info'!D10</f>
        <v>T Rowe Price</v>
      </c>
      <c r="E10" s="25" t="str">
        <f>'Comprehensive apps info'!E10</f>
        <v>401K Statements</v>
      </c>
      <c r="F10" s="25" t="str">
        <f>'Comprehensive apps info'!F10</f>
        <v>trp401k</v>
      </c>
      <c r="G10" s="25" t="str">
        <f>'Comprehensive apps info'!G10</f>
        <v>Daily</v>
      </c>
      <c r="H10" s="25" t="str">
        <f>'Comprehensive apps info'!H10</f>
        <v>Statement</v>
      </c>
      <c r="I10" s="25" t="str">
        <f>'Comprehensive apps info'!I10</f>
        <v>Pre-composed</v>
      </c>
      <c r="J10" s="25" t="str">
        <f>'Comprehensive apps info'!J10</f>
        <v>Naidu</v>
      </c>
      <c r="K10" s="25" t="str">
        <f>'Comprehensive apps info'!K10</f>
        <v>Sushil</v>
      </c>
      <c r="L10" s="25" t="str">
        <f>'Comprehensive apps info'!L10</f>
        <v>Morgan McRory</v>
      </c>
      <c r="M10" s="25" t="str">
        <f>'Comprehensive apps info'!M10</f>
        <v>Lisa Migliore &amp; Kathy Terlino</v>
      </c>
      <c r="N10" s="25" t="str">
        <f>'Comprehensive apps info'!N10</f>
        <v>Hrishi Rao</v>
      </c>
      <c r="O10" s="26" t="str">
        <f>'Comprehensive apps info'!O10</f>
        <v>Supported by TEKsystems</v>
      </c>
      <c r="P10" s="25" t="str">
        <f>'Comprehensive apps info'!P10</f>
        <v>Y</v>
      </c>
      <c r="Q10" s="25" t="str">
        <f>'Comprehensive apps info'!Q10</f>
        <v>N</v>
      </c>
      <c r="R10" s="25" t="str">
        <f>'Comprehensive apps info'!R10</f>
        <v>N</v>
      </c>
      <c r="S10" s="16" t="str">
        <f>'Comprehensive apps info'!S10</f>
        <v>Ritesh</v>
      </c>
      <c r="T10" s="16" t="str">
        <f>'Comprehensive apps info'!T10</f>
        <v>Maverick</v>
      </c>
      <c r="U10" s="25" t="str">
        <f>'Comprehensive apps info'!U10</f>
        <v>Hyde Park</v>
      </c>
      <c r="V10" s="25" t="str">
        <f>'Comprehensive apps info'!V10</f>
        <v>Hyde Park</v>
      </c>
      <c r="W10" s="28" t="str">
        <f>'Comprehensive apps info'!W10</f>
        <v>/prod/bcs/hdpp/clientapp/trp401k/</v>
      </c>
      <c r="X10" s="29" t="str">
        <f>'Comprehensive apps info'!X10</f>
        <v>/bcs/hdpt/clientapp/trp401k/</v>
      </c>
      <c r="Y10" s="30" t="str">
        <f>'Comprehensive apps info'!Y10</f>
        <v>https://sites.google.com/a/rrd.com/trp-401k-statements/</v>
      </c>
      <c r="Z10" s="31" t="str">
        <f>'Comprehensive apps info'!Z10</f>
        <v>https://docs.google.com/document/d/1B-5swIwP07tbaF1anmwgpeSu-3T7YE_HHi5f-6ekp8o/edit</v>
      </c>
      <c r="AA10" s="118"/>
      <c r="AB10" s="32" t="str">
        <f>'Comprehensive apps info'!AA10</f>
        <v/>
      </c>
      <c r="AC10" s="32" t="str">
        <f>'Comprehensive apps info'!AB10</f>
        <v/>
      </c>
      <c r="AD10" s="32" t="str">
        <f>'Comprehensive apps info'!AC10</f>
        <v/>
      </c>
      <c r="AE10" s="32" t="str">
        <f>'Comprehensive apps info'!AD10</f>
        <v/>
      </c>
      <c r="AF10" s="32" t="str">
        <f>'Comprehensive apps info'!AE10</f>
        <v/>
      </c>
      <c r="AG10" s="32" t="str">
        <f>'Comprehensive apps info'!AF10</f>
        <v/>
      </c>
      <c r="AH10" s="32" t="str">
        <f>'Comprehensive apps info'!AG10</f>
        <v>Yes</v>
      </c>
      <c r="AI10" s="1"/>
      <c r="AJ10" s="1"/>
      <c r="AK10" s="1"/>
    </row>
    <row r="11">
      <c r="A11" s="1"/>
      <c r="B11" s="10">
        <f>'Comprehensive apps info'!B11</f>
        <v>1</v>
      </c>
      <c r="C11" s="10">
        <f>'Comprehensive apps info'!C11</f>
        <v>9</v>
      </c>
      <c r="D11" s="25" t="str">
        <f>'Comprehensive apps info'!D11</f>
        <v>T Rowe Price</v>
      </c>
      <c r="E11" s="25" t="str">
        <f>'Comprehensive apps info'!E11</f>
        <v>RPIN Letters</v>
      </c>
      <c r="F11" s="25" t="str">
        <f>'Comprehensive apps info'!F11</f>
        <v>trprpin</v>
      </c>
      <c r="G11" s="25" t="str">
        <f>'Comprehensive apps info'!G11</f>
        <v>Daily</v>
      </c>
      <c r="H11" s="25" t="str">
        <f>'Comprehensive apps info'!H11</f>
        <v>Letters</v>
      </c>
      <c r="I11" s="25" t="str">
        <f>'Comprehensive apps info'!I11</f>
        <v>Pre-composed</v>
      </c>
      <c r="J11" s="25" t="str">
        <f>'Comprehensive apps info'!J11</f>
        <v>Naidu</v>
      </c>
      <c r="K11" s="25" t="str">
        <f>'Comprehensive apps info'!K11</f>
        <v>Anil</v>
      </c>
      <c r="L11" s="25" t="str">
        <f>'Comprehensive apps info'!L11</f>
        <v>Morgan McRory</v>
      </c>
      <c r="M11" s="25" t="str">
        <f>'Comprehensive apps info'!M11</f>
        <v>Susan Willard</v>
      </c>
      <c r="N11" s="25" t="str">
        <f>'Comprehensive apps info'!N11</f>
        <v>Hrishi Rao</v>
      </c>
      <c r="O11" s="26" t="str">
        <f>'Comprehensive apps info'!O11</f>
        <v>Supported by TEKsystems</v>
      </c>
      <c r="P11" s="25" t="str">
        <f>'Comprehensive apps info'!P11</f>
        <v>Y</v>
      </c>
      <c r="Q11" s="25" t="str">
        <f>'Comprehensive apps info'!Q11</f>
        <v>N</v>
      </c>
      <c r="R11" s="25" t="str">
        <f>'Comprehensive apps info'!R11</f>
        <v>N</v>
      </c>
      <c r="S11" s="16" t="str">
        <f>'Comprehensive apps info'!S11</f>
        <v>Ritesh</v>
      </c>
      <c r="T11" s="16" t="str">
        <f>'Comprehensive apps info'!T11</f>
        <v>Maverick</v>
      </c>
      <c r="U11" s="25" t="str">
        <f>'Comprehensive apps info'!U11</f>
        <v>Thurmont</v>
      </c>
      <c r="V11" s="25" t="str">
        <f>'Comprehensive apps info'!V11</f>
        <v>Thurmont</v>
      </c>
      <c r="W11" s="28" t="str">
        <f>'Comprehensive apps info'!W11</f>
        <v>/prod/bcs/thup/clientapp/trprpin/</v>
      </c>
      <c r="X11" s="29" t="str">
        <f>'Comprehensive apps info'!X11</f>
        <v>/bcs/thut/clientapp/trprpin/</v>
      </c>
      <c r="Y11" s="30" t="str">
        <f>'Comprehensive apps info'!Y11</f>
        <v>https://sites.google.com/a/rrd.com/trp-rps-pin-letters/</v>
      </c>
      <c r="Z11" s="31" t="str">
        <f>'Comprehensive apps info'!Z11</f>
        <v>https://docs.google.com/document/d/1B-5swIwP07tbaF1anmwgpeSu-3T7YE_HHi5f-6ekp8o/edit</v>
      </c>
      <c r="AA11" s="118"/>
      <c r="AB11" s="32" t="str">
        <f>'Comprehensive apps info'!AA11</f>
        <v/>
      </c>
      <c r="AC11" s="32" t="str">
        <f>'Comprehensive apps info'!AB11</f>
        <v/>
      </c>
      <c r="AD11" s="32" t="str">
        <f>'Comprehensive apps info'!AC11</f>
        <v/>
      </c>
      <c r="AE11" s="32" t="str">
        <f>'Comprehensive apps info'!AD11</f>
        <v/>
      </c>
      <c r="AF11" s="32" t="str">
        <f>'Comprehensive apps info'!AE11</f>
        <v/>
      </c>
      <c r="AG11" s="32" t="str">
        <f>'Comprehensive apps info'!AF11</f>
        <v/>
      </c>
      <c r="AH11" s="32" t="str">
        <f>'Comprehensive apps info'!AG11</f>
        <v>Yes</v>
      </c>
      <c r="AI11" s="1"/>
      <c r="AJ11" s="1"/>
      <c r="AK11" s="1"/>
    </row>
    <row r="12">
      <c r="A12" s="1"/>
      <c r="B12" s="10">
        <f>'Comprehensive apps info'!B12</f>
        <v>1</v>
      </c>
      <c r="C12" s="10">
        <f>'Comprehensive apps info'!C12</f>
        <v>10</v>
      </c>
      <c r="D12" s="25" t="str">
        <f>'Comprehensive apps info'!D12</f>
        <v>Payveris</v>
      </c>
      <c r="E12" s="25" t="str">
        <f>'Comprehensive apps info'!E12</f>
        <v>Checks</v>
      </c>
      <c r="F12" s="25" t="str">
        <f>'Comprehensive apps info'!F12</f>
        <v>pvschks</v>
      </c>
      <c r="G12" s="25" t="str">
        <f>'Comprehensive apps info'!G12</f>
        <v>Daily</v>
      </c>
      <c r="H12" s="25" t="str">
        <f>'Comprehensive apps info'!H12</f>
        <v>Checks</v>
      </c>
      <c r="I12" s="25" t="str">
        <f>'Comprehensive apps info'!I12</f>
        <v>Raw Data</v>
      </c>
      <c r="J12" s="25" t="str">
        <f>'Comprehensive apps info'!J12</f>
        <v>Sushil</v>
      </c>
      <c r="K12" s="25" t="str">
        <f>'Comprehensive apps info'!K12</f>
        <v>Lakshmi</v>
      </c>
      <c r="L12" s="25" t="str">
        <f>'Comprehensive apps info'!L12</f>
        <v>Craig Schvaneveldt</v>
      </c>
      <c r="M12" s="25" t="str">
        <f>'Comprehensive apps info'!M12</f>
        <v>Lynsey Falkenberg</v>
      </c>
      <c r="N12" s="25" t="str">
        <f>'Comprehensive apps info'!N12</f>
        <v>Casey McCammon</v>
      </c>
      <c r="O12" s="26" t="str">
        <f>'Comprehensive apps info'!O12</f>
        <v>Supported by TEKsystems</v>
      </c>
      <c r="P12" s="25" t="str">
        <f>'Comprehensive apps info'!P12</f>
        <v>N</v>
      </c>
      <c r="Q12" s="25" t="str">
        <f>'Comprehensive apps info'!Q12</f>
        <v>Y</v>
      </c>
      <c r="R12" s="25" t="str">
        <f>'Comprehensive apps info'!R12</f>
        <v>N</v>
      </c>
      <c r="S12" s="16" t="str">
        <f>'Comprehensive apps info'!S12</f>
        <v>Ritesh</v>
      </c>
      <c r="T12" s="16" t="str">
        <f>'Comprehensive apps info'!T12</f>
        <v>Maverick</v>
      </c>
      <c r="U12" s="25" t="str">
        <f>'Comprehensive apps info'!U12</f>
        <v>Logan</v>
      </c>
      <c r="V12" s="25" t="str">
        <f>'Comprehensive apps info'!V12</f>
        <v>Logan</v>
      </c>
      <c r="W12" s="28" t="str">
        <f>'Comprehensive apps info'!W12</f>
        <v>/prod/bcs/lgnp/clientapp/pvschks/</v>
      </c>
      <c r="X12" s="29" t="str">
        <f>'Comprehensive apps info'!X12</f>
        <v>/bcs/lgnt/clientapp/pvschks/</v>
      </c>
      <c r="Y12" s="30" t="str">
        <f>'Comprehensive apps info'!Y12</f>
        <v>https://sites.google.com/a/rrd.com/payveris/</v>
      </c>
      <c r="Z12" s="31" t="str">
        <f>'Comprehensive apps info'!Z12</f>
        <v>https://docs.google.com/document/d/1B-5swIwP07tbaF1anmwgpeSu-3T7YE_HHi5f-6ekp8o/edit</v>
      </c>
      <c r="AA12" s="118"/>
      <c r="AB12" s="32" t="str">
        <f>'Comprehensive apps info'!AA12</f>
        <v/>
      </c>
      <c r="AC12" s="32" t="str">
        <f>'Comprehensive apps info'!AB12</f>
        <v/>
      </c>
      <c r="AD12" s="32" t="str">
        <f>'Comprehensive apps info'!AC12</f>
        <v/>
      </c>
      <c r="AE12" s="32" t="str">
        <f>'Comprehensive apps info'!AD12</f>
        <v/>
      </c>
      <c r="AF12" s="32" t="str">
        <f>'Comprehensive apps info'!AE12</f>
        <v/>
      </c>
      <c r="AG12" s="33" t="str">
        <f>'Comprehensive apps info'!AF12</f>
        <v>Yes</v>
      </c>
      <c r="AH12" s="33" t="str">
        <f>'Comprehensive apps info'!AG12</f>
        <v>Yes</v>
      </c>
      <c r="AI12" s="1"/>
      <c r="AJ12" s="1"/>
      <c r="AK12" s="1"/>
    </row>
    <row r="13">
      <c r="A13" s="1"/>
      <c r="B13" s="10">
        <f>'Comprehensive apps info'!B13</f>
        <v>1</v>
      </c>
      <c r="C13" s="10">
        <f>'Comprehensive apps info'!C13</f>
        <v>11</v>
      </c>
      <c r="D13" s="25" t="str">
        <f>'Comprehensive apps info'!D13</f>
        <v>Verizon</v>
      </c>
      <c r="E13" s="25" t="str">
        <f>'Comprehensive apps info'!E13</f>
        <v>Rebate Checks</v>
      </c>
      <c r="F13" s="25" t="str">
        <f>'Comprehensive apps info'!F13</f>
        <v>vrzcwks</v>
      </c>
      <c r="G13" s="25" t="str">
        <f>'Comprehensive apps info'!G13</f>
        <v>Daily</v>
      </c>
      <c r="H13" s="25" t="str">
        <f>'Comprehensive apps info'!H13</f>
        <v>Checks</v>
      </c>
      <c r="I13" s="25" t="str">
        <f>'Comprehensive apps info'!I13</f>
        <v>Raw Data</v>
      </c>
      <c r="J13" s="25" t="str">
        <f>'Comprehensive apps info'!J13</f>
        <v>Rao</v>
      </c>
      <c r="K13" s="25" t="str">
        <f>'Comprehensive apps info'!K13</f>
        <v>Sushil</v>
      </c>
      <c r="L13" s="25" t="str">
        <f>'Comprehensive apps info'!L13</f>
        <v>John Wyllie</v>
      </c>
      <c r="M13" s="25" t="str">
        <f>'Comprehensive apps info'!M13</f>
        <v>Heidi Stockton</v>
      </c>
      <c r="N13" s="25" t="str">
        <f>'Comprehensive apps info'!N13</f>
        <v>Mike Benson</v>
      </c>
      <c r="O13" s="26" t="str">
        <f>'Comprehensive apps info'!O13</f>
        <v>Supported by TEKsystems</v>
      </c>
      <c r="P13" s="25" t="str">
        <f>'Comprehensive apps info'!P13</f>
        <v>N</v>
      </c>
      <c r="Q13" s="25" t="str">
        <f>'Comprehensive apps info'!Q13</f>
        <v>N</v>
      </c>
      <c r="R13" s="25" t="str">
        <f>'Comprehensive apps info'!R13</f>
        <v>Y</v>
      </c>
      <c r="S13" s="16" t="str">
        <f>'Comprehensive apps info'!S13</f>
        <v>Ritesh</v>
      </c>
      <c r="T13" s="16" t="str">
        <f>'Comprehensive apps info'!T13</f>
        <v>Maverick</v>
      </c>
      <c r="U13" s="25" t="str">
        <f>'Comprehensive apps info'!U13</f>
        <v>Logan</v>
      </c>
      <c r="V13" s="25" t="str">
        <f>'Comprehensive apps info'!V13</f>
        <v>Logan</v>
      </c>
      <c r="W13" s="28" t="str">
        <f>'Comprehensive apps info'!W13</f>
        <v>/prod/bcs/lgnp/clientapp/vrzcwks/</v>
      </c>
      <c r="X13" s="29" t="str">
        <f>'Comprehensive apps info'!X13</f>
        <v>/bcs/lgnt/clientapp/vrzcwks/</v>
      </c>
      <c r="Y13" s="30" t="str">
        <f>'Comprehensive apps info'!Y13</f>
        <v>https://sites.google.com/a/rrd.com/verizon-rebate-checks/</v>
      </c>
      <c r="Z13" s="31" t="str">
        <f>'Comprehensive apps info'!Z13</f>
        <v>https://docs.google.com/document/d/1B-5swIwP07tbaF1anmwgpeSu-3T7YE_HHi5f-6ekp8o/edit</v>
      </c>
      <c r="AA13" s="118"/>
      <c r="AB13" s="32" t="str">
        <f>'Comprehensive apps info'!AA13</f>
        <v/>
      </c>
      <c r="AC13" s="32" t="str">
        <f>'Comprehensive apps info'!AB13</f>
        <v/>
      </c>
      <c r="AD13" s="32" t="str">
        <f>'Comprehensive apps info'!AC13</f>
        <v/>
      </c>
      <c r="AE13" s="32" t="str">
        <f>'Comprehensive apps info'!AD13</f>
        <v/>
      </c>
      <c r="AF13" s="32" t="str">
        <f>'Comprehensive apps info'!AE13</f>
        <v/>
      </c>
      <c r="AG13" s="32" t="str">
        <f>'Comprehensive apps info'!AF13</f>
        <v/>
      </c>
      <c r="AH13" s="32" t="str">
        <f>'Comprehensive apps info'!AG13</f>
        <v>No</v>
      </c>
      <c r="AI13" s="1"/>
      <c r="AJ13" s="1"/>
      <c r="AK13" s="1"/>
    </row>
    <row r="14">
      <c r="A14" s="1"/>
      <c r="B14" s="10">
        <f>'Comprehensive apps info'!B14</f>
        <v>1</v>
      </c>
      <c r="C14" s="10">
        <f>'Comprehensive apps info'!C14</f>
        <v>12</v>
      </c>
      <c r="D14" s="25" t="str">
        <f>'Comprehensive apps info'!D14</f>
        <v>Cigna</v>
      </c>
      <c r="E14" s="25" t="str">
        <f>'Comprehensive apps info'!E14</f>
        <v>Coupon Book</v>
      </c>
      <c r="F14" s="25" t="str">
        <f>'Comprehensive apps info'!F14</f>
        <v>cgncpnb</v>
      </c>
      <c r="G14" s="25" t="str">
        <f>'Comprehensive apps info'!G14</f>
        <v>Monthly</v>
      </c>
      <c r="H14" s="25" t="str">
        <f>'Comprehensive apps info'!H14</f>
        <v>Invoice</v>
      </c>
      <c r="I14" s="25" t="str">
        <f>'Comprehensive apps info'!I14</f>
        <v>Raw Data</v>
      </c>
      <c r="J14" s="25" t="str">
        <f>'Comprehensive apps info'!J14</f>
        <v>Rao</v>
      </c>
      <c r="K14" s="25" t="str">
        <f>'Comprehensive apps info'!K14</f>
        <v>Nethra</v>
      </c>
      <c r="L14" s="25" t="str">
        <f>'Comprehensive apps info'!L14</f>
        <v>Austin Stewart</v>
      </c>
      <c r="M14" s="25" t="str">
        <f>'Comprehensive apps info'!M14</f>
        <v>Kayla Hartigan</v>
      </c>
      <c r="N14" s="25" t="str">
        <f>'Comprehensive apps info'!N14</f>
        <v>Brandon Ballard</v>
      </c>
      <c r="O14" s="26" t="str">
        <f>'Comprehensive apps info'!O14</f>
        <v>Supported by TEKsystems</v>
      </c>
      <c r="P14" s="25" t="str">
        <f>'Comprehensive apps info'!P14</f>
        <v>N</v>
      </c>
      <c r="Q14" s="25" t="str">
        <f>'Comprehensive apps info'!Q14</f>
        <v>Y</v>
      </c>
      <c r="R14" s="25" t="str">
        <f>'Comprehensive apps info'!R14</f>
        <v>Y</v>
      </c>
      <c r="S14" s="16" t="str">
        <f>'Comprehensive apps info'!S14</f>
        <v>Ritesh</v>
      </c>
      <c r="T14" s="16" t="str">
        <f>'Comprehensive apps info'!T14</f>
        <v>Maverick</v>
      </c>
      <c r="U14" s="25" t="str">
        <f>'Comprehensive apps info'!U14</f>
        <v>Dallas</v>
      </c>
      <c r="V14" s="25" t="str">
        <f>'Comprehensive apps info'!V14</f>
        <v>Dallas</v>
      </c>
      <c r="W14" s="28" t="str">
        <f>'Comprehensive apps info'!W14</f>
        <v>/prod/bcs/dalp/clientapp/cgncpnb/</v>
      </c>
      <c r="X14" s="29" t="str">
        <f>'Comprehensive apps info'!X14</f>
        <v>/bcs/dalt/clientapp/cgncpnb/</v>
      </c>
      <c r="Y14" s="30" t="str">
        <f>'Comprehensive apps info'!Y14</f>
        <v>https://sites.google.com/a/rrd.com/cigna-coupon-book/</v>
      </c>
      <c r="Z14" s="31" t="str">
        <f>'Comprehensive apps info'!Z14</f>
        <v>https://docs.google.com/document/d/1B-5swIwP07tbaF1anmwgpeSu-3T7YE_HHi5f-6ekp8o/edit</v>
      </c>
      <c r="AA14" s="118"/>
      <c r="AB14" s="32" t="str">
        <f>'Comprehensive apps info'!AA14</f>
        <v/>
      </c>
      <c r="AC14" s="32" t="str">
        <f>'Comprehensive apps info'!AB14</f>
        <v/>
      </c>
      <c r="AD14" s="32" t="str">
        <f>'Comprehensive apps info'!AC14</f>
        <v/>
      </c>
      <c r="AE14" s="32" t="str">
        <f>'Comprehensive apps info'!AD14</f>
        <v/>
      </c>
      <c r="AF14" s="32" t="str">
        <f>'Comprehensive apps info'!AE14</f>
        <v/>
      </c>
      <c r="AG14" s="32" t="str">
        <f>'Comprehensive apps info'!AF14</f>
        <v/>
      </c>
      <c r="AH14" s="32" t="str">
        <f>'Comprehensive apps info'!AG14</f>
        <v>No</v>
      </c>
      <c r="AI14" s="1"/>
      <c r="AJ14" s="1"/>
      <c r="AK14" s="1"/>
    </row>
    <row r="15">
      <c r="A15" s="1"/>
      <c r="B15" s="10">
        <f>'Comprehensive apps info'!B15</f>
        <v>1</v>
      </c>
      <c r="C15" s="10">
        <f>'Comprehensive apps info'!C15</f>
        <v>13</v>
      </c>
      <c r="D15" s="25" t="str">
        <f>'Comprehensive apps info'!D15</f>
        <v>Rena Ware</v>
      </c>
      <c r="E15" s="25" t="str">
        <f>'Comprehensive apps info'!E15</f>
        <v>Dunning Letter Statements</v>
      </c>
      <c r="F15" s="25" t="str">
        <f>'Comprehensive apps info'!F15</f>
        <v>rwddunn</v>
      </c>
      <c r="G15" s="25" t="str">
        <f>'Comprehensive apps info'!G15</f>
        <v>Monthly</v>
      </c>
      <c r="H15" s="25" t="str">
        <f>'Comprehensive apps info'!H15</f>
        <v>Invoice</v>
      </c>
      <c r="I15" s="25" t="str">
        <f>'Comprehensive apps info'!I15</f>
        <v>Raw Data</v>
      </c>
      <c r="J15" s="25" t="str">
        <f>'Comprehensive apps info'!J15</f>
        <v>Rao</v>
      </c>
      <c r="K15" s="25" t="str">
        <f>'Comprehensive apps info'!K15</f>
        <v>Anil</v>
      </c>
      <c r="L15" s="25" t="str">
        <f>'Comprehensive apps info'!L15</f>
        <v>Bob Durtschi</v>
      </c>
      <c r="M15" s="25" t="str">
        <f>'Comprehensive apps info'!M15</f>
        <v>Linden Olson</v>
      </c>
      <c r="N15" s="25" t="str">
        <f>'Comprehensive apps info'!N15</f>
        <v>Casey McCammon</v>
      </c>
      <c r="O15" s="26" t="str">
        <f>'Comprehensive apps info'!O15</f>
        <v>Supported by TEKsystems</v>
      </c>
      <c r="P15" s="25" t="str">
        <f>'Comprehensive apps info'!P15</f>
        <v>N</v>
      </c>
      <c r="Q15" s="25" t="str">
        <f>'Comprehensive apps info'!Q15</f>
        <v>Y</v>
      </c>
      <c r="R15" s="25" t="str">
        <f>'Comprehensive apps info'!R15</f>
        <v>N</v>
      </c>
      <c r="S15" s="16" t="str">
        <f>'Comprehensive apps info'!S15</f>
        <v>Ritesh</v>
      </c>
      <c r="T15" s="16" t="str">
        <f>'Comprehensive apps info'!T15</f>
        <v>Maverick</v>
      </c>
      <c r="U15" s="25" t="str">
        <f>'Comprehensive apps info'!U15</f>
        <v>Logan</v>
      </c>
      <c r="V15" s="25" t="str">
        <f>'Comprehensive apps info'!V15</f>
        <v>Logan</v>
      </c>
      <c r="W15" s="28" t="str">
        <f>'Comprehensive apps info'!W15</f>
        <v>/prod/bcs/lgnp/clientapp/rwddunn/</v>
      </c>
      <c r="X15" s="29" t="str">
        <f>'Comprehensive apps info'!X15</f>
        <v>/bcs/lgnt/clientapp/rwddunn/</v>
      </c>
      <c r="Y15" s="30" t="str">
        <f>'Comprehensive apps info'!Y15</f>
        <v>https://sites.google.com/a/rrd.com/rena-ware/</v>
      </c>
      <c r="Z15" s="31" t="str">
        <f>'Comprehensive apps info'!Z15</f>
        <v>https://docs.google.com/document/d/1B-5swIwP07tbaF1anmwgpeSu-3T7YE_HHi5f-6ekp8o/edit</v>
      </c>
      <c r="AA15" s="118"/>
      <c r="AB15" s="32" t="str">
        <f>'Comprehensive apps info'!AA15</f>
        <v/>
      </c>
      <c r="AC15" s="32" t="str">
        <f>'Comprehensive apps info'!AB15</f>
        <v/>
      </c>
      <c r="AD15" s="32" t="str">
        <f>'Comprehensive apps info'!AC15</f>
        <v/>
      </c>
      <c r="AE15" s="32" t="str">
        <f>'Comprehensive apps info'!AD15</f>
        <v/>
      </c>
      <c r="AF15" s="32" t="str">
        <f>'Comprehensive apps info'!AE15</f>
        <v/>
      </c>
      <c r="AG15" s="32" t="str">
        <f>'Comprehensive apps info'!AF15</f>
        <v/>
      </c>
      <c r="AH15" s="32" t="str">
        <f>'Comprehensive apps info'!AG15</f>
        <v>No</v>
      </c>
      <c r="AI15" s="1"/>
      <c r="AJ15" s="1"/>
      <c r="AK15" s="1"/>
    </row>
    <row r="16">
      <c r="A16" s="1"/>
      <c r="B16" s="10">
        <f>'Comprehensive apps info'!B16</f>
        <v>1</v>
      </c>
      <c r="C16" s="10">
        <f>'Comprehensive apps info'!C16</f>
        <v>14</v>
      </c>
      <c r="D16" s="25" t="str">
        <f>'Comprehensive apps info'!D16</f>
        <v>Rena Ware</v>
      </c>
      <c r="E16" s="25" t="str">
        <f>'Comprehensive apps info'!E16</f>
        <v>Billing Statements</v>
      </c>
      <c r="F16" s="25" t="str">
        <f>'Comprehensive apps info'!F16</f>
        <v>rwdstmt</v>
      </c>
      <c r="G16" s="25" t="str">
        <f>'Comprehensive apps info'!G16</f>
        <v>Monthly</v>
      </c>
      <c r="H16" s="25" t="str">
        <f>'Comprehensive apps info'!H16</f>
        <v>Statement</v>
      </c>
      <c r="I16" s="25" t="str">
        <f>'Comprehensive apps info'!I16</f>
        <v>Raw Data</v>
      </c>
      <c r="J16" s="25" t="str">
        <f>'Comprehensive apps info'!J16</f>
        <v>Rao</v>
      </c>
      <c r="K16" s="25" t="str">
        <f>'Comprehensive apps info'!K16</f>
        <v>Anil</v>
      </c>
      <c r="L16" s="25" t="str">
        <f>'Comprehensive apps info'!L16</f>
        <v>Bob Durtschi</v>
      </c>
      <c r="M16" s="25" t="str">
        <f>'Comprehensive apps info'!M16</f>
        <v>Linden Olson</v>
      </c>
      <c r="N16" s="25" t="str">
        <f>'Comprehensive apps info'!N16</f>
        <v>Casey McCammon</v>
      </c>
      <c r="O16" s="26" t="str">
        <f>'Comprehensive apps info'!O16</f>
        <v>Supported by TEKsystems</v>
      </c>
      <c r="P16" s="25" t="str">
        <f>'Comprehensive apps info'!P16</f>
        <v>N</v>
      </c>
      <c r="Q16" s="25" t="str">
        <f>'Comprehensive apps info'!Q16</f>
        <v>Y</v>
      </c>
      <c r="R16" s="25" t="str">
        <f>'Comprehensive apps info'!R16</f>
        <v>N</v>
      </c>
      <c r="S16" s="16" t="str">
        <f>'Comprehensive apps info'!S16</f>
        <v>Ritesh</v>
      </c>
      <c r="T16" s="16" t="str">
        <f>'Comprehensive apps info'!T16</f>
        <v>Maverick</v>
      </c>
      <c r="U16" s="25" t="str">
        <f>'Comprehensive apps info'!U16</f>
        <v>Logan</v>
      </c>
      <c r="V16" s="25" t="str">
        <f>'Comprehensive apps info'!V16</f>
        <v>Logan</v>
      </c>
      <c r="W16" s="28" t="str">
        <f>'Comprehensive apps info'!W16</f>
        <v>/prod/bcs/lgnp/clientapp/rwdstmt/</v>
      </c>
      <c r="X16" s="29" t="str">
        <f>'Comprehensive apps info'!X16</f>
        <v>/bcs/lgnt/clientapp/rwdstmt/</v>
      </c>
      <c r="Y16" s="30" t="str">
        <f>'Comprehensive apps info'!Y16</f>
        <v>https://sites.google.com/a/rrd.com/rena-ware/</v>
      </c>
      <c r="Z16" s="31" t="str">
        <f>'Comprehensive apps info'!Z16</f>
        <v>https://docs.google.com/document/d/1B-5swIwP07tbaF1anmwgpeSu-3T7YE_HHi5f-6ekp8o/edit</v>
      </c>
      <c r="AA16" s="118"/>
      <c r="AB16" s="32" t="str">
        <f>'Comprehensive apps info'!AA16</f>
        <v/>
      </c>
      <c r="AC16" s="32" t="str">
        <f>'Comprehensive apps info'!AB16</f>
        <v/>
      </c>
      <c r="AD16" s="32" t="str">
        <f>'Comprehensive apps info'!AC16</f>
        <v/>
      </c>
      <c r="AE16" s="32" t="str">
        <f>'Comprehensive apps info'!AD16</f>
        <v/>
      </c>
      <c r="AF16" s="32" t="str">
        <f>'Comprehensive apps info'!AE16</f>
        <v/>
      </c>
      <c r="AG16" s="32" t="str">
        <f>'Comprehensive apps info'!AF16</f>
        <v/>
      </c>
      <c r="AH16" s="32" t="str">
        <f>'Comprehensive apps info'!AG16</f>
        <v>No</v>
      </c>
      <c r="AI16" s="1"/>
      <c r="AJ16" s="1"/>
      <c r="AK16" s="1"/>
    </row>
    <row r="17">
      <c r="A17" s="1"/>
      <c r="B17" s="10">
        <f>'Comprehensive apps info'!B17</f>
        <v>1</v>
      </c>
      <c r="C17" s="10">
        <f>'Comprehensive apps info'!C17</f>
        <v>15</v>
      </c>
      <c r="D17" s="25" t="str">
        <f>'Comprehensive apps info'!D17</f>
        <v>Virginia Commonwealth</v>
      </c>
      <c r="E17" s="25" t="str">
        <f>'Comprehensive apps info'!E17</f>
        <v>Employment Commission Quarterly Statements</v>
      </c>
      <c r="F17" s="25" t="str">
        <f>'Comprehensive apps info'!F17</f>
        <v>vcwecqs</v>
      </c>
      <c r="G17" s="25" t="str">
        <f>'Comprehensive apps info'!G17</f>
        <v>Quarterly</v>
      </c>
      <c r="H17" s="25" t="str">
        <f>'Comprehensive apps info'!H17</f>
        <v>Coupons</v>
      </c>
      <c r="I17" s="25" t="str">
        <f>'Comprehensive apps info'!I17</f>
        <v>Raw Data</v>
      </c>
      <c r="J17" s="25" t="str">
        <f>'Comprehensive apps info'!J17</f>
        <v>Lakshmi</v>
      </c>
      <c r="K17" s="25" t="str">
        <f>'Comprehensive apps info'!K17</f>
        <v>Sushil</v>
      </c>
      <c r="L17" s="25" t="str">
        <f>'Comprehensive apps info'!L17</f>
        <v>Mancine Dahle</v>
      </c>
      <c r="M17" s="25" t="str">
        <f>'Comprehensive apps info'!M17</f>
        <v>Kayla Hartigan</v>
      </c>
      <c r="N17" s="25" t="str">
        <f>'Comprehensive apps info'!N17</f>
        <v>Casey McCammon</v>
      </c>
      <c r="O17" s="26" t="str">
        <f>'Comprehensive apps info'!O17</f>
        <v>Supported by TEKsystems</v>
      </c>
      <c r="P17" s="25" t="str">
        <f>'Comprehensive apps info'!P17</f>
        <v>N</v>
      </c>
      <c r="Q17" s="25" t="str">
        <f>'Comprehensive apps info'!Q17</f>
        <v>Y</v>
      </c>
      <c r="R17" s="25" t="str">
        <f>'Comprehensive apps info'!R17</f>
        <v>N</v>
      </c>
      <c r="S17" s="16" t="str">
        <f>'Comprehensive apps info'!S17</f>
        <v>Ritesh</v>
      </c>
      <c r="T17" s="16" t="str">
        <f>'Comprehensive apps info'!T17</f>
        <v>Maverick</v>
      </c>
      <c r="U17" s="25" t="str">
        <f>'Comprehensive apps info'!U17</f>
        <v>Dallas</v>
      </c>
      <c r="V17" s="25" t="str">
        <f>'Comprehensive apps info'!V17</f>
        <v>Dallas</v>
      </c>
      <c r="W17" s="28" t="str">
        <f>'Comprehensive apps info'!W17</f>
        <v>/prod/bcs/dalp/clientapp/vcwecqs/</v>
      </c>
      <c r="X17" s="29" t="str">
        <f>'Comprehensive apps info'!X17</f>
        <v>/bcs/dalt/clientapp/vcwecqs/</v>
      </c>
      <c r="Y17" s="30" t="str">
        <f>'Comprehensive apps info'!Y17</f>
        <v>https://sites.google.com/a/rrd.com/virginia-commonwealth/</v>
      </c>
      <c r="Z17" s="31" t="str">
        <f>'Comprehensive apps info'!Z17</f>
        <v>https://docs.google.com/document/d/1B-5swIwP07tbaF1anmwgpeSu-3T7YE_HHi5f-6ekp8o/edit</v>
      </c>
      <c r="AA17" s="118"/>
      <c r="AB17" s="32" t="str">
        <f>'Comprehensive apps info'!AA17</f>
        <v/>
      </c>
      <c r="AC17" s="32" t="str">
        <f>'Comprehensive apps info'!AB17</f>
        <v/>
      </c>
      <c r="AD17" s="32" t="str">
        <f>'Comprehensive apps info'!AC17</f>
        <v/>
      </c>
      <c r="AE17" s="32" t="str">
        <f>'Comprehensive apps info'!AD17</f>
        <v/>
      </c>
      <c r="AF17" s="32" t="str">
        <f>'Comprehensive apps info'!AE17</f>
        <v/>
      </c>
      <c r="AG17" s="32" t="str">
        <f>'Comprehensive apps info'!AF17</f>
        <v/>
      </c>
      <c r="AH17" s="32" t="str">
        <f>'Comprehensive apps info'!AG17</f>
        <v/>
      </c>
      <c r="AI17" s="1"/>
      <c r="AJ17" s="1"/>
      <c r="AK17" s="1"/>
    </row>
    <row r="18">
      <c r="A18" s="1"/>
      <c r="B18" s="10">
        <f>'Comprehensive apps info'!B18</f>
        <v>1</v>
      </c>
      <c r="C18" s="10">
        <f>'Comprehensive apps info'!C18</f>
        <v>16</v>
      </c>
      <c r="D18" s="25" t="str">
        <f>'Comprehensive apps info'!D18</f>
        <v>McKesson</v>
      </c>
      <c r="E18" s="25" t="str">
        <f>'Comprehensive apps info'!E18</f>
        <v>Credit Rebill Invoice</v>
      </c>
      <c r="F18" s="25" t="str">
        <f>'Comprehensive apps info'!F18</f>
        <v>mkscrbl</v>
      </c>
      <c r="G18" s="25" t="str">
        <f>'Comprehensive apps info'!G18</f>
        <v>Weekly</v>
      </c>
      <c r="H18" s="25" t="str">
        <f>'Comprehensive apps info'!H18</f>
        <v>Statement</v>
      </c>
      <c r="I18" s="25" t="str">
        <f>'Comprehensive apps info'!I18</f>
        <v>Raw Data</v>
      </c>
      <c r="J18" s="25" t="str">
        <f>'Comprehensive apps info'!J18</f>
        <v>Unassigned</v>
      </c>
      <c r="K18" s="25" t="str">
        <f>'Comprehensive apps info'!K18</f>
        <v>Unassigned</v>
      </c>
      <c r="L18" s="25" t="str">
        <f>'Comprehensive apps info'!L18</f>
        <v>Kimberly Miles</v>
      </c>
      <c r="M18" s="25" t="str">
        <f>'Comprehensive apps info'!M18</f>
        <v>Bonnie Heneks</v>
      </c>
      <c r="N18" s="25" t="str">
        <f>'Comprehensive apps info'!N18</f>
        <v>Brandon Ballard</v>
      </c>
      <c r="O18" s="120" t="str">
        <f>'Comprehensive apps info'!O18</f>
        <v>Tookover Then De-scoped</v>
      </c>
      <c r="P18" s="25" t="str">
        <f>'Comprehensive apps info'!P18</f>
        <v>N</v>
      </c>
      <c r="Q18" s="25" t="str">
        <f>'Comprehensive apps info'!Q18</f>
        <v>Y</v>
      </c>
      <c r="R18" s="25" t="str">
        <f>'Comprehensive apps info'!R18</f>
        <v>N</v>
      </c>
      <c r="S18" s="16" t="str">
        <f>'Comprehensive apps info'!S18</f>
        <v>Ritesh</v>
      </c>
      <c r="T18" s="16" t="str">
        <f>'Comprehensive apps info'!T18</f>
        <v>Maverick</v>
      </c>
      <c r="U18" s="25" t="str">
        <f>'Comprehensive apps info'!U18</f>
        <v>Chicago</v>
      </c>
      <c r="V18" s="25" t="str">
        <f>'Comprehensive apps info'!V18</f>
        <v>Chicago</v>
      </c>
      <c r="W18" s="28" t="str">
        <f>'Comprehensive apps info'!W18</f>
        <v>/prod/bcs/chgp/clientapp/mkscrbl/</v>
      </c>
      <c r="X18" s="29" t="str">
        <f>'Comprehensive apps info'!X18</f>
        <v>/bcs/chgt/clientapp/mkscrbl/</v>
      </c>
      <c r="Y18" s="43" t="str">
        <f>'Comprehensive apps info'!Y18</f>
        <v>There is no Google Site for this app.</v>
      </c>
      <c r="Z18" s="31" t="str">
        <f>'Comprehensive apps info'!Z18</f>
        <v>https://docs.google.com/document/d/1B-5swIwP07tbaF1anmwgpeSu-3T7YE_HHi5f-6ekp8o/edit</v>
      </c>
      <c r="AA18" s="118">
        <v>42999.0</v>
      </c>
      <c r="AB18" s="32" t="str">
        <f>'Comprehensive apps info'!AA18</f>
        <v/>
      </c>
      <c r="AC18" s="32" t="str">
        <f>'Comprehensive apps info'!AB18</f>
        <v/>
      </c>
      <c r="AD18" s="32" t="str">
        <f>'Comprehensive apps info'!AC18</f>
        <v/>
      </c>
      <c r="AE18" s="32" t="str">
        <f>'Comprehensive apps info'!AD18</f>
        <v/>
      </c>
      <c r="AF18" s="32" t="str">
        <f>'Comprehensive apps info'!AE18</f>
        <v/>
      </c>
      <c r="AG18" s="32" t="str">
        <f>'Comprehensive apps info'!AF18</f>
        <v/>
      </c>
      <c r="AH18" s="32" t="str">
        <f>'Comprehensive apps info'!AG18</f>
        <v>No</v>
      </c>
      <c r="AI18" s="1"/>
      <c r="AJ18" s="1"/>
      <c r="AK18" s="1"/>
    </row>
    <row r="19">
      <c r="A19" s="1"/>
      <c r="B19" s="10">
        <f>'Comprehensive apps info'!B19</f>
        <v>1</v>
      </c>
      <c r="C19" s="10">
        <f>'Comprehensive apps info'!C19</f>
        <v>17</v>
      </c>
      <c r="D19" s="25" t="str">
        <f>'Comprehensive apps info'!D19</f>
        <v>McKesson</v>
      </c>
      <c r="E19" s="25" t="str">
        <f>'Comprehensive apps info'!E19</f>
        <v>Add Bill Invoice</v>
      </c>
      <c r="F19" s="25" t="str">
        <f>'Comprehensive apps info'!F19</f>
        <v>mksadbl</v>
      </c>
      <c r="G19" s="25" t="str">
        <f>'Comprehensive apps info'!G19</f>
        <v>Weekly</v>
      </c>
      <c r="H19" s="25" t="str">
        <f>'Comprehensive apps info'!H19</f>
        <v>Statement</v>
      </c>
      <c r="I19" s="25" t="str">
        <f>'Comprehensive apps info'!I19</f>
        <v>Raw Data</v>
      </c>
      <c r="J19" s="25" t="str">
        <f>'Comprehensive apps info'!J19</f>
        <v>Unassigned</v>
      </c>
      <c r="K19" s="25" t="str">
        <f>'Comprehensive apps info'!K19</f>
        <v>Unassigned</v>
      </c>
      <c r="L19" s="25" t="str">
        <f>'Comprehensive apps info'!L19</f>
        <v>Kimberly Miles</v>
      </c>
      <c r="M19" s="25" t="str">
        <f>'Comprehensive apps info'!M19</f>
        <v>Bonnie Heneks</v>
      </c>
      <c r="N19" s="25" t="str">
        <f>'Comprehensive apps info'!N19</f>
        <v>Brandon Ballard</v>
      </c>
      <c r="O19" s="120" t="str">
        <f>'Comprehensive apps info'!O19</f>
        <v>Tookover Then De-scoped</v>
      </c>
      <c r="P19" s="25" t="str">
        <f>'Comprehensive apps info'!P19</f>
        <v>N</v>
      </c>
      <c r="Q19" s="25" t="str">
        <f>'Comprehensive apps info'!Q19</f>
        <v>Y</v>
      </c>
      <c r="R19" s="25" t="str">
        <f>'Comprehensive apps info'!R19</f>
        <v>N</v>
      </c>
      <c r="S19" s="16" t="str">
        <f>'Comprehensive apps info'!S19</f>
        <v>Ritesh</v>
      </c>
      <c r="T19" s="16" t="str">
        <f>'Comprehensive apps info'!T19</f>
        <v>Maverick</v>
      </c>
      <c r="U19" s="25" t="str">
        <f>'Comprehensive apps info'!U19</f>
        <v>Chicago</v>
      </c>
      <c r="V19" s="25" t="str">
        <f>'Comprehensive apps info'!V19</f>
        <v>Chicago</v>
      </c>
      <c r="W19" s="28" t="str">
        <f>'Comprehensive apps info'!W19</f>
        <v>/prod/bcs/chgp/clientapp/mksadbl/</v>
      </c>
      <c r="X19" s="29" t="str">
        <f>'Comprehensive apps info'!X19</f>
        <v>/bcs/chgt/clientapp/mksadbl/</v>
      </c>
      <c r="Y19" s="43" t="str">
        <f>'Comprehensive apps info'!Y19</f>
        <v>There is no Google Site for this app.</v>
      </c>
      <c r="Z19" s="31" t="str">
        <f>'Comprehensive apps info'!Z19</f>
        <v>https://docs.google.com/document/d/1B-5swIwP07tbaF1anmwgpeSu-3T7YE_HHi5f-6ekp8o/edit</v>
      </c>
      <c r="AA19" s="118">
        <v>42999.0</v>
      </c>
      <c r="AB19" s="32" t="str">
        <f>'Comprehensive apps info'!AA19</f>
        <v/>
      </c>
      <c r="AC19" s="32" t="str">
        <f>'Comprehensive apps info'!AB19</f>
        <v/>
      </c>
      <c r="AD19" s="32" t="str">
        <f>'Comprehensive apps info'!AC19</f>
        <v/>
      </c>
      <c r="AE19" s="32" t="str">
        <f>'Comprehensive apps info'!AD19</f>
        <v/>
      </c>
      <c r="AF19" s="32" t="str">
        <f>'Comprehensive apps info'!AE19</f>
        <v/>
      </c>
      <c r="AG19" s="32" t="str">
        <f>'Comprehensive apps info'!AF19</f>
        <v/>
      </c>
      <c r="AH19" s="32" t="str">
        <f>'Comprehensive apps info'!AG19</f>
        <v>No</v>
      </c>
      <c r="AI19" s="1"/>
      <c r="AJ19" s="1"/>
      <c r="AK19" s="1"/>
    </row>
    <row r="20">
      <c r="A20" s="1"/>
      <c r="B20" s="10">
        <f>'Comprehensive apps info'!B20</f>
        <v>1</v>
      </c>
      <c r="C20" s="10">
        <f>'Comprehensive apps info'!C20</f>
        <v>18</v>
      </c>
      <c r="D20" s="25" t="str">
        <f>'Comprehensive apps info'!D20</f>
        <v>McKesson</v>
      </c>
      <c r="E20" s="25" t="str">
        <f>'Comprehensive apps info'!E20</f>
        <v>Berlex Statement</v>
      </c>
      <c r="F20" s="25" t="str">
        <f>'Comprehensive apps info'!F20</f>
        <v>mksbrxs</v>
      </c>
      <c r="G20" s="25" t="str">
        <f>'Comprehensive apps info'!G20</f>
        <v>Monthly</v>
      </c>
      <c r="H20" s="25" t="str">
        <f>'Comprehensive apps info'!H20</f>
        <v>Statement</v>
      </c>
      <c r="I20" s="25" t="str">
        <f>'Comprehensive apps info'!I20</f>
        <v>Raw Data</v>
      </c>
      <c r="J20" s="25" t="str">
        <f>'Comprehensive apps info'!J20</f>
        <v>Unassigned</v>
      </c>
      <c r="K20" s="25" t="str">
        <f>'Comprehensive apps info'!K20</f>
        <v>Unassigned</v>
      </c>
      <c r="L20" s="25" t="str">
        <f>'Comprehensive apps info'!L20</f>
        <v>Kimberly Miles</v>
      </c>
      <c r="M20" s="25" t="str">
        <f>'Comprehensive apps info'!M20</f>
        <v>Bonnie Heneks</v>
      </c>
      <c r="N20" s="25" t="str">
        <f>'Comprehensive apps info'!N20</f>
        <v>Brandon Ballard</v>
      </c>
      <c r="O20" s="26" t="str">
        <f>'Comprehensive apps info'!O20</f>
        <v>Supported by TEKsystems</v>
      </c>
      <c r="P20" s="25" t="str">
        <f>'Comprehensive apps info'!P20</f>
        <v>N</v>
      </c>
      <c r="Q20" s="25" t="str">
        <f>'Comprehensive apps info'!Q20</f>
        <v>Y</v>
      </c>
      <c r="R20" s="25" t="str">
        <f>'Comprehensive apps info'!R20</f>
        <v>N</v>
      </c>
      <c r="S20" s="16" t="str">
        <f>'Comprehensive apps info'!S20</f>
        <v>Ritesh</v>
      </c>
      <c r="T20" s="16" t="str">
        <f>'Comprehensive apps info'!T20</f>
        <v>Maverick</v>
      </c>
      <c r="U20" s="25" t="str">
        <f>'Comprehensive apps info'!U20</f>
        <v>Chicago</v>
      </c>
      <c r="V20" s="25" t="str">
        <f>'Comprehensive apps info'!V20</f>
        <v>Chicago</v>
      </c>
      <c r="W20" s="28" t="str">
        <f>'Comprehensive apps info'!W20</f>
        <v>/prod/bcs/chgp/clientapp/mksbrxs/</v>
      </c>
      <c r="X20" s="29" t="str">
        <f>'Comprehensive apps info'!X20</f>
        <v>/bcs/chgt/clientapp/mksbrxs/</v>
      </c>
      <c r="Y20" s="42" t="str">
        <f>'Comprehensive apps info'!Y20</f>
        <v>https://sites.google.com/a/rrd.com/mckesson-berlex-statement/</v>
      </c>
      <c r="Z20" s="31" t="str">
        <f>'Comprehensive apps info'!Z20</f>
        <v>https://docs.google.com/document/d/1B-5swIwP07tbaF1anmwgpeSu-3T7YE_HHi5f-6ekp8o/edit</v>
      </c>
      <c r="AA20" s="118">
        <v>42999.0</v>
      </c>
      <c r="AB20" s="32" t="str">
        <f>'Comprehensive apps info'!AA20</f>
        <v/>
      </c>
      <c r="AC20" s="32" t="str">
        <f>'Comprehensive apps info'!AB20</f>
        <v/>
      </c>
      <c r="AD20" s="32" t="str">
        <f>'Comprehensive apps info'!AC20</f>
        <v/>
      </c>
      <c r="AE20" s="32" t="str">
        <f>'Comprehensive apps info'!AD20</f>
        <v/>
      </c>
      <c r="AF20" s="32" t="str">
        <f>'Comprehensive apps info'!AE20</f>
        <v/>
      </c>
      <c r="AG20" s="32" t="str">
        <f>'Comprehensive apps info'!AF20</f>
        <v/>
      </c>
      <c r="AH20" s="32" t="str">
        <f>'Comprehensive apps info'!AG20</f>
        <v>No</v>
      </c>
      <c r="AI20" s="1"/>
      <c r="AJ20" s="1"/>
      <c r="AK20" s="1"/>
    </row>
    <row r="21">
      <c r="A21" s="1"/>
      <c r="B21" s="10">
        <f>'Comprehensive apps info'!B21</f>
        <v>1</v>
      </c>
      <c r="C21" s="10">
        <f>'Comprehensive apps info'!C21</f>
        <v>19</v>
      </c>
      <c r="D21" s="25" t="str">
        <f>'Comprehensive apps info'!D21</f>
        <v>McKesson</v>
      </c>
      <c r="E21" s="25" t="str">
        <f>'Comprehensive apps info'!E21</f>
        <v>MHS Statement</v>
      </c>
      <c r="F21" s="25" t="str">
        <f>'Comprehensive apps info'!F21</f>
        <v>mksmhss</v>
      </c>
      <c r="G21" s="25" t="str">
        <f>'Comprehensive apps info'!G21</f>
        <v>Ad-hoc</v>
      </c>
      <c r="H21" s="25" t="str">
        <f>'Comprehensive apps info'!H21</f>
        <v>Invoice</v>
      </c>
      <c r="I21" s="25" t="str">
        <f>'Comprehensive apps info'!I21</f>
        <v>Raw Data</v>
      </c>
      <c r="J21" s="25" t="str">
        <f>'Comprehensive apps info'!J21</f>
        <v>Unassigned</v>
      </c>
      <c r="K21" s="25" t="str">
        <f>'Comprehensive apps info'!K21</f>
        <v>Unassigned</v>
      </c>
      <c r="L21" s="25" t="str">
        <f>'Comprehensive apps info'!L21</f>
        <v>Kimberly Miles</v>
      </c>
      <c r="M21" s="25" t="str">
        <f>'Comprehensive apps info'!M21</f>
        <v>Bonnie Heneks</v>
      </c>
      <c r="N21" s="25" t="str">
        <f>'Comprehensive apps info'!N21</f>
        <v>Brandon Ballard</v>
      </c>
      <c r="O21" s="26" t="str">
        <f>'Comprehensive apps info'!O21</f>
        <v>Supported by TEKsystems</v>
      </c>
      <c r="P21" s="25" t="str">
        <f>'Comprehensive apps info'!P21</f>
        <v>N</v>
      </c>
      <c r="Q21" s="25" t="str">
        <f>'Comprehensive apps info'!Q21</f>
        <v>Y</v>
      </c>
      <c r="R21" s="25" t="str">
        <f>'Comprehensive apps info'!R21</f>
        <v>N</v>
      </c>
      <c r="S21" s="16" t="str">
        <f>'Comprehensive apps info'!S21</f>
        <v>Ritesh</v>
      </c>
      <c r="T21" s="16" t="str">
        <f>'Comprehensive apps info'!T21</f>
        <v>Maverick</v>
      </c>
      <c r="U21" s="25" t="str">
        <f>'Comprehensive apps info'!U21</f>
        <v>Chicago</v>
      </c>
      <c r="V21" s="25" t="str">
        <f>'Comprehensive apps info'!V21</f>
        <v>Chicago</v>
      </c>
      <c r="W21" s="28" t="str">
        <f>'Comprehensive apps info'!W21</f>
        <v>/prod/bcs/chgp/clientapp/mksmhss/</v>
      </c>
      <c r="X21" s="29" t="str">
        <f>'Comprehensive apps info'!X21</f>
        <v>/bcs/chgt/clientapp/mksmhss/</v>
      </c>
      <c r="Y21" s="43" t="str">
        <f>'Comprehensive apps info'!Y21</f>
        <v>There is no Google Site for this app.</v>
      </c>
      <c r="Z21" s="31" t="str">
        <f>'Comprehensive apps info'!Z21</f>
        <v>https://docs.google.com/document/d/1B-5swIwP07tbaF1anmwgpeSu-3T7YE_HHi5f-6ekp8o/edit</v>
      </c>
      <c r="AA21" s="118">
        <v>42999.0</v>
      </c>
      <c r="AB21" s="32" t="str">
        <f>'Comprehensive apps info'!AA21</f>
        <v/>
      </c>
      <c r="AC21" s="32" t="str">
        <f>'Comprehensive apps info'!AB21</f>
        <v/>
      </c>
      <c r="AD21" s="32" t="str">
        <f>'Comprehensive apps info'!AC21</f>
        <v/>
      </c>
      <c r="AE21" s="32" t="str">
        <f>'Comprehensive apps info'!AD21</f>
        <v/>
      </c>
      <c r="AF21" s="32" t="str">
        <f>'Comprehensive apps info'!AE21</f>
        <v/>
      </c>
      <c r="AG21" s="32" t="str">
        <f>'Comprehensive apps info'!AF21</f>
        <v/>
      </c>
      <c r="AH21" s="32" t="str">
        <f>'Comprehensive apps info'!AG21</f>
        <v>No</v>
      </c>
      <c r="AI21" s="1"/>
      <c r="AJ21" s="1"/>
      <c r="AK21" s="1"/>
    </row>
    <row r="22">
      <c r="A22" s="1"/>
      <c r="B22" s="10">
        <f>'Comprehensive apps info'!B22</f>
        <v>1</v>
      </c>
      <c r="C22" s="10">
        <f>'Comprehensive apps info'!C22</f>
        <v>20</v>
      </c>
      <c r="D22" s="25" t="str">
        <f>'Comprehensive apps info'!D22</f>
        <v>McKesson</v>
      </c>
      <c r="E22" s="25" t="str">
        <f>'Comprehensive apps info'!E22</f>
        <v>Drugs Statement</v>
      </c>
      <c r="F22" s="25" t="str">
        <f>'Comprehensive apps info'!F22</f>
        <v>mksdrgs</v>
      </c>
      <c r="G22" s="25" t="str">
        <f>'Comprehensive apps info'!G22</f>
        <v>Ad-hoc</v>
      </c>
      <c r="H22" s="25" t="str">
        <f>'Comprehensive apps info'!H22</f>
        <v>Statement</v>
      </c>
      <c r="I22" s="25" t="str">
        <f>'Comprehensive apps info'!I22</f>
        <v>Raw Data</v>
      </c>
      <c r="J22" s="25" t="str">
        <f>'Comprehensive apps info'!J22</f>
        <v>Unassigned</v>
      </c>
      <c r="K22" s="25" t="str">
        <f>'Comprehensive apps info'!K22</f>
        <v>Unassigned</v>
      </c>
      <c r="L22" s="25" t="str">
        <f>'Comprehensive apps info'!L22</f>
        <v>Kimberly Miles</v>
      </c>
      <c r="M22" s="25" t="str">
        <f>'Comprehensive apps info'!M22</f>
        <v>Bonnie Heneks</v>
      </c>
      <c r="N22" s="25" t="str">
        <f>'Comprehensive apps info'!N22</f>
        <v>Brandon Ballard</v>
      </c>
      <c r="O22" s="120" t="str">
        <f>'Comprehensive apps info'!O22</f>
        <v>Tookover Then De-scoped</v>
      </c>
      <c r="P22" s="25" t="str">
        <f>'Comprehensive apps info'!P22</f>
        <v>N</v>
      </c>
      <c r="Q22" s="25" t="str">
        <f>'Comprehensive apps info'!Q22</f>
        <v>Y</v>
      </c>
      <c r="R22" s="25" t="str">
        <f>'Comprehensive apps info'!R22</f>
        <v>N</v>
      </c>
      <c r="S22" s="16" t="str">
        <f>'Comprehensive apps info'!S22</f>
        <v>Ritesh</v>
      </c>
      <c r="T22" s="16" t="str">
        <f>'Comprehensive apps info'!T22</f>
        <v>Maverick</v>
      </c>
      <c r="U22" s="25" t="str">
        <f>'Comprehensive apps info'!U22</f>
        <v>Chicago</v>
      </c>
      <c r="V22" s="25" t="str">
        <f>'Comprehensive apps info'!V22</f>
        <v>Chicago</v>
      </c>
      <c r="W22" s="28" t="str">
        <f>'Comprehensive apps info'!W22</f>
        <v>/prod/bcs/chgp/clientapp/mksdrgs/</v>
      </c>
      <c r="X22" s="29" t="str">
        <f>'Comprehensive apps info'!X22</f>
        <v>/bcs/chgt/clientapp/mksdrgs/</v>
      </c>
      <c r="Y22" s="43" t="str">
        <f>'Comprehensive apps info'!Y22</f>
        <v>There is no Google Site for this app.</v>
      </c>
      <c r="Z22" s="31" t="str">
        <f>'Comprehensive apps info'!Z22</f>
        <v>https://docs.google.com/document/d/1B-5swIwP07tbaF1anmwgpeSu-3T7YE_HHi5f-6ekp8o/edit</v>
      </c>
      <c r="AA22" s="118">
        <v>42999.0</v>
      </c>
      <c r="AB22" s="32" t="str">
        <f>'Comprehensive apps info'!AA22</f>
        <v/>
      </c>
      <c r="AC22" s="32" t="str">
        <f>'Comprehensive apps info'!AB22</f>
        <v/>
      </c>
      <c r="AD22" s="32" t="str">
        <f>'Comprehensive apps info'!AC22</f>
        <v/>
      </c>
      <c r="AE22" s="32" t="str">
        <f>'Comprehensive apps info'!AD22</f>
        <v/>
      </c>
      <c r="AF22" s="32" t="str">
        <f>'Comprehensive apps info'!AE22</f>
        <v/>
      </c>
      <c r="AG22" s="32" t="str">
        <f>'Comprehensive apps info'!AF22</f>
        <v/>
      </c>
      <c r="AH22" s="32" t="str">
        <f>'Comprehensive apps info'!AG22</f>
        <v>No</v>
      </c>
      <c r="AI22" s="1"/>
      <c r="AJ22" s="1"/>
      <c r="AK22" s="1"/>
    </row>
    <row r="23">
      <c r="A23" s="1"/>
      <c r="B23" s="10">
        <f>'Comprehensive apps info'!B23</f>
        <v>1</v>
      </c>
      <c r="C23" s="10">
        <f>'Comprehensive apps info'!C23</f>
        <v>21</v>
      </c>
      <c r="D23" s="25" t="str">
        <f>'Comprehensive apps info'!D23</f>
        <v>McKesson</v>
      </c>
      <c r="E23" s="25" t="str">
        <f>'Comprehensive apps info'!E23</f>
        <v>Medpath Statement</v>
      </c>
      <c r="F23" s="25" t="str">
        <f>'Comprehensive apps info'!F23</f>
        <v>mksmdps</v>
      </c>
      <c r="G23" s="25" t="str">
        <f>'Comprehensive apps info'!G23</f>
        <v>Ad-hoc</v>
      </c>
      <c r="H23" s="25" t="str">
        <f>'Comprehensive apps info'!H23</f>
        <v>Statement</v>
      </c>
      <c r="I23" s="25" t="str">
        <f>'Comprehensive apps info'!I23</f>
        <v>Raw Data</v>
      </c>
      <c r="J23" s="25" t="str">
        <f>'Comprehensive apps info'!J23</f>
        <v>Unassigned</v>
      </c>
      <c r="K23" s="25" t="str">
        <f>'Comprehensive apps info'!K23</f>
        <v>Unassigned</v>
      </c>
      <c r="L23" s="25" t="str">
        <f>'Comprehensive apps info'!L23</f>
        <v>Kimberly Miles</v>
      </c>
      <c r="M23" s="25" t="str">
        <f>'Comprehensive apps info'!M23</f>
        <v>Bonnie Heneks</v>
      </c>
      <c r="N23" s="25" t="str">
        <f>'Comprehensive apps info'!N23</f>
        <v>Brandon Ballard</v>
      </c>
      <c r="O23" s="26" t="str">
        <f>'Comprehensive apps info'!O23</f>
        <v>Supported by TEKsystems</v>
      </c>
      <c r="P23" s="25" t="str">
        <f>'Comprehensive apps info'!P23</f>
        <v>N</v>
      </c>
      <c r="Q23" s="25" t="str">
        <f>'Comprehensive apps info'!Q23</f>
        <v>Y</v>
      </c>
      <c r="R23" s="25" t="str">
        <f>'Comprehensive apps info'!R23</f>
        <v>N</v>
      </c>
      <c r="S23" s="16" t="str">
        <f>'Comprehensive apps info'!S23</f>
        <v>Ritesh</v>
      </c>
      <c r="T23" s="16" t="str">
        <f>'Comprehensive apps info'!T23</f>
        <v>Maverick</v>
      </c>
      <c r="U23" s="25" t="str">
        <f>'Comprehensive apps info'!U23</f>
        <v>Chicago</v>
      </c>
      <c r="V23" s="25" t="str">
        <f>'Comprehensive apps info'!V23</f>
        <v>Chicago</v>
      </c>
      <c r="W23" s="28" t="str">
        <f>'Comprehensive apps info'!W23</f>
        <v>/prod/bcs/chgp/clientapp/mksmdps/</v>
      </c>
      <c r="X23" s="29" t="str">
        <f>'Comprehensive apps info'!X23</f>
        <v>/bcs/chgt/clientapp/mksmdps/</v>
      </c>
      <c r="Y23" s="43" t="str">
        <f>'Comprehensive apps info'!Y23</f>
        <v>There is no Google Site for this app.</v>
      </c>
      <c r="Z23" s="31" t="str">
        <f>'Comprehensive apps info'!Z23</f>
        <v>https://docs.google.com/document/d/1B-5swIwP07tbaF1anmwgpeSu-3T7YE_HHi5f-6ekp8o/edit</v>
      </c>
      <c r="AA23" s="118">
        <v>42999.0</v>
      </c>
      <c r="AB23" s="32" t="str">
        <f>'Comprehensive apps info'!AA23</f>
        <v/>
      </c>
      <c r="AC23" s="32" t="str">
        <f>'Comprehensive apps info'!AB23</f>
        <v/>
      </c>
      <c r="AD23" s="32" t="str">
        <f>'Comprehensive apps info'!AC23</f>
        <v/>
      </c>
      <c r="AE23" s="32" t="str">
        <f>'Comprehensive apps info'!AD23</f>
        <v/>
      </c>
      <c r="AF23" s="32" t="str">
        <f>'Comprehensive apps info'!AE23</f>
        <v/>
      </c>
      <c r="AG23" s="32" t="str">
        <f>'Comprehensive apps info'!AF23</f>
        <v/>
      </c>
      <c r="AH23" s="32" t="str">
        <f>'Comprehensive apps info'!AG23</f>
        <v>No</v>
      </c>
      <c r="AI23" s="1"/>
      <c r="AJ23" s="1"/>
      <c r="AK23" s="1"/>
    </row>
    <row r="24">
      <c r="A24" s="1"/>
      <c r="B24" s="10">
        <f>'Comprehensive apps info'!B24</f>
        <v>1</v>
      </c>
      <c r="C24" s="10">
        <f>'Comprehensive apps info'!C24</f>
        <v>22</v>
      </c>
      <c r="D24" s="25" t="str">
        <f>'Comprehensive apps info'!D24</f>
        <v>McKesson</v>
      </c>
      <c r="E24" s="25" t="str">
        <f>'Comprehensive apps info'!E24</f>
        <v>MHS Invoice</v>
      </c>
      <c r="F24" s="25" t="str">
        <f>'Comprehensive apps info'!F24</f>
        <v>mksmhsi</v>
      </c>
      <c r="G24" s="25" t="str">
        <f>'Comprehensive apps info'!G24</f>
        <v>Ad-hoc</v>
      </c>
      <c r="H24" s="25" t="str">
        <f>'Comprehensive apps info'!H24</f>
        <v>Invoice</v>
      </c>
      <c r="I24" s="25" t="str">
        <f>'Comprehensive apps info'!I24</f>
        <v>Pre-composed</v>
      </c>
      <c r="J24" s="25" t="str">
        <f>'Comprehensive apps info'!J24</f>
        <v>Unassigned</v>
      </c>
      <c r="K24" s="25" t="str">
        <f>'Comprehensive apps info'!K24</f>
        <v>Unassigned</v>
      </c>
      <c r="L24" s="25" t="str">
        <f>'Comprehensive apps info'!L24</f>
        <v>Kimberly Miles</v>
      </c>
      <c r="M24" s="25" t="str">
        <f>'Comprehensive apps info'!M24</f>
        <v>Bonnie Heneks</v>
      </c>
      <c r="N24" s="25" t="str">
        <f>'Comprehensive apps info'!N24</f>
        <v>Brandon Ballard</v>
      </c>
      <c r="O24" s="26" t="str">
        <f>'Comprehensive apps info'!O24</f>
        <v>Supported by TEKsystems</v>
      </c>
      <c r="P24" s="25" t="str">
        <f>'Comprehensive apps info'!P24</f>
        <v>N</v>
      </c>
      <c r="Q24" s="25" t="str">
        <f>'Comprehensive apps info'!Q24</f>
        <v>Y</v>
      </c>
      <c r="R24" s="25" t="str">
        <f>'Comprehensive apps info'!R24</f>
        <v>N</v>
      </c>
      <c r="S24" s="16" t="str">
        <f>'Comprehensive apps info'!S24</f>
        <v>Ritesh</v>
      </c>
      <c r="T24" s="16" t="str">
        <f>'Comprehensive apps info'!T24</f>
        <v>Maverick</v>
      </c>
      <c r="U24" s="25" t="str">
        <f>'Comprehensive apps info'!U24</f>
        <v>Chicago</v>
      </c>
      <c r="V24" s="25" t="str">
        <f>'Comprehensive apps info'!V24</f>
        <v>Chicago</v>
      </c>
      <c r="W24" s="28" t="str">
        <f>'Comprehensive apps info'!W24</f>
        <v>/prod/bcs/chgp/clientapp/mksmhsi/</v>
      </c>
      <c r="X24" s="29" t="str">
        <f>'Comprehensive apps info'!X24</f>
        <v>/bcs/chgt/clientapp/mksmhsi/</v>
      </c>
      <c r="Y24" s="43" t="str">
        <f>'Comprehensive apps info'!Y24</f>
        <v>There is no Google Site for this app.</v>
      </c>
      <c r="Z24" s="31" t="str">
        <f>'Comprehensive apps info'!Z24</f>
        <v>https://docs.google.com/document/d/1B-5swIwP07tbaF1anmwgpeSu-3T7YE_HHi5f-6ekp8o/edit</v>
      </c>
      <c r="AA24" s="118">
        <v>42999.0</v>
      </c>
      <c r="AB24" s="32" t="str">
        <f>'Comprehensive apps info'!AA24</f>
        <v/>
      </c>
      <c r="AC24" s="32" t="str">
        <f>'Comprehensive apps info'!AB24</f>
        <v/>
      </c>
      <c r="AD24" s="32" t="str">
        <f>'Comprehensive apps info'!AC24</f>
        <v/>
      </c>
      <c r="AE24" s="32" t="str">
        <f>'Comprehensive apps info'!AD24</f>
        <v/>
      </c>
      <c r="AF24" s="32" t="str">
        <f>'Comprehensive apps info'!AE24</f>
        <v/>
      </c>
      <c r="AG24" s="32" t="str">
        <f>'Comprehensive apps info'!AF24</f>
        <v/>
      </c>
      <c r="AH24" s="32" t="str">
        <f>'Comprehensive apps info'!AG24</f>
        <v>No</v>
      </c>
      <c r="AI24" s="1"/>
      <c r="AJ24" s="1"/>
      <c r="AK24" s="1"/>
    </row>
    <row r="25">
      <c r="A25" s="1"/>
      <c r="B25" s="10">
        <f>'Comprehensive apps info'!B25</f>
        <v>2</v>
      </c>
      <c r="C25" s="10">
        <f>'Comprehensive apps info'!C25</f>
        <v>1</v>
      </c>
      <c r="D25" s="25" t="str">
        <f>'Comprehensive apps info'!D25</f>
        <v>Cigna</v>
      </c>
      <c r="E25" s="25" t="str">
        <f>'Comprehensive apps info'!E25</f>
        <v>IFP Welcome Kits</v>
      </c>
      <c r="F25" s="25" t="str">
        <f>'Comprehensive apps info'!F25</f>
        <v>cgaifpb</v>
      </c>
      <c r="G25" s="25" t="str">
        <f>'Comprehensive apps info'!G25</f>
        <v>Daily</v>
      </c>
      <c r="H25" s="25" t="str">
        <f>'Comprehensive apps info'!H25</f>
        <v>Booklet</v>
      </c>
      <c r="I25" s="25" t="str">
        <f>'Comprehensive apps info'!I25</f>
        <v>PDF</v>
      </c>
      <c r="J25" s="25" t="str">
        <f>'Comprehensive apps info'!J25</f>
        <v>Lakshmi</v>
      </c>
      <c r="K25" s="25" t="str">
        <f>'Comprehensive apps info'!K25</f>
        <v>Venkat</v>
      </c>
      <c r="L25" s="25" t="str">
        <f>'Comprehensive apps info'!L25</f>
        <v>Michael Perry</v>
      </c>
      <c r="M25" s="25" t="str">
        <f>'Comprehensive apps info'!M25</f>
        <v>Lynne Gurney</v>
      </c>
      <c r="N25" s="25" t="str">
        <f>'Comprehensive apps info'!N25</f>
        <v>Brandon Ballard</v>
      </c>
      <c r="O25" s="26" t="str">
        <f>'Comprehensive apps info'!O25</f>
        <v>Supported by TEKsystems</v>
      </c>
      <c r="P25" s="25" t="str">
        <f>'Comprehensive apps info'!P25</f>
        <v>N</v>
      </c>
      <c r="Q25" s="25" t="str">
        <f>'Comprehensive apps info'!Q25</f>
        <v>Y</v>
      </c>
      <c r="R25" s="25" t="str">
        <f>'Comprehensive apps info'!R25</f>
        <v>Y</v>
      </c>
      <c r="S25" s="16" t="str">
        <f>'Comprehensive apps info'!S25</f>
        <v>Ritesh</v>
      </c>
      <c r="T25" s="16" t="str">
        <f>'Comprehensive apps info'!T25</f>
        <v>Maverick</v>
      </c>
      <c r="U25" s="25" t="str">
        <f>'Comprehensive apps info'!U25</f>
        <v>Hyde Park</v>
      </c>
      <c r="V25" s="25" t="str">
        <f>'Comprehensive apps info'!V25</f>
        <v>Hyde Park</v>
      </c>
      <c r="W25" s="28" t="str">
        <f>'Comprehensive apps info'!W25</f>
        <v>/prod/bcs/hdpp/clientapp/cgaifpb/</v>
      </c>
      <c r="X25" s="29" t="str">
        <f>'Comprehensive apps info'!X25</f>
        <v>/bcs/hdpt/clientapp/cgaifpb/</v>
      </c>
      <c r="Y25" s="42" t="str">
        <f>'Comprehensive apps info'!Y25</f>
        <v>https://sites.google.com/a/rrd.com/cigna/</v>
      </c>
      <c r="Z25" s="31" t="str">
        <f>'Comprehensive apps info'!Z25</f>
        <v/>
      </c>
      <c r="AA25" s="118" t="str">
        <f>'Comprehensive apps info'!AI25</f>
        <v/>
      </c>
      <c r="AB25" s="32" t="str">
        <f>'Comprehensive apps info'!AA25</f>
        <v/>
      </c>
      <c r="AC25" s="32" t="str">
        <f>'Comprehensive apps info'!AB25</f>
        <v/>
      </c>
      <c r="AD25" s="32" t="str">
        <f>'Comprehensive apps info'!AC25</f>
        <v/>
      </c>
      <c r="AE25" s="32" t="str">
        <f>'Comprehensive apps info'!AD25</f>
        <v/>
      </c>
      <c r="AF25" s="32" t="str">
        <f>'Comprehensive apps info'!AE25</f>
        <v/>
      </c>
      <c r="AG25" s="32" t="str">
        <f>'Comprehensive apps info'!AF25</f>
        <v/>
      </c>
      <c r="AH25" s="32" t="str">
        <f>'Comprehensive apps info'!AG25</f>
        <v>No</v>
      </c>
      <c r="AI25" s="1"/>
      <c r="AJ25" s="1"/>
      <c r="AK25" s="1"/>
    </row>
    <row r="26">
      <c r="A26" s="1"/>
      <c r="B26" s="10">
        <f>'Comprehensive apps info'!B26</f>
        <v>2</v>
      </c>
      <c r="C26" s="10">
        <f>'Comprehensive apps info'!C26</f>
        <v>2</v>
      </c>
      <c r="D26" s="25" t="str">
        <f>'Comprehensive apps info'!D26</f>
        <v>Direct Energy</v>
      </c>
      <c r="E26" s="25" t="str">
        <f>'Comprehensive apps info'!E26</f>
        <v>Kits</v>
      </c>
      <c r="F26" s="25" t="str">
        <f>'Comprehensive apps info'!F26</f>
        <v>deckits</v>
      </c>
      <c r="G26" s="25" t="str">
        <f>'Comprehensive apps info'!G26</f>
        <v>Daily</v>
      </c>
      <c r="H26" s="25" t="str">
        <f>'Comprehensive apps info'!H26</f>
        <v>Booklet</v>
      </c>
      <c r="I26" s="25" t="str">
        <f>'Comprehensive apps info'!I26</f>
        <v>PDF</v>
      </c>
      <c r="J26" s="25" t="str">
        <f>'Comprehensive apps info'!J26</f>
        <v>Lakshmi</v>
      </c>
      <c r="K26" s="25" t="str">
        <f>'Comprehensive apps info'!K26</f>
        <v>Venkat</v>
      </c>
      <c r="L26" s="25" t="str">
        <f>'Comprehensive apps info'!L26</f>
        <v>Trenton Mumford</v>
      </c>
      <c r="M26" s="25" t="str">
        <f>'Comprehensive apps info'!M26</f>
        <v>Richard Sprague</v>
      </c>
      <c r="N26" s="25" t="str">
        <f>'Comprehensive apps info'!N26</f>
        <v>Brandon Ballard</v>
      </c>
      <c r="O26" s="26" t="str">
        <f>'Comprehensive apps info'!O26</f>
        <v>Supported by TEKsystems</v>
      </c>
      <c r="P26" s="25" t="str">
        <f>'Comprehensive apps info'!P26</f>
        <v>N</v>
      </c>
      <c r="Q26" s="25" t="str">
        <f>'Comprehensive apps info'!Q26</f>
        <v>Y</v>
      </c>
      <c r="R26" s="25" t="str">
        <f>'Comprehensive apps info'!R26</f>
        <v>Y</v>
      </c>
      <c r="S26" s="16" t="str">
        <f>'Comprehensive apps info'!S26</f>
        <v>Ritesh</v>
      </c>
      <c r="T26" s="16" t="str">
        <f>'Comprehensive apps info'!T26</f>
        <v>Maverick</v>
      </c>
      <c r="U26" s="25" t="str">
        <f>'Comprehensive apps info'!U26</f>
        <v>Logan</v>
      </c>
      <c r="V26" s="25" t="str">
        <f>'Comprehensive apps info'!V26</f>
        <v>Logan</v>
      </c>
      <c r="W26" s="28" t="str">
        <f>'Comprehensive apps info'!W26</f>
        <v>/prod/bcs/lgnp/clientapp/deckits/</v>
      </c>
      <c r="X26" s="29" t="str">
        <f>'Comprehensive apps info'!X26</f>
        <v>/bcs/lgnt/clientapp/deckits/</v>
      </c>
      <c r="Y26" s="30" t="str">
        <f>'Comprehensive apps info'!Y26</f>
        <v>https://sites.google.com/a/rrd.com/direct-energy-kits/</v>
      </c>
      <c r="Z26" s="31" t="str">
        <f>'Comprehensive apps info'!Z26</f>
        <v/>
      </c>
      <c r="AA26" s="118">
        <v>42809.0</v>
      </c>
      <c r="AB26" s="33" t="str">
        <f>'Comprehensive apps info'!AA26</f>
        <v>rrd-dec-kits-igroup@rrd.com</v>
      </c>
      <c r="AC26" s="33" t="str">
        <f>'Comprehensive apps info'!AB26</f>
        <v>rrd-dec-kits-egroup@rrd.com</v>
      </c>
      <c r="AD26" s="33" t="str">
        <f>'Comprehensive apps info'!AC26</f>
        <v/>
      </c>
      <c r="AE26" s="33" t="str">
        <f>'Comprehensive apps info'!AD26</f>
        <v/>
      </c>
      <c r="AF26" s="33" t="str">
        <f>'Comprehensive apps info'!AE26</f>
        <v/>
      </c>
      <c r="AG26" s="33" t="str">
        <f>'Comprehensive apps info'!AF26</f>
        <v/>
      </c>
      <c r="AH26" s="33" t="str">
        <f>'Comprehensive apps info'!AG26</f>
        <v>No</v>
      </c>
      <c r="AI26" s="1"/>
      <c r="AJ26" s="1"/>
      <c r="AK26" s="1"/>
    </row>
    <row r="27">
      <c r="A27" s="1"/>
      <c r="B27" s="14">
        <f>'Comprehensive apps info'!B27</f>
        <v>2</v>
      </c>
      <c r="C27" s="14">
        <f>'Comprehensive apps info'!C27</f>
        <v>3</v>
      </c>
      <c r="D27" s="35" t="str">
        <f>'Comprehensive apps info'!D27</f>
        <v>CIGNA PDP</v>
      </c>
      <c r="E27" s="35" t="str">
        <f>'Comprehensive apps info'!E27</f>
        <v>Letters and ID cards</v>
      </c>
      <c r="F27" s="35" t="str">
        <f>'Comprehensive apps info'!F27</f>
        <v>cigltrs</v>
      </c>
      <c r="G27" s="35" t="str">
        <f>'Comprehensive apps info'!G27</f>
        <v>Daily</v>
      </c>
      <c r="H27" s="35" t="str">
        <f>'Comprehensive apps info'!H27</f>
        <v>Letter</v>
      </c>
      <c r="I27" s="35" t="str">
        <f>'Comprehensive apps info'!I27</f>
        <v>Raw Data</v>
      </c>
      <c r="J27" s="35" t="str">
        <f>'Comprehensive apps info'!J27</f>
        <v>Unassigned</v>
      </c>
      <c r="K27" s="35" t="str">
        <f>'Comprehensive apps info'!K27</f>
        <v>Unassigned</v>
      </c>
      <c r="L27" s="35" t="str">
        <f>'Comprehensive apps info'!L27</f>
        <v>Tammy Hellberg</v>
      </c>
      <c r="M27" s="35" t="str">
        <f>'Comprehensive apps info'!M27</f>
        <v>Kibreab Habteselassie</v>
      </c>
      <c r="N27" s="35" t="str">
        <f>'Comprehensive apps info'!N27</f>
        <v>Mike Benson</v>
      </c>
      <c r="O27" s="54" t="str">
        <f>'Comprehensive apps info'!O27</f>
        <v>Tookover Then De-scoped</v>
      </c>
      <c r="P27" s="35" t="str">
        <f>'Comprehensive apps info'!P27</f>
        <v>N</v>
      </c>
      <c r="Q27" s="35" t="str">
        <f>'Comprehensive apps info'!Q27</f>
        <v>Y</v>
      </c>
      <c r="R27" s="35" t="str">
        <f>'Comprehensive apps info'!R27</f>
        <v>N</v>
      </c>
      <c r="S27" s="38" t="str">
        <f>'Comprehensive apps info'!S27</f>
        <v>Ritesh</v>
      </c>
      <c r="T27" s="38" t="str">
        <f>'Comprehensive apps info'!T27</f>
        <v>Maverick</v>
      </c>
      <c r="U27" s="35" t="str">
        <f>'Comprehensive apps info'!U27</f>
        <v>Dallas</v>
      </c>
      <c r="V27" s="35" t="str">
        <f>'Comprehensive apps info'!V27</f>
        <v>Dallas</v>
      </c>
      <c r="W27" s="37" t="str">
        <f>'Comprehensive apps info'!W27</f>
        <v>/prod/bcs/dalp/clientapp/cigltrs/</v>
      </c>
      <c r="X27" s="55" t="str">
        <f>'Comprehensive apps info'!X27</f>
        <v>/bcs/dalt/clientapp/cigltrs/</v>
      </c>
      <c r="Y27" s="40" t="str">
        <f>'Comprehensive apps info'!Y27</f>
        <v>https://sites.google.com/a/rrd.com/cigna-pdp2/</v>
      </c>
      <c r="Z27" s="40" t="str">
        <f>'Comprehensive apps info'!Z27</f>
        <v/>
      </c>
      <c r="AA27" s="94" t="s">
        <v>17</v>
      </c>
      <c r="AB27" s="39" t="str">
        <f>'Comprehensive apps info'!AA27</f>
        <v/>
      </c>
      <c r="AC27" s="39" t="str">
        <f>'Comprehensive apps info'!AB27</f>
        <v/>
      </c>
      <c r="AD27" s="39" t="str">
        <f>'Comprehensive apps info'!AC27</f>
        <v/>
      </c>
      <c r="AE27" s="39" t="str">
        <f>'Comprehensive apps info'!AD27</f>
        <v/>
      </c>
      <c r="AF27" s="39" t="str">
        <f>'Comprehensive apps info'!AE27</f>
        <v/>
      </c>
      <c r="AG27" s="39" t="str">
        <f>'Comprehensive apps info'!AF27</f>
        <v/>
      </c>
      <c r="AH27" s="39" t="str">
        <f>'Comprehensive apps info'!AG27</f>
        <v/>
      </c>
      <c r="AI27" s="1"/>
      <c r="AJ27" s="1"/>
      <c r="AK27" s="1"/>
    </row>
    <row r="28">
      <c r="A28" s="1"/>
      <c r="B28" s="10">
        <f>'Comprehensive apps info'!B28</f>
        <v>2</v>
      </c>
      <c r="C28" s="10">
        <f>'Comprehensive apps info'!C28</f>
        <v>4</v>
      </c>
      <c r="D28" s="25" t="str">
        <f>'Comprehensive apps info'!D28</f>
        <v>Golden 1 Credit Union</v>
      </c>
      <c r="E28" s="25" t="str">
        <f>'Comprehensive apps info'!E28</f>
        <v>Letters</v>
      </c>
      <c r="F28" s="25" t="str">
        <f>'Comprehensive apps info'!F28</f>
        <v>gldltrs</v>
      </c>
      <c r="G28" s="25" t="str">
        <f>'Comprehensive apps info'!G28</f>
        <v>Daily</v>
      </c>
      <c r="H28" s="25" t="str">
        <f>'Comprehensive apps info'!H28</f>
        <v>Letter</v>
      </c>
      <c r="I28" s="25" t="str">
        <f>'Comprehensive apps info'!I28</f>
        <v>Raw Data</v>
      </c>
      <c r="J28" s="25" t="str">
        <f>'Comprehensive apps info'!J28</f>
        <v>Naidu</v>
      </c>
      <c r="K28" s="25" t="str">
        <f>'Comprehensive apps info'!K28</f>
        <v>Venkat</v>
      </c>
      <c r="L28" s="25" t="str">
        <f>'Comprehensive apps info'!L28</f>
        <v>Ismaila Meite</v>
      </c>
      <c r="M28" s="25" t="str">
        <f>'Comprehensive apps info'!M28</f>
        <v>Melissa Mays</v>
      </c>
      <c r="N28" s="25" t="str">
        <f>'Comprehensive apps info'!N28</f>
        <v>Casey McCammon</v>
      </c>
      <c r="O28" s="26" t="str">
        <f>'Comprehensive apps info'!O28</f>
        <v>Supported by TEKsystems</v>
      </c>
      <c r="P28" s="25" t="str">
        <f>'Comprehensive apps info'!P28</f>
        <v>N</v>
      </c>
      <c r="Q28" s="25" t="str">
        <f>'Comprehensive apps info'!Q28</f>
        <v>Y</v>
      </c>
      <c r="R28" s="25" t="str">
        <f>'Comprehensive apps info'!R28</f>
        <v>N</v>
      </c>
      <c r="S28" s="16" t="str">
        <f>'Comprehensive apps info'!S28</f>
        <v>Ritesh</v>
      </c>
      <c r="T28" s="16" t="str">
        <f>'Comprehensive apps info'!T28</f>
        <v>Maverick</v>
      </c>
      <c r="U28" s="25" t="str">
        <f>'Comprehensive apps info'!U28</f>
        <v>Logan</v>
      </c>
      <c r="V28" s="25" t="str">
        <f>'Comprehensive apps info'!V28</f>
        <v>Logan</v>
      </c>
      <c r="W28" s="28" t="str">
        <f>'Comprehensive apps info'!W28</f>
        <v>/prod/bcs/lgnp/clientapp/gldltrs/</v>
      </c>
      <c r="X28" s="29" t="str">
        <f>'Comprehensive apps info'!X28</f>
        <v>/bcs/lgnt/clientapp/gldltrs/</v>
      </c>
      <c r="Y28" s="30" t="str">
        <f>'Comprehensive apps info'!Y28</f>
        <v>https://sites.google.com/a/rrd.com/golden1/</v>
      </c>
      <c r="Z28" s="31" t="str">
        <f>'Comprehensive apps info'!Z28</f>
        <v/>
      </c>
      <c r="AA28" s="118">
        <v>42825.0</v>
      </c>
      <c r="AB28" s="33" t="str">
        <f>'Comprehensive apps info'!AA28</f>
        <v>golden-one-reports@rrd.com</v>
      </c>
      <c r="AC28" s="33" t="str">
        <f>'Comprehensive apps info'!AB28</f>
        <v>goldenone-internalreports@rrd.com</v>
      </c>
      <c r="AD28" s="33" t="str">
        <f>'Comprehensive apps info'!AC28</f>
        <v/>
      </c>
      <c r="AE28" s="33" t="str">
        <f>'Comprehensive apps info'!AD28</f>
        <v/>
      </c>
      <c r="AF28" s="33" t="str">
        <f>'Comprehensive apps info'!AE28</f>
        <v/>
      </c>
      <c r="AG28" s="33" t="str">
        <f>'Comprehensive apps info'!AF28</f>
        <v/>
      </c>
      <c r="AH28" s="33" t="str">
        <f>'Comprehensive apps info'!AG28</f>
        <v>No</v>
      </c>
      <c r="AI28" s="1"/>
      <c r="AJ28" s="1"/>
      <c r="AK28" s="1"/>
    </row>
    <row r="29">
      <c r="A29" s="1"/>
      <c r="B29" s="10">
        <f>'Comprehensive apps info'!B29</f>
        <v>2</v>
      </c>
      <c r="C29" s="10">
        <f>'Comprehensive apps info'!C29</f>
        <v>5</v>
      </c>
      <c r="D29" s="25" t="str">
        <f>'Comprehensive apps info'!D29</f>
        <v>Golden 1 Credit Union</v>
      </c>
      <c r="E29" s="25" t="str">
        <f>'Comprehensive apps info'!E29</f>
        <v>Post Cards</v>
      </c>
      <c r="F29" s="25" t="str">
        <f>'Comprehensive apps info'!F29</f>
        <v>gldptcd</v>
      </c>
      <c r="G29" s="25" t="str">
        <f>'Comprehensive apps info'!G29</f>
        <v>Daily</v>
      </c>
      <c r="H29" s="25" t="str">
        <f>'Comprehensive apps info'!H29</f>
        <v>Post Card</v>
      </c>
      <c r="I29" s="25" t="str">
        <f>'Comprehensive apps info'!I29</f>
        <v>Raw Data</v>
      </c>
      <c r="J29" s="25" t="str">
        <f>'Comprehensive apps info'!J29</f>
        <v>Pravallika</v>
      </c>
      <c r="K29" s="25" t="str">
        <f>'Comprehensive apps info'!K29</f>
        <v>Naidu</v>
      </c>
      <c r="L29" s="25" t="str">
        <f>'Comprehensive apps info'!L29</f>
        <v>Ismaila Meite</v>
      </c>
      <c r="M29" s="25" t="str">
        <f>'Comprehensive apps info'!M29</f>
        <v>Melissa Mays</v>
      </c>
      <c r="N29" s="25" t="str">
        <f>'Comprehensive apps info'!N29</f>
        <v>Casey McCammon</v>
      </c>
      <c r="O29" s="26" t="str">
        <f>'Comprehensive apps info'!O29</f>
        <v>Supported by TEKsystems</v>
      </c>
      <c r="P29" s="25" t="str">
        <f>'Comprehensive apps info'!P29</f>
        <v>N</v>
      </c>
      <c r="Q29" s="25" t="str">
        <f>'Comprehensive apps info'!Q29</f>
        <v>Y</v>
      </c>
      <c r="R29" s="25" t="str">
        <f>'Comprehensive apps info'!R29</f>
        <v>N</v>
      </c>
      <c r="S29" s="16" t="str">
        <f>'Comprehensive apps info'!S29</f>
        <v>Ritesh</v>
      </c>
      <c r="T29" s="16" t="str">
        <f>'Comprehensive apps info'!T29</f>
        <v>Maverick</v>
      </c>
      <c r="U29" s="25" t="str">
        <f>'Comprehensive apps info'!U29</f>
        <v>Logan</v>
      </c>
      <c r="V29" s="25" t="str">
        <f>'Comprehensive apps info'!V29</f>
        <v>Logan</v>
      </c>
      <c r="W29" s="28" t="str">
        <f>'Comprehensive apps info'!W29</f>
        <v>/prod/bcs/lgnp/clientapp/gldptcd/</v>
      </c>
      <c r="X29" s="29" t="str">
        <f>'Comprehensive apps info'!X29</f>
        <v>/bcs/lgnt/clientapp/gldptcd/</v>
      </c>
      <c r="Y29" s="30" t="str">
        <f>'Comprehensive apps info'!Y29</f>
        <v>https://sites.google.com/a/rrd.com/golden1/</v>
      </c>
      <c r="Z29" s="31" t="str">
        <f>'Comprehensive apps info'!Z29</f>
        <v/>
      </c>
      <c r="AA29" s="118">
        <v>42825.0</v>
      </c>
      <c r="AB29" s="33" t="str">
        <f>'Comprehensive apps info'!AA29</f>
        <v>golden-one-reports@rrd.com</v>
      </c>
      <c r="AC29" s="33" t="str">
        <f>'Comprehensive apps info'!AB29</f>
        <v>goldenone-internalreports@rrd.com</v>
      </c>
      <c r="AD29" s="33" t="str">
        <f>'Comprehensive apps info'!AC29</f>
        <v/>
      </c>
      <c r="AE29" s="33" t="str">
        <f>'Comprehensive apps info'!AD29</f>
        <v/>
      </c>
      <c r="AF29" s="33" t="str">
        <f>'Comprehensive apps info'!AE29</f>
        <v/>
      </c>
      <c r="AG29" s="33" t="str">
        <f>'Comprehensive apps info'!AF29</f>
        <v/>
      </c>
      <c r="AH29" s="33" t="str">
        <f>'Comprehensive apps info'!AG29</f>
        <v>No</v>
      </c>
      <c r="AI29" s="1"/>
      <c r="AJ29" s="1"/>
      <c r="AK29" s="1"/>
    </row>
    <row r="30">
      <c r="A30" s="1"/>
      <c r="B30" s="10">
        <f>'Comprehensive apps info'!B30</f>
        <v>2</v>
      </c>
      <c r="C30" s="10">
        <f>'Comprehensive apps info'!C30</f>
        <v>6</v>
      </c>
      <c r="D30" s="25" t="str">
        <f>'Comprehensive apps info'!D30</f>
        <v>Golden 1 Credit Union</v>
      </c>
      <c r="E30" s="25" t="str">
        <f>'Comprehensive apps info'!E30</f>
        <v>Pressure Seal</v>
      </c>
      <c r="F30" s="25" t="str">
        <f>'Comprehensive apps info'!F30</f>
        <v>gldprsl</v>
      </c>
      <c r="G30" s="25" t="str">
        <f>'Comprehensive apps info'!G30</f>
        <v>Daily</v>
      </c>
      <c r="H30" s="25" t="str">
        <f>'Comprehensive apps info'!H30</f>
        <v>Letter</v>
      </c>
      <c r="I30" s="25" t="str">
        <f>'Comprehensive apps info'!I30</f>
        <v>Raw Data</v>
      </c>
      <c r="J30" s="25" t="str">
        <f>'Comprehensive apps info'!J30</f>
        <v>Naidu</v>
      </c>
      <c r="K30" s="25" t="str">
        <f>'Comprehensive apps info'!K30</f>
        <v>Pravallika</v>
      </c>
      <c r="L30" s="25" t="str">
        <f>'Comprehensive apps info'!L30</f>
        <v>Ismaila Meite</v>
      </c>
      <c r="M30" s="25" t="str">
        <f>'Comprehensive apps info'!M30</f>
        <v>Melissa Mays</v>
      </c>
      <c r="N30" s="25" t="str">
        <f>'Comprehensive apps info'!N30</f>
        <v>Casey McCammon</v>
      </c>
      <c r="O30" s="26" t="str">
        <f>'Comprehensive apps info'!O30</f>
        <v>Supported by TEKsystems</v>
      </c>
      <c r="P30" s="25" t="str">
        <f>'Comprehensive apps info'!P30</f>
        <v>N</v>
      </c>
      <c r="Q30" s="25" t="str">
        <f>'Comprehensive apps info'!Q30</f>
        <v>Y</v>
      </c>
      <c r="R30" s="25" t="str">
        <f>'Comprehensive apps info'!R30</f>
        <v>N</v>
      </c>
      <c r="S30" s="16" t="str">
        <f>'Comprehensive apps info'!S30</f>
        <v>Ritesh</v>
      </c>
      <c r="T30" s="16" t="str">
        <f>'Comprehensive apps info'!T30</f>
        <v>Maverick</v>
      </c>
      <c r="U30" s="25" t="str">
        <f>'Comprehensive apps info'!U30</f>
        <v>Logan</v>
      </c>
      <c r="V30" s="25" t="str">
        <f>'Comprehensive apps info'!V30</f>
        <v>Logan</v>
      </c>
      <c r="W30" s="28" t="str">
        <f>'Comprehensive apps info'!W30</f>
        <v>/prod/bcs/lgnp/clientapp/gldprsl/</v>
      </c>
      <c r="X30" s="29" t="str">
        <f>'Comprehensive apps info'!X30</f>
        <v>/bcs/lgnt/clientapp/gldprsl/</v>
      </c>
      <c r="Y30" s="30" t="str">
        <f>'Comprehensive apps info'!Y30</f>
        <v>https://sites.google.com/a/rrd.com/golden1/</v>
      </c>
      <c r="Z30" s="31" t="str">
        <f>'Comprehensive apps info'!Z30</f>
        <v/>
      </c>
      <c r="AA30" s="118">
        <v>42825.0</v>
      </c>
      <c r="AB30" s="33" t="str">
        <f>'Comprehensive apps info'!AA30</f>
        <v>golden-one-reports@rrd.com</v>
      </c>
      <c r="AC30" s="33" t="str">
        <f>'Comprehensive apps info'!AB30</f>
        <v>goldenone-internalreports@rrd.com</v>
      </c>
      <c r="AD30" s="33" t="str">
        <f>'Comprehensive apps info'!AC30</f>
        <v/>
      </c>
      <c r="AE30" s="33" t="str">
        <f>'Comprehensive apps info'!AD30</f>
        <v/>
      </c>
      <c r="AF30" s="33" t="str">
        <f>'Comprehensive apps info'!AE30</f>
        <v/>
      </c>
      <c r="AG30" s="33" t="str">
        <f>'Comprehensive apps info'!AF30</f>
        <v/>
      </c>
      <c r="AH30" s="33" t="str">
        <f>'Comprehensive apps info'!AG30</f>
        <v>No</v>
      </c>
      <c r="AI30" s="1"/>
      <c r="AJ30" s="1"/>
      <c r="AK30" s="1"/>
    </row>
    <row r="31">
      <c r="A31" s="1"/>
      <c r="B31" s="10">
        <f>'Comprehensive apps info'!B31</f>
        <v>2</v>
      </c>
      <c r="C31" s="10">
        <f>'Comprehensive apps info'!C31</f>
        <v>7</v>
      </c>
      <c r="D31" s="25" t="str">
        <f>'Comprehensive apps info'!D31</f>
        <v>Golden 1 Credit Union</v>
      </c>
      <c r="E31" s="25" t="str">
        <f>'Comprehensive apps info'!E31</f>
        <v>Loan Notice</v>
      </c>
      <c r="F31" s="25" t="str">
        <f>'Comprehensive apps info'!F31</f>
        <v>gldloan</v>
      </c>
      <c r="G31" s="25" t="str">
        <f>'Comprehensive apps info'!G31</f>
        <v>Daily</v>
      </c>
      <c r="H31" s="25" t="str">
        <f>'Comprehensive apps info'!H31</f>
        <v>Letter</v>
      </c>
      <c r="I31" s="25" t="str">
        <f>'Comprehensive apps info'!I31</f>
        <v>Raw Data</v>
      </c>
      <c r="J31" s="25" t="str">
        <f>'Comprehensive apps info'!J31</f>
        <v>Pravallika</v>
      </c>
      <c r="K31" s="25" t="str">
        <f>'Comprehensive apps info'!K31</f>
        <v>Naidu</v>
      </c>
      <c r="L31" s="25" t="str">
        <f>'Comprehensive apps info'!L31</f>
        <v>Ismaila Meite</v>
      </c>
      <c r="M31" s="25" t="str">
        <f>'Comprehensive apps info'!M31</f>
        <v>Melissa Mays</v>
      </c>
      <c r="N31" s="25" t="str">
        <f>'Comprehensive apps info'!N31</f>
        <v>Casey McCammon</v>
      </c>
      <c r="O31" s="26" t="str">
        <f>'Comprehensive apps info'!O31</f>
        <v>Supported by TEKsystems</v>
      </c>
      <c r="P31" s="25" t="str">
        <f>'Comprehensive apps info'!P31</f>
        <v>N</v>
      </c>
      <c r="Q31" s="25" t="str">
        <f>'Comprehensive apps info'!Q31</f>
        <v>Y</v>
      </c>
      <c r="R31" s="25" t="str">
        <f>'Comprehensive apps info'!R31</f>
        <v>N</v>
      </c>
      <c r="S31" s="16" t="str">
        <f>'Comprehensive apps info'!S31</f>
        <v>Ritesh</v>
      </c>
      <c r="T31" s="16" t="str">
        <f>'Comprehensive apps info'!T31</f>
        <v>Maverick</v>
      </c>
      <c r="U31" s="25" t="str">
        <f>'Comprehensive apps info'!U31</f>
        <v>Logan</v>
      </c>
      <c r="V31" s="25" t="str">
        <f>'Comprehensive apps info'!V31</f>
        <v>Logan</v>
      </c>
      <c r="W31" s="28" t="str">
        <f>'Comprehensive apps info'!W31</f>
        <v>/prod/bcs/lgnp/clientapp/gldloan/</v>
      </c>
      <c r="X31" s="29" t="str">
        <f>'Comprehensive apps info'!X31</f>
        <v>/bcs/lgnt/clientapp/gldloan/</v>
      </c>
      <c r="Y31" s="30" t="str">
        <f>'Comprehensive apps info'!Y31</f>
        <v>https://sites.google.com/a/rrd.com/golden1/</v>
      </c>
      <c r="Z31" s="31" t="str">
        <f>'Comprehensive apps info'!Z31</f>
        <v/>
      </c>
      <c r="AA31" s="118">
        <v>42825.0</v>
      </c>
      <c r="AB31" s="33" t="str">
        <f>'Comprehensive apps info'!AA31</f>
        <v>golden-one-reports@rrd.com</v>
      </c>
      <c r="AC31" s="33" t="str">
        <f>'Comprehensive apps info'!AB31</f>
        <v>goldenone-internalreports@rrd.com</v>
      </c>
      <c r="AD31" s="33" t="str">
        <f>'Comprehensive apps info'!AC31</f>
        <v/>
      </c>
      <c r="AE31" s="33" t="str">
        <f>'Comprehensive apps info'!AD31</f>
        <v/>
      </c>
      <c r="AF31" s="33" t="str">
        <f>'Comprehensive apps info'!AE31</f>
        <v/>
      </c>
      <c r="AG31" s="33" t="str">
        <f>'Comprehensive apps info'!AF31</f>
        <v/>
      </c>
      <c r="AH31" s="33" t="str">
        <f>'Comprehensive apps info'!AG31</f>
        <v>No</v>
      </c>
      <c r="AI31" s="1"/>
      <c r="AJ31" s="1"/>
      <c r="AK31" s="1"/>
    </row>
    <row r="32">
      <c r="A32" s="1"/>
      <c r="B32" s="10">
        <f>'Comprehensive apps info'!B32</f>
        <v>2</v>
      </c>
      <c r="C32" s="10">
        <f>'Comprehensive apps info'!C32</f>
        <v>8</v>
      </c>
      <c r="D32" s="25" t="str">
        <f>'Comprehensive apps info'!D32</f>
        <v>HRSI</v>
      </c>
      <c r="E32" s="25" t="str">
        <f>'Comprehensive apps info'!E32</f>
        <v>Letters</v>
      </c>
      <c r="F32" s="25" t="str">
        <f>'Comprehensive apps info'!F32</f>
        <v>hriltrs</v>
      </c>
      <c r="G32" s="25" t="str">
        <f>'Comprehensive apps info'!G32</f>
        <v>Daily</v>
      </c>
      <c r="H32" s="25" t="str">
        <f>'Comprehensive apps info'!H32</f>
        <v>Letters</v>
      </c>
      <c r="I32" s="25" t="str">
        <f>'Comprehensive apps info'!I32</f>
        <v>PDF</v>
      </c>
      <c r="J32" s="25" t="str">
        <f>'Comprehensive apps info'!J32</f>
        <v>Nethra</v>
      </c>
      <c r="K32" s="25" t="str">
        <f>'Comprehensive apps info'!K32</f>
        <v>Ravi</v>
      </c>
      <c r="L32" s="25" t="str">
        <f>'Comprehensive apps info'!L32</f>
        <v>Michael Harper</v>
      </c>
      <c r="M32" s="25" t="str">
        <f>'Comprehensive apps info'!M32</f>
        <v>Elizabeth Rathvon</v>
      </c>
      <c r="N32" s="25" t="str">
        <f>'Comprehensive apps info'!N32</f>
        <v>Casey McCammon</v>
      </c>
      <c r="O32" s="26" t="str">
        <f>'Comprehensive apps info'!O32</f>
        <v>Supported by TEKsystems</v>
      </c>
      <c r="P32" s="25" t="str">
        <f>'Comprehensive apps info'!P32</f>
        <v>N</v>
      </c>
      <c r="Q32" s="25" t="str">
        <f>'Comprehensive apps info'!Q32</f>
        <v>N</v>
      </c>
      <c r="R32" s="25" t="str">
        <f>'Comprehensive apps info'!R32</f>
        <v>Y</v>
      </c>
      <c r="S32" s="16" t="str">
        <f>'Comprehensive apps info'!S32</f>
        <v>Ritesh</v>
      </c>
      <c r="T32" s="16" t="str">
        <f>'Comprehensive apps info'!T32</f>
        <v>Maverick</v>
      </c>
      <c r="U32" s="25" t="str">
        <f>'Comprehensive apps info'!U32</f>
        <v>Thurmont</v>
      </c>
      <c r="V32" s="25" t="str">
        <f>'Comprehensive apps info'!V32</f>
        <v>Thurmont</v>
      </c>
      <c r="W32" s="28" t="str">
        <f>'Comprehensive apps info'!W32</f>
        <v>/prod/bcs/thup/clientapp/hriltrs/</v>
      </c>
      <c r="X32" s="29" t="str">
        <f>'Comprehensive apps info'!X32</f>
        <v>/bcs/thut/clientapp/hriltrs/</v>
      </c>
      <c r="Y32" s="30" t="str">
        <f>'Comprehensive apps info'!Y32</f>
        <v>https://sites.google.com/a/rrd.com/hrsi-letters/</v>
      </c>
      <c r="Z32" s="31" t="str">
        <f>'Comprehensive apps info'!Z32</f>
        <v/>
      </c>
      <c r="AA32" s="118">
        <v>42801.0</v>
      </c>
      <c r="AB32" s="32" t="str">
        <f>'Comprehensive apps info'!AA32</f>
        <v/>
      </c>
      <c r="AC32" s="32" t="str">
        <f>'Comprehensive apps info'!AB32</f>
        <v/>
      </c>
      <c r="AD32" s="32" t="str">
        <f>'Comprehensive apps info'!AC32</f>
        <v/>
      </c>
      <c r="AE32" s="32" t="str">
        <f>'Comprehensive apps info'!AD32</f>
        <v/>
      </c>
      <c r="AF32" s="32" t="str">
        <f>'Comprehensive apps info'!AE32</f>
        <v/>
      </c>
      <c r="AG32" s="32" t="str">
        <f>'Comprehensive apps info'!AF32</f>
        <v/>
      </c>
      <c r="AH32" s="32" t="str">
        <f>'Comprehensive apps info'!AG32</f>
        <v>No</v>
      </c>
      <c r="AI32" s="1"/>
      <c r="AJ32" s="1"/>
      <c r="AK32" s="1"/>
    </row>
    <row r="33">
      <c r="A33" s="1"/>
      <c r="B33" s="10">
        <f>'Comprehensive apps info'!B33</f>
        <v>2</v>
      </c>
      <c r="C33" s="10">
        <f>'Comprehensive apps info'!C33</f>
        <v>9</v>
      </c>
      <c r="D33" s="25" t="str">
        <f>'Comprehensive apps info'!D33</f>
        <v>SEI</v>
      </c>
      <c r="E33" s="25" t="str">
        <f>'Comprehensive apps info'!E33</f>
        <v>Address Change Letters</v>
      </c>
      <c r="F33" s="25" t="str">
        <f>'Comprehensive apps info'!F33</f>
        <v>seiaddr</v>
      </c>
      <c r="G33" s="25" t="str">
        <f>'Comprehensive apps info'!G33</f>
        <v>Daily</v>
      </c>
      <c r="H33" s="25" t="str">
        <f>'Comprehensive apps info'!H33</f>
        <v>Letter</v>
      </c>
      <c r="I33" s="25" t="str">
        <f>'Comprehensive apps info'!I33</f>
        <v>Raw Data</v>
      </c>
      <c r="J33" s="25" t="str">
        <f>'Comprehensive apps info'!J33</f>
        <v>Nethra</v>
      </c>
      <c r="K33" s="25" t="str">
        <f>'Comprehensive apps info'!K33</f>
        <v>Ravi</v>
      </c>
      <c r="L33" s="25" t="str">
        <f>'Comprehensive apps info'!L33</f>
        <v>Dawn Robison</v>
      </c>
      <c r="M33" s="25" t="str">
        <f>'Comprehensive apps info'!M33</f>
        <v>Lisa Migliore &amp; Patrick Pope</v>
      </c>
      <c r="N33" s="25" t="str">
        <f>'Comprehensive apps info'!N33</f>
        <v>Casey McCammon</v>
      </c>
      <c r="O33" s="26" t="str">
        <f>'Comprehensive apps info'!O33</f>
        <v>Supported by TEKsystems</v>
      </c>
      <c r="P33" s="25" t="str">
        <f>'Comprehensive apps info'!P33</f>
        <v>N</v>
      </c>
      <c r="Q33" s="25" t="str">
        <f>'Comprehensive apps info'!Q33</f>
        <v>Y</v>
      </c>
      <c r="R33" s="25" t="str">
        <f>'Comprehensive apps info'!R33</f>
        <v>N</v>
      </c>
      <c r="S33" s="16" t="str">
        <f>'Comprehensive apps info'!S33</f>
        <v>Ritesh</v>
      </c>
      <c r="T33" s="16" t="str">
        <f>'Comprehensive apps info'!T33</f>
        <v>Maverick</v>
      </c>
      <c r="U33" s="25" t="str">
        <f>'Comprehensive apps info'!U33</f>
        <v>Hyde Park</v>
      </c>
      <c r="V33" s="25" t="str">
        <f>'Comprehensive apps info'!V33</f>
        <v>Hyde Park</v>
      </c>
      <c r="W33" s="28" t="str">
        <f>'Comprehensive apps info'!W33</f>
        <v>/prod/bcs/hdpp/clientapp/seiaddr/</v>
      </c>
      <c r="X33" s="29" t="str">
        <f>'Comprehensive apps info'!X33</f>
        <v>/bcs/hdpt/clientapp/seiaddr/</v>
      </c>
      <c r="Y33" s="30" t="str">
        <f>'Comprehensive apps info'!Y33</f>
        <v>https://sites.google.com/a/rrd.com/sei--address-change-hyde-park/</v>
      </c>
      <c r="Z33" s="31" t="str">
        <f>'Comprehensive apps info'!Z33</f>
        <v/>
      </c>
      <c r="AA33" s="118"/>
      <c r="AB33" s="32" t="str">
        <f>'Comprehensive apps info'!AA33</f>
        <v/>
      </c>
      <c r="AC33" s="32" t="str">
        <f>'Comprehensive apps info'!AB33</f>
        <v/>
      </c>
      <c r="AD33" s="32" t="str">
        <f>'Comprehensive apps info'!AC33</f>
        <v/>
      </c>
      <c r="AE33" s="32" t="str">
        <f>'Comprehensive apps info'!AD33</f>
        <v/>
      </c>
      <c r="AF33" s="32" t="str">
        <f>'Comprehensive apps info'!AE33</f>
        <v/>
      </c>
      <c r="AG33" s="32" t="str">
        <f>'Comprehensive apps info'!AF33</f>
        <v/>
      </c>
      <c r="AH33" s="32" t="str">
        <f>'Comprehensive apps info'!AG33</f>
        <v>No</v>
      </c>
      <c r="AI33" s="1"/>
      <c r="AJ33" s="1"/>
      <c r="AK33" s="1"/>
    </row>
    <row r="34">
      <c r="A34" s="1"/>
      <c r="B34" s="10">
        <f>'Comprehensive apps info'!B34</f>
        <v>2</v>
      </c>
      <c r="C34" s="10">
        <f>'Comprehensive apps info'!C34</f>
        <v>10</v>
      </c>
      <c r="D34" s="25" t="str">
        <f>'Comprehensive apps info'!D34</f>
        <v>HR Bank</v>
      </c>
      <c r="E34" s="25" t="str">
        <f>'Comprehensive apps info'!E34</f>
        <v>RAC Check</v>
      </c>
      <c r="F34" s="25" t="str">
        <f>'Comprehensive apps info'!F34</f>
        <v>hrbracc</v>
      </c>
      <c r="G34" s="25" t="str">
        <f>'Comprehensive apps info'!G34</f>
        <v>Daily</v>
      </c>
      <c r="H34" s="25" t="str">
        <f>'Comprehensive apps info'!H34</f>
        <v>Check</v>
      </c>
      <c r="I34" s="25" t="str">
        <f>'Comprehensive apps info'!I34</f>
        <v>Raw Data</v>
      </c>
      <c r="J34" s="25" t="str">
        <f>'Comprehensive apps info'!J34</f>
        <v>Pravallika</v>
      </c>
      <c r="K34" s="25" t="str">
        <f>'Comprehensive apps info'!K34</f>
        <v>Naidu</v>
      </c>
      <c r="L34" s="25" t="str">
        <f>'Comprehensive apps info'!L34</f>
        <v>Michael Smith</v>
      </c>
      <c r="M34" s="25" t="str">
        <f>'Comprehensive apps info'!M34</f>
        <v>Kayla Hartigan</v>
      </c>
      <c r="N34" s="25" t="str">
        <f>'Comprehensive apps info'!N34</f>
        <v>Mike Benson</v>
      </c>
      <c r="O34" s="26" t="str">
        <f>'Comprehensive apps info'!O34</f>
        <v>Supported by TEKsystems</v>
      </c>
      <c r="P34" s="25" t="str">
        <f>'Comprehensive apps info'!P34</f>
        <v>N</v>
      </c>
      <c r="Q34" s="25" t="str">
        <f>'Comprehensive apps info'!Q34</f>
        <v>Y</v>
      </c>
      <c r="R34" s="25" t="str">
        <f>'Comprehensive apps info'!R34</f>
        <v>N</v>
      </c>
      <c r="S34" s="16" t="str">
        <f>'Comprehensive apps info'!S34</f>
        <v>Ritesh</v>
      </c>
      <c r="T34" s="16" t="str">
        <f>'Comprehensive apps info'!T34</f>
        <v>Maverick</v>
      </c>
      <c r="U34" s="25" t="str">
        <f>'Comprehensive apps info'!U34</f>
        <v>Dallas</v>
      </c>
      <c r="V34" s="25" t="str">
        <f>'Comprehensive apps info'!V34</f>
        <v>Dallas</v>
      </c>
      <c r="W34" s="28" t="str">
        <f>'Comprehensive apps info'!W34</f>
        <v>/prod/bcs/dalp/clientapp/hrbracc/</v>
      </c>
      <c r="X34" s="29" t="str">
        <f>'Comprehensive apps info'!X34</f>
        <v>/bcs/dalt/clientapp/hrbracc/</v>
      </c>
      <c r="Y34" s="30" t="str">
        <f>'Comprehensive apps info'!Y34</f>
        <v>https://sites.google.com/a/rrd.com/hr-bank-rac-check/</v>
      </c>
      <c r="Z34" s="31" t="str">
        <f>'Comprehensive apps info'!Z34</f>
        <v/>
      </c>
      <c r="AA34" s="118"/>
      <c r="AB34" s="32" t="str">
        <f>'Comprehensive apps info'!AA34</f>
        <v>mbodfs.pcc@rrd.com</v>
      </c>
      <c r="AC34" s="32" t="str">
        <f>'Comprehensive apps info'!AB34</f>
        <v>hrb-external@rrd.com</v>
      </c>
      <c r="AD34" s="32" t="str">
        <f>'Comprehensive apps info'!AC34</f>
        <v/>
      </c>
      <c r="AE34" s="32" t="str">
        <f>'Comprehensive apps info'!AD34</f>
        <v/>
      </c>
      <c r="AF34" s="32" t="str">
        <f>'Comprehensive apps info'!AE34</f>
        <v/>
      </c>
      <c r="AG34" s="32" t="str">
        <f>'Comprehensive apps info'!AF34</f>
        <v/>
      </c>
      <c r="AH34" s="32" t="str">
        <f>'Comprehensive apps info'!AG34</f>
        <v>No</v>
      </c>
      <c r="AI34" s="1"/>
      <c r="AJ34" s="1"/>
      <c r="AK34" s="1"/>
    </row>
    <row r="35">
      <c r="A35" s="1"/>
      <c r="B35" s="10">
        <f>'Comprehensive apps info'!B35</f>
        <v>2</v>
      </c>
      <c r="C35" s="10">
        <f>'Comprehensive apps info'!C35</f>
        <v>11</v>
      </c>
      <c r="D35" s="25" t="str">
        <f>'Comprehensive apps info'!D35</f>
        <v>Genpact</v>
      </c>
      <c r="E35" s="25" t="str">
        <f>'Comprehensive apps info'!E35</f>
        <v>Checks</v>
      </c>
      <c r="F35" s="25" t="str">
        <f>'Comprehensive apps info'!F35</f>
        <v>genmhic</v>
      </c>
      <c r="G35" s="25" t="str">
        <f>'Comprehensive apps info'!G35</f>
        <v>Daily</v>
      </c>
      <c r="H35" s="25" t="str">
        <f>'Comprehensive apps info'!H35</f>
        <v>Check</v>
      </c>
      <c r="I35" s="25" t="str">
        <f>'Comprehensive apps info'!I35</f>
        <v>Raw Data</v>
      </c>
      <c r="J35" s="25" t="str">
        <f>'Comprehensive apps info'!J35</f>
        <v>Lakshmi</v>
      </c>
      <c r="K35" s="25" t="str">
        <f>'Comprehensive apps info'!K35</f>
        <v>Nethra</v>
      </c>
      <c r="L35" s="25" t="str">
        <f>'Comprehensive apps info'!L35</f>
        <v>Michael Smith</v>
      </c>
      <c r="M35" s="25" t="str">
        <f>'Comprehensive apps info'!M35</f>
        <v>Kibreab Habteselassie</v>
      </c>
      <c r="N35" s="25" t="str">
        <f>'Comprehensive apps info'!N35</f>
        <v>Mike Benson</v>
      </c>
      <c r="O35" s="26" t="str">
        <f>'Comprehensive apps info'!O35</f>
        <v>Supported by TEKsystems</v>
      </c>
      <c r="P35" s="25" t="str">
        <f>'Comprehensive apps info'!P35</f>
        <v>N/A</v>
      </c>
      <c r="Q35" s="25" t="str">
        <f>'Comprehensive apps info'!Q35</f>
        <v>N/A</v>
      </c>
      <c r="R35" s="25" t="str">
        <f>'Comprehensive apps info'!R35</f>
        <v>N/A</v>
      </c>
      <c r="S35" s="16" t="str">
        <f>'Comprehensive apps info'!S35</f>
        <v>Ritesh</v>
      </c>
      <c r="T35" s="16" t="str">
        <f>'Comprehensive apps info'!T35</f>
        <v>Maverick</v>
      </c>
      <c r="U35" s="25" t="str">
        <f>'Comprehensive apps info'!U35</f>
        <v>Dallas</v>
      </c>
      <c r="V35" s="25" t="str">
        <f>'Comprehensive apps info'!V35</f>
        <v>Dallas</v>
      </c>
      <c r="W35" s="28" t="str">
        <f>'Comprehensive apps info'!W35</f>
        <v>/prod/bcs/dalp/clientapp/genmhic/</v>
      </c>
      <c r="X35" s="29" t="str">
        <f>'Comprehensive apps info'!X35</f>
        <v>/bcs/dalt/clientapp/genmhic/</v>
      </c>
      <c r="Y35" s="30" t="str">
        <f>'Comprehensive apps info'!Y35</f>
        <v>https://sites.google.com/a/rrd.com/genpact_mhi-ap-checks/</v>
      </c>
      <c r="Z35" s="31" t="str">
        <f>'Comprehensive apps info'!Z35</f>
        <v/>
      </c>
      <c r="AA35" s="118">
        <v>42856.0</v>
      </c>
      <c r="AB35" s="32" t="str">
        <f>'Comprehensive apps info'!AA35</f>
        <v/>
      </c>
      <c r="AC35" s="32" t="str">
        <f>'Comprehensive apps info'!AB35</f>
        <v/>
      </c>
      <c r="AD35" s="32" t="str">
        <f>'Comprehensive apps info'!AC35</f>
        <v/>
      </c>
      <c r="AE35" s="32" t="str">
        <f>'Comprehensive apps info'!AD35</f>
        <v/>
      </c>
      <c r="AF35" s="32" t="str">
        <f>'Comprehensive apps info'!AE35</f>
        <v/>
      </c>
      <c r="AG35" s="32" t="str">
        <f>'Comprehensive apps info'!AF35</f>
        <v/>
      </c>
      <c r="AH35" s="32" t="str">
        <f>'Comprehensive apps info'!AG35</f>
        <v>No</v>
      </c>
      <c r="AI35" s="1"/>
      <c r="AJ35" s="1"/>
      <c r="AK35" s="1"/>
    </row>
    <row r="36">
      <c r="A36" s="1"/>
      <c r="B36" s="10">
        <f>'Comprehensive apps info'!B36</f>
        <v>2</v>
      </c>
      <c r="C36" s="10">
        <f>'Comprehensive apps info'!C36</f>
        <v>12</v>
      </c>
      <c r="D36" s="25" t="str">
        <f>'Comprehensive apps info'!D36</f>
        <v>Standard Insurance</v>
      </c>
      <c r="E36" s="25" t="str">
        <f>'Comprehensive apps info'!E36</f>
        <v>NY Checks</v>
      </c>
      <c r="F36" s="25" t="str">
        <f>'Comprehensive apps info'!F36</f>
        <v>sicchck</v>
      </c>
      <c r="G36" s="25" t="str">
        <f>'Comprehensive apps info'!G36</f>
        <v>Bi-monthly</v>
      </c>
      <c r="H36" s="25" t="str">
        <f>'Comprehensive apps info'!H36</f>
        <v>Check</v>
      </c>
      <c r="I36" s="25" t="str">
        <f>'Comprehensive apps info'!I36</f>
        <v>Raw Data</v>
      </c>
      <c r="J36" s="25" t="str">
        <f>'Comprehensive apps info'!J36</f>
        <v>Pravallika</v>
      </c>
      <c r="K36" s="25" t="str">
        <f>'Comprehensive apps info'!K36</f>
        <v>Naidu</v>
      </c>
      <c r="L36" s="25" t="str">
        <f>'Comprehensive apps info'!L36</f>
        <v>Ismaila Meite</v>
      </c>
      <c r="M36" s="25" t="str">
        <f>'Comprehensive apps info'!M36</f>
        <v>Jared Sterzer</v>
      </c>
      <c r="N36" s="25" t="str">
        <f>'Comprehensive apps info'!N36</f>
        <v>Casey McCammon</v>
      </c>
      <c r="O36" s="26" t="str">
        <f>'Comprehensive apps info'!O36</f>
        <v>Supported by TEKsystems</v>
      </c>
      <c r="P36" s="25" t="str">
        <f>'Comprehensive apps info'!P36</f>
        <v>N</v>
      </c>
      <c r="Q36" s="25" t="str">
        <f>'Comprehensive apps info'!Q36</f>
        <v>Y</v>
      </c>
      <c r="R36" s="25" t="str">
        <f>'Comprehensive apps info'!R36</f>
        <v>N</v>
      </c>
      <c r="S36" s="16" t="str">
        <f>'Comprehensive apps info'!S36</f>
        <v>Ritesh</v>
      </c>
      <c r="T36" s="16" t="str">
        <f>'Comprehensive apps info'!T36</f>
        <v>Maverick</v>
      </c>
      <c r="U36" s="25" t="str">
        <f>'Comprehensive apps info'!U36</f>
        <v>Logan</v>
      </c>
      <c r="V36" s="25" t="str">
        <f>'Comprehensive apps info'!V36</f>
        <v>Logan</v>
      </c>
      <c r="W36" s="28" t="str">
        <f>'Comprehensive apps info'!W36</f>
        <v>/prod/bcs/lgnp/clientapp/sicchck/</v>
      </c>
      <c r="X36" s="29" t="str">
        <f>'Comprehensive apps info'!X36</f>
        <v>/bcs/lgnt/clientapp/sicchck/</v>
      </c>
      <c r="Y36" s="30" t="str">
        <f>'Comprehensive apps info'!Y36</f>
        <v>https://sites.google.com/a/rrd.com/standard-insurance/</v>
      </c>
      <c r="Z36" s="31" t="str">
        <f>'Comprehensive apps info'!Z36</f>
        <v/>
      </c>
      <c r="AA36" s="118">
        <v>42808.0</v>
      </c>
      <c r="AB36" s="32" t="str">
        <f>'Comprehensive apps info'!AA36</f>
        <v/>
      </c>
      <c r="AC36" s="32" t="str">
        <f>'Comprehensive apps info'!AB36</f>
        <v/>
      </c>
      <c r="AD36" s="32" t="str">
        <f>'Comprehensive apps info'!AC36</f>
        <v/>
      </c>
      <c r="AE36" s="32" t="str">
        <f>'Comprehensive apps info'!AD36</f>
        <v/>
      </c>
      <c r="AF36" s="32" t="str">
        <f>'Comprehensive apps info'!AE36</f>
        <v/>
      </c>
      <c r="AG36" s="32" t="str">
        <f>'Comprehensive apps info'!AF36</f>
        <v/>
      </c>
      <c r="AH36" s="32" t="str">
        <f>'Comprehensive apps info'!AG36</f>
        <v>No</v>
      </c>
      <c r="AI36" s="1"/>
      <c r="AJ36" s="1"/>
      <c r="AK36" s="1"/>
    </row>
    <row r="37">
      <c r="A37" s="1"/>
      <c r="B37" s="10">
        <f>'Comprehensive apps info'!B37</f>
        <v>2</v>
      </c>
      <c r="C37" s="10">
        <f>'Comprehensive apps info'!C37</f>
        <v>13</v>
      </c>
      <c r="D37" s="25" t="str">
        <f>'Comprehensive apps info'!D37</f>
        <v>Standard Insurance</v>
      </c>
      <c r="E37" s="25" t="str">
        <f>'Comprehensive apps info'!E37</f>
        <v>Portland Checks</v>
      </c>
      <c r="F37" s="25" t="str">
        <f>'Comprehensive apps info'!F37</f>
        <v>sicchck</v>
      </c>
      <c r="G37" s="25" t="str">
        <f>'Comprehensive apps info'!G37</f>
        <v>Bi-monthly</v>
      </c>
      <c r="H37" s="25" t="str">
        <f>'Comprehensive apps info'!H37</f>
        <v>Check</v>
      </c>
      <c r="I37" s="25" t="str">
        <f>'Comprehensive apps info'!I37</f>
        <v>Raw Data</v>
      </c>
      <c r="J37" s="25" t="str">
        <f>'Comprehensive apps info'!J37</f>
        <v>Pravallika</v>
      </c>
      <c r="K37" s="25" t="str">
        <f>'Comprehensive apps info'!K37</f>
        <v>Naidu</v>
      </c>
      <c r="L37" s="25" t="str">
        <f>'Comprehensive apps info'!L37</f>
        <v>Ismaila Meite</v>
      </c>
      <c r="M37" s="25" t="str">
        <f>'Comprehensive apps info'!M37</f>
        <v>Jared Sterzer</v>
      </c>
      <c r="N37" s="25" t="str">
        <f>'Comprehensive apps info'!N37</f>
        <v>Casey McCammon</v>
      </c>
      <c r="O37" s="26" t="str">
        <f>'Comprehensive apps info'!O37</f>
        <v>Supported by TEKsystems</v>
      </c>
      <c r="P37" s="25" t="str">
        <f>'Comprehensive apps info'!P37</f>
        <v>N</v>
      </c>
      <c r="Q37" s="25" t="str">
        <f>'Comprehensive apps info'!Q37</f>
        <v>Y</v>
      </c>
      <c r="R37" s="25" t="str">
        <f>'Comprehensive apps info'!R37</f>
        <v>N</v>
      </c>
      <c r="S37" s="16" t="str">
        <f>'Comprehensive apps info'!S37</f>
        <v>Ritesh</v>
      </c>
      <c r="T37" s="16" t="str">
        <f>'Comprehensive apps info'!T37</f>
        <v>Maverick</v>
      </c>
      <c r="U37" s="25" t="str">
        <f>'Comprehensive apps info'!U37</f>
        <v>Logan</v>
      </c>
      <c r="V37" s="25" t="str">
        <f>'Comprehensive apps info'!V37</f>
        <v>Logan</v>
      </c>
      <c r="W37" s="28" t="str">
        <f>'Comprehensive apps info'!W37</f>
        <v>/prod/bcs/lgnp/clientapp/sicchck/</v>
      </c>
      <c r="X37" s="29" t="str">
        <f>'Comprehensive apps info'!X37</f>
        <v>/bcs/lgnt/clientapp/sicchck/</v>
      </c>
      <c r="Y37" s="30" t="str">
        <f>'Comprehensive apps info'!Y37</f>
        <v>https://sites.google.com/a/rrd.com/standard-insurance/</v>
      </c>
      <c r="Z37" s="31" t="str">
        <f>'Comprehensive apps info'!Z37</f>
        <v/>
      </c>
      <c r="AA37" s="118">
        <v>42808.0</v>
      </c>
      <c r="AB37" s="32" t="str">
        <f>'Comprehensive apps info'!AA37</f>
        <v/>
      </c>
      <c r="AC37" s="32" t="str">
        <f>'Comprehensive apps info'!AB37</f>
        <v/>
      </c>
      <c r="AD37" s="32" t="str">
        <f>'Comprehensive apps info'!AC37</f>
        <v/>
      </c>
      <c r="AE37" s="32" t="str">
        <f>'Comprehensive apps info'!AD37</f>
        <v/>
      </c>
      <c r="AF37" s="32" t="str">
        <f>'Comprehensive apps info'!AE37</f>
        <v/>
      </c>
      <c r="AG37" s="32" t="str">
        <f>'Comprehensive apps info'!AF37</f>
        <v/>
      </c>
      <c r="AH37" s="32" t="str">
        <f>'Comprehensive apps info'!AG37</f>
        <v>No</v>
      </c>
      <c r="AI37" s="1"/>
      <c r="AJ37" s="1"/>
      <c r="AK37" s="1"/>
    </row>
    <row r="38">
      <c r="A38" s="1"/>
      <c r="B38" s="10">
        <f>'Comprehensive apps info'!B38</f>
        <v>2</v>
      </c>
      <c r="C38" s="10">
        <f>'Comprehensive apps info'!C38</f>
        <v>14</v>
      </c>
      <c r="D38" s="25" t="str">
        <f>'Comprehensive apps info'!D38</f>
        <v>Global Exchange Services</v>
      </c>
      <c r="E38" s="25" t="str">
        <f>'Comprehensive apps info'!E38</f>
        <v>Dunning</v>
      </c>
      <c r="F38" s="25" t="str">
        <f>'Comprehensive apps info'!F38</f>
        <v>gxsduns</v>
      </c>
      <c r="G38" s="25" t="str">
        <f>'Comprehensive apps info'!G38</f>
        <v>Monthly</v>
      </c>
      <c r="H38" s="25" t="str">
        <f>'Comprehensive apps info'!H38</f>
        <v>Letters</v>
      </c>
      <c r="I38" s="25" t="str">
        <f>'Comprehensive apps info'!I38</f>
        <v>PDF</v>
      </c>
      <c r="J38" s="25" t="str">
        <f>'Comprehensive apps info'!J38</f>
        <v>Lakshmi</v>
      </c>
      <c r="K38" s="25" t="str">
        <f>'Comprehensive apps info'!K38</f>
        <v>Venkat</v>
      </c>
      <c r="L38" s="25" t="str">
        <f>'Comprehensive apps info'!L38</f>
        <v>Joe Ames</v>
      </c>
      <c r="M38" s="25" t="str">
        <f>'Comprehensive apps info'!M38</f>
        <v>Kathleen Bloomquist</v>
      </c>
      <c r="N38" s="25" t="str">
        <f>'Comprehensive apps info'!N38</f>
        <v>Carrie Gereau</v>
      </c>
      <c r="O38" s="26" t="str">
        <f>'Comprehensive apps info'!O38</f>
        <v>Supported by TEKsystems</v>
      </c>
      <c r="P38" s="25" t="str">
        <f>'Comprehensive apps info'!P38</f>
        <v>N</v>
      </c>
      <c r="Q38" s="25" t="str">
        <f>'Comprehensive apps info'!Q38</f>
        <v>Y</v>
      </c>
      <c r="R38" s="25" t="str">
        <f>'Comprehensive apps info'!R38</f>
        <v>N</v>
      </c>
      <c r="S38" s="16" t="str">
        <f>'Comprehensive apps info'!S38</f>
        <v>Ritesh</v>
      </c>
      <c r="T38" s="16" t="str">
        <f>'Comprehensive apps info'!T38</f>
        <v>Maverick</v>
      </c>
      <c r="U38" s="25" t="str">
        <f>'Comprehensive apps info'!U38</f>
        <v>Chicago</v>
      </c>
      <c r="V38" s="25" t="str">
        <f>'Comprehensive apps info'!V38</f>
        <v>Chicago</v>
      </c>
      <c r="W38" s="28" t="str">
        <f>'Comprehensive apps info'!W38</f>
        <v>/prod/bcs/chgp/clientapp/gxsduns/</v>
      </c>
      <c r="X38" s="29" t="str">
        <f>'Comprehensive apps info'!X38</f>
        <v>/bcs/chgt/clientapp/gxsduns/</v>
      </c>
      <c r="Y38" s="30" t="str">
        <f>'Comprehensive apps info'!Y38</f>
        <v>https://sites.google.com/a/rrd.com/gxs-duns---global-exchange-services-dunning-letters-us-canada/</v>
      </c>
      <c r="Z38" s="31" t="str">
        <f>'Comprehensive apps info'!Z38</f>
        <v/>
      </c>
      <c r="AA38" s="118">
        <v>42825.0</v>
      </c>
      <c r="AB38" s="32" t="str">
        <f>'Comprehensive apps info'!AA38</f>
        <v/>
      </c>
      <c r="AC38" s="32" t="str">
        <f>'Comprehensive apps info'!AB38</f>
        <v/>
      </c>
      <c r="AD38" s="32" t="str">
        <f>'Comprehensive apps info'!AC38</f>
        <v/>
      </c>
      <c r="AE38" s="32" t="str">
        <f>'Comprehensive apps info'!AD38</f>
        <v/>
      </c>
      <c r="AF38" s="32" t="str">
        <f>'Comprehensive apps info'!AE38</f>
        <v/>
      </c>
      <c r="AG38" s="32" t="str">
        <f>'Comprehensive apps info'!AF38</f>
        <v/>
      </c>
      <c r="AH38" s="32" t="str">
        <f>'Comprehensive apps info'!AG38</f>
        <v>No</v>
      </c>
      <c r="AI38" s="1"/>
      <c r="AJ38" s="1"/>
      <c r="AK38" s="1"/>
    </row>
    <row r="39">
      <c r="A39" s="1"/>
      <c r="B39" s="10">
        <f>'Comprehensive apps info'!B39</f>
        <v>2</v>
      </c>
      <c r="C39" s="10">
        <f>'Comprehensive apps info'!C39</f>
        <v>15</v>
      </c>
      <c r="D39" s="25" t="str">
        <f>'Comprehensive apps info'!D39</f>
        <v>Global Exchange Services</v>
      </c>
      <c r="E39" s="25" t="str">
        <f>'Comprehensive apps info'!E39</f>
        <v>Galaxy</v>
      </c>
      <c r="F39" s="25" t="str">
        <f>'Comprehensive apps info'!F39</f>
        <v>gxsglxy</v>
      </c>
      <c r="G39" s="25" t="str">
        <f>'Comprehensive apps info'!G39</f>
        <v>Monthly</v>
      </c>
      <c r="H39" s="25" t="str">
        <f>'Comprehensive apps info'!H39</f>
        <v>Letters</v>
      </c>
      <c r="I39" s="25" t="str">
        <f>'Comprehensive apps info'!I39</f>
        <v>PDF</v>
      </c>
      <c r="J39" s="25" t="str">
        <f>'Comprehensive apps info'!J39</f>
        <v>Nethra</v>
      </c>
      <c r="K39" s="25" t="str">
        <f>'Comprehensive apps info'!K39</f>
        <v>Ravi</v>
      </c>
      <c r="L39" s="25" t="str">
        <f>'Comprehensive apps info'!L39</f>
        <v>Joe Ames</v>
      </c>
      <c r="M39" s="25" t="str">
        <f>'Comprehensive apps info'!M39</f>
        <v>Kathleen Bloomquist</v>
      </c>
      <c r="N39" s="25" t="str">
        <f>'Comprehensive apps info'!N39</f>
        <v>Carrie Gereau</v>
      </c>
      <c r="O39" s="26" t="str">
        <f>'Comprehensive apps info'!O39</f>
        <v>Supported by TEKsystems</v>
      </c>
      <c r="P39" s="25" t="str">
        <f>'Comprehensive apps info'!P39</f>
        <v>N</v>
      </c>
      <c r="Q39" s="25" t="str">
        <f>'Comprehensive apps info'!Q39</f>
        <v>Y</v>
      </c>
      <c r="R39" s="25" t="str">
        <f>'Comprehensive apps info'!R39</f>
        <v>Y</v>
      </c>
      <c r="S39" s="16" t="str">
        <f>'Comprehensive apps info'!S39</f>
        <v>Ritesh</v>
      </c>
      <c r="T39" s="16" t="str">
        <f>'Comprehensive apps info'!T39</f>
        <v>Maverick</v>
      </c>
      <c r="U39" s="25" t="str">
        <f>'Comprehensive apps info'!U39</f>
        <v>Chicago</v>
      </c>
      <c r="V39" s="25" t="str">
        <f>'Comprehensive apps info'!V39</f>
        <v>Chicago</v>
      </c>
      <c r="W39" s="28" t="str">
        <f>'Comprehensive apps info'!W39</f>
        <v>/prod/bcs/chgp/clientapp/gxsglxy/</v>
      </c>
      <c r="X39" s="29" t="str">
        <f>'Comprehensive apps info'!X39</f>
        <v>/bcs/chgt/clientapp/gxsglxy/</v>
      </c>
      <c r="Y39" s="30" t="str">
        <f>'Comprehensive apps info'!Y39</f>
        <v>https://sites.google.com/a/rrd.com/gxs-glxy---global-exchange-services-galaxy-canada/</v>
      </c>
      <c r="Z39" s="31" t="str">
        <f>'Comprehensive apps info'!Z39</f>
        <v/>
      </c>
      <c r="AA39" s="118">
        <v>42825.0</v>
      </c>
      <c r="AB39" s="32" t="str">
        <f>'Comprehensive apps info'!AA39</f>
        <v/>
      </c>
      <c r="AC39" s="32" t="str">
        <f>'Comprehensive apps info'!AB39</f>
        <v/>
      </c>
      <c r="AD39" s="32" t="str">
        <f>'Comprehensive apps info'!AC39</f>
        <v/>
      </c>
      <c r="AE39" s="32" t="str">
        <f>'Comprehensive apps info'!AD39</f>
        <v/>
      </c>
      <c r="AF39" s="32" t="str">
        <f>'Comprehensive apps info'!AE39</f>
        <v/>
      </c>
      <c r="AG39" s="32" t="str">
        <f>'Comprehensive apps info'!AF39</f>
        <v/>
      </c>
      <c r="AH39" s="32" t="str">
        <f>'Comprehensive apps info'!AG39</f>
        <v>No</v>
      </c>
      <c r="AI39" s="1"/>
      <c r="AJ39" s="1"/>
      <c r="AK39" s="1"/>
    </row>
    <row r="40">
      <c r="A40" s="1"/>
      <c r="B40" s="10">
        <f>'Comprehensive apps info'!B40</f>
        <v>2</v>
      </c>
      <c r="C40" s="10">
        <f>'Comprehensive apps info'!C40</f>
        <v>16</v>
      </c>
      <c r="D40" s="25" t="str">
        <f>'Comprehensive apps info'!D40</f>
        <v>ING Voya</v>
      </c>
      <c r="E40" s="25" t="str">
        <f>'Comprehensive apps info'!E40</f>
        <v>Agent CDs</v>
      </c>
      <c r="F40" s="25" t="str">
        <f>'Comprehensive apps info'!F40</f>
        <v>ingsumr</v>
      </c>
      <c r="G40" s="25" t="str">
        <f>'Comprehensive apps info'!G40</f>
        <v>Quarterly</v>
      </c>
      <c r="H40" s="25" t="str">
        <f>'Comprehensive apps info'!H40</f>
        <v>CD's</v>
      </c>
      <c r="I40" s="25" t="str">
        <f>'Comprehensive apps info'!I40</f>
        <v>Raw Data</v>
      </c>
      <c r="J40" s="25" t="str">
        <f>'Comprehensive apps info'!J40</f>
        <v>Lakshmi</v>
      </c>
      <c r="K40" s="25" t="str">
        <f>'Comprehensive apps info'!K40</f>
        <v>Venkat</v>
      </c>
      <c r="L40" s="25" t="str">
        <f>'Comprehensive apps info'!L40</f>
        <v>Craig Schvaneveldt</v>
      </c>
      <c r="M40" s="25" t="str">
        <f>'Comprehensive apps info'!M40</f>
        <v>Julie Dunbar</v>
      </c>
      <c r="N40" s="25" t="str">
        <f>'Comprehensive apps info'!N40</f>
        <v>Casey McCammon</v>
      </c>
      <c r="O40" s="26" t="str">
        <f>'Comprehensive apps info'!O40</f>
        <v>Supported by TEKsystems</v>
      </c>
      <c r="P40" s="25" t="str">
        <f>'Comprehensive apps info'!P40</f>
        <v>N</v>
      </c>
      <c r="Q40" s="25" t="str">
        <f>'Comprehensive apps info'!Q40</f>
        <v>Y</v>
      </c>
      <c r="R40" s="25" t="str">
        <f>'Comprehensive apps info'!R40</f>
        <v>N</v>
      </c>
      <c r="S40" s="16" t="str">
        <f>'Comprehensive apps info'!S40</f>
        <v>Ritesh</v>
      </c>
      <c r="T40" s="16" t="str">
        <f>'Comprehensive apps info'!T40</f>
        <v>Maverick</v>
      </c>
      <c r="U40" s="25" t="str">
        <f>'Comprehensive apps info'!U40</f>
        <v>Logan</v>
      </c>
      <c r="V40" s="25" t="str">
        <f>'Comprehensive apps info'!V40</f>
        <v>Logan</v>
      </c>
      <c r="W40" s="28" t="str">
        <f>'Comprehensive apps info'!W40</f>
        <v>/prod/bcs/lgnp/clientapp/ingsumr/</v>
      </c>
      <c r="X40" s="29" t="str">
        <f>'Comprehensive apps info'!X40</f>
        <v>/bcs/lgnt/clientapp/ingsumr/</v>
      </c>
      <c r="Y40" s="30" t="str">
        <f>'Comprehensive apps info'!Y40</f>
        <v>https://sites.google.com/a/rrd.com/ing-sumr/</v>
      </c>
      <c r="Z40" s="31" t="str">
        <f>'Comprehensive apps info'!Z40</f>
        <v/>
      </c>
      <c r="AA40" s="118"/>
      <c r="AB40" s="32" t="str">
        <f>'Comprehensive apps info'!AA40</f>
        <v/>
      </c>
      <c r="AC40" s="32" t="str">
        <f>'Comprehensive apps info'!AB40</f>
        <v/>
      </c>
      <c r="AD40" s="32" t="str">
        <f>'Comprehensive apps info'!AC40</f>
        <v/>
      </c>
      <c r="AE40" s="32" t="str">
        <f>'Comprehensive apps info'!AD40</f>
        <v/>
      </c>
      <c r="AF40" s="32" t="str">
        <f>'Comprehensive apps info'!AE40</f>
        <v/>
      </c>
      <c r="AG40" s="32" t="str">
        <f>'Comprehensive apps info'!AF40</f>
        <v/>
      </c>
      <c r="AH40" s="32" t="str">
        <f>'Comprehensive apps info'!AG40</f>
        <v>No</v>
      </c>
      <c r="AI40" s="1"/>
      <c r="AJ40" s="1"/>
      <c r="AK40" s="1"/>
    </row>
    <row r="41">
      <c r="A41" s="1"/>
      <c r="B41" s="10">
        <f>'Comprehensive apps info'!B41</f>
        <v>2</v>
      </c>
      <c r="C41" s="10">
        <f>'Comprehensive apps info'!C41</f>
        <v>17</v>
      </c>
      <c r="D41" s="25" t="str">
        <f>'Comprehensive apps info'!D41</f>
        <v>SEI</v>
      </c>
      <c r="E41" s="25" t="str">
        <f>'Comprehensive apps info'!E41</f>
        <v>ECR</v>
      </c>
      <c r="F41" s="25" t="str">
        <f>'Comprehensive apps info'!F41</f>
        <v>seiecrp</v>
      </c>
      <c r="G41" s="25" t="str">
        <f>'Comprehensive apps info'!G41</f>
        <v>Bi-monthly</v>
      </c>
      <c r="H41" s="25" t="str">
        <f>'Comprehensive apps info'!H41</f>
        <v>Letter</v>
      </c>
      <c r="I41" s="25" t="str">
        <f>'Comprehensive apps info'!I41</f>
        <v>PDF</v>
      </c>
      <c r="J41" s="25" t="str">
        <f>'Comprehensive apps info'!J41</f>
        <v>Lakshmi</v>
      </c>
      <c r="K41" s="25" t="str">
        <f>'Comprehensive apps info'!K41</f>
        <v>Venkat</v>
      </c>
      <c r="L41" s="25" t="str">
        <f>'Comprehensive apps info'!L41</f>
        <v>Craig Schvaneveldt</v>
      </c>
      <c r="M41" s="25" t="str">
        <f>'Comprehensive apps info'!M41</f>
        <v>Kathleen Bloomquist</v>
      </c>
      <c r="N41" s="25" t="str">
        <f>'Comprehensive apps info'!N41</f>
        <v>Casey McCammon</v>
      </c>
      <c r="O41" s="26" t="str">
        <f>'Comprehensive apps info'!O41</f>
        <v>Supported by TEKsystems</v>
      </c>
      <c r="P41" s="25" t="str">
        <f>'Comprehensive apps info'!P41</f>
        <v>N</v>
      </c>
      <c r="Q41" s="25" t="str">
        <f>'Comprehensive apps info'!Q41</f>
        <v>Y</v>
      </c>
      <c r="R41" s="25" t="str">
        <f>'Comprehensive apps info'!R41</f>
        <v>N</v>
      </c>
      <c r="S41" s="16" t="str">
        <f>'Comprehensive apps info'!S41</f>
        <v>Ritesh</v>
      </c>
      <c r="T41" s="16" t="str">
        <f>'Comprehensive apps info'!T41</f>
        <v>Maverick</v>
      </c>
      <c r="U41" s="25" t="str">
        <f>'Comprehensive apps info'!U41</f>
        <v>Chicago</v>
      </c>
      <c r="V41" s="25" t="str">
        <f>'Comprehensive apps info'!V41</f>
        <v>Chicago</v>
      </c>
      <c r="W41" s="28" t="str">
        <f>'Comprehensive apps info'!W41</f>
        <v>/prod/bcs/chgp/clientapp/seiecrp/</v>
      </c>
      <c r="X41" s="29" t="str">
        <f>'Comprehensive apps info'!X41</f>
        <v>/bcs/chgt/clientapp/seiecrp/</v>
      </c>
      <c r="Y41" s="30" t="str">
        <f>'Comprehensive apps info'!Y41</f>
        <v>https://sites.google.com/a/rrd.com/sei-investments-ecrp/</v>
      </c>
      <c r="Z41" s="31" t="str">
        <f>'Comprehensive apps info'!Z41</f>
        <v/>
      </c>
      <c r="AA41" s="118"/>
      <c r="AB41" s="32" t="str">
        <f>'Comprehensive apps info'!AA41</f>
        <v/>
      </c>
      <c r="AC41" s="32" t="str">
        <f>'Comprehensive apps info'!AB41</f>
        <v/>
      </c>
      <c r="AD41" s="32" t="str">
        <f>'Comprehensive apps info'!AC41</f>
        <v/>
      </c>
      <c r="AE41" s="32" t="str">
        <f>'Comprehensive apps info'!AD41</f>
        <v/>
      </c>
      <c r="AF41" s="32" t="str">
        <f>'Comprehensive apps info'!AE41</f>
        <v/>
      </c>
      <c r="AG41" s="32" t="str">
        <f>'Comprehensive apps info'!AF41</f>
        <v/>
      </c>
      <c r="AH41" s="32" t="str">
        <f>'Comprehensive apps info'!AG41</f>
        <v>No</v>
      </c>
      <c r="AI41" s="1"/>
      <c r="AJ41" s="1"/>
      <c r="AK41" s="1"/>
    </row>
    <row r="42">
      <c r="A42" s="1"/>
      <c r="B42" s="10">
        <f>'Comprehensive apps info'!B42</f>
        <v>2</v>
      </c>
      <c r="C42" s="10">
        <f>'Comprehensive apps info'!C42</f>
        <v>18</v>
      </c>
      <c r="D42" s="25" t="str">
        <f>'Comprehensive apps info'!D42</f>
        <v>American College of Cardiology</v>
      </c>
      <c r="E42" s="25" t="str">
        <f>'Comprehensive apps info'!E42</f>
        <v>Letters</v>
      </c>
      <c r="F42" s="25" t="str">
        <f>'Comprehensive apps info'!F42</f>
        <v>accthlt</v>
      </c>
      <c r="G42" s="25" t="str">
        <f>'Comprehensive apps info'!G42</f>
        <v>Quarterly</v>
      </c>
      <c r="H42" s="25" t="str">
        <f>'Comprehensive apps info'!H42</f>
        <v>Letter/Stmt</v>
      </c>
      <c r="I42" s="25" t="str">
        <f>'Comprehensive apps info'!I42</f>
        <v>Raw Data</v>
      </c>
      <c r="J42" s="25" t="str">
        <f>'Comprehensive apps info'!J42</f>
        <v>Nethra</v>
      </c>
      <c r="K42" s="25" t="str">
        <f>'Comprehensive apps info'!K42</f>
        <v>Ravi</v>
      </c>
      <c r="L42" s="25" t="str">
        <f>'Comprehensive apps info'!L42</f>
        <v>Joe Ames</v>
      </c>
      <c r="M42" s="25" t="str">
        <f>'Comprehensive apps info'!M42</f>
        <v>Kate Kennedy</v>
      </c>
      <c r="N42" s="25" t="str">
        <f>'Comprehensive apps info'!N42</f>
        <v>Carrie Gereau</v>
      </c>
      <c r="O42" s="26" t="str">
        <f>'Comprehensive apps info'!O42</f>
        <v>Supported by TEKsystems</v>
      </c>
      <c r="P42" s="25" t="str">
        <f>'Comprehensive apps info'!P42</f>
        <v>N</v>
      </c>
      <c r="Q42" s="25" t="str">
        <f>'Comprehensive apps info'!Q42</f>
        <v>Y</v>
      </c>
      <c r="R42" s="25" t="str">
        <f>'Comprehensive apps info'!R42</f>
        <v>N</v>
      </c>
      <c r="S42" s="16" t="str">
        <f>'Comprehensive apps info'!S42</f>
        <v>Ritesh</v>
      </c>
      <c r="T42" s="16" t="str">
        <f>'Comprehensive apps info'!T42</f>
        <v>Maverick</v>
      </c>
      <c r="U42" s="25" t="str">
        <f>'Comprehensive apps info'!U42</f>
        <v>Thurmont</v>
      </c>
      <c r="V42" s="25" t="str">
        <f>'Comprehensive apps info'!V42</f>
        <v>Thurmont</v>
      </c>
      <c r="W42" s="28" t="str">
        <f>'Comprehensive apps info'!W42</f>
        <v>/prod/bcs/thup/clientapp/accthlt/</v>
      </c>
      <c r="X42" s="29" t="str">
        <f>'Comprehensive apps info'!X42</f>
        <v>/bcs/thut/clientapp/accthlt/</v>
      </c>
      <c r="Y42" s="30" t="str">
        <f>'Comprehensive apps info'!Y42</f>
        <v>https://sites.google.com/a/rrd.com/acc-thlt/</v>
      </c>
      <c r="Z42" s="31" t="str">
        <f>'Comprehensive apps info'!Z42</f>
        <v/>
      </c>
      <c r="AA42" s="118"/>
      <c r="AB42" s="32" t="str">
        <f>'Comprehensive apps info'!AA42</f>
        <v>rrd-acc-thlt-igroup@rrd.com</v>
      </c>
      <c r="AC42" s="32" t="str">
        <f>'Comprehensive apps info'!AB42</f>
        <v>rrd-acc-thlt-egroup@rrd.com</v>
      </c>
      <c r="AD42" s="32" t="str">
        <f>'Comprehensive apps info'!AC42</f>
        <v/>
      </c>
      <c r="AE42" s="32" t="str">
        <f>'Comprehensive apps info'!AD42</f>
        <v/>
      </c>
      <c r="AF42" s="32" t="str">
        <f>'Comprehensive apps info'!AE42</f>
        <v/>
      </c>
      <c r="AG42" s="32" t="str">
        <f>'Comprehensive apps info'!AF42</f>
        <v/>
      </c>
      <c r="AH42" s="32" t="str">
        <f>'Comprehensive apps info'!AG42</f>
        <v>No</v>
      </c>
      <c r="AI42" s="1"/>
      <c r="AJ42" s="1"/>
      <c r="AK42" s="1"/>
    </row>
    <row r="43">
      <c r="A43" s="1"/>
      <c r="B43" s="10">
        <f>'Comprehensive apps info'!B43</f>
        <v>2</v>
      </c>
      <c r="C43" s="10">
        <f>'Comprehensive apps info'!C43</f>
        <v>19</v>
      </c>
      <c r="D43" s="25" t="str">
        <f>'Comprehensive apps info'!D43</f>
        <v>T Rowe Price</v>
      </c>
      <c r="E43" s="25" t="str">
        <f>'Comprehensive apps info'!E43</f>
        <v>Delinquent Loan Letters</v>
      </c>
      <c r="F43" s="25" t="str">
        <f>'Comprehensive apps info'!F43</f>
        <v>trpdllt</v>
      </c>
      <c r="G43" s="25" t="str">
        <f>'Comprehensive apps info'!G43</f>
        <v>Ad-hoc</v>
      </c>
      <c r="H43" s="25" t="str">
        <f>'Comprehensive apps info'!H43</f>
        <v>Letter</v>
      </c>
      <c r="I43" s="25" t="str">
        <f>'Comprehensive apps info'!I43</f>
        <v>????</v>
      </c>
      <c r="J43" s="25" t="str">
        <f>'Comprehensive apps info'!J43</f>
        <v>Nethra</v>
      </c>
      <c r="K43" s="25" t="str">
        <f>'Comprehensive apps info'!K43</f>
        <v>Ravi</v>
      </c>
      <c r="L43" s="25" t="str">
        <f>'Comprehensive apps info'!L43</f>
        <v>Spencer Jones</v>
      </c>
      <c r="M43" s="25" t="str">
        <f>'Comprehensive apps info'!M43</f>
        <v>Lisa Migliore &amp; Kathy Terlino</v>
      </c>
      <c r="N43" s="25" t="str">
        <f>'Comprehensive apps info'!N43</f>
        <v>Mike Benson</v>
      </c>
      <c r="O43" s="26" t="str">
        <f>'Comprehensive apps info'!O43</f>
        <v>Supported by TEKsystems</v>
      </c>
      <c r="P43" s="25" t="str">
        <f>'Comprehensive apps info'!P43</f>
        <v>N</v>
      </c>
      <c r="Q43" s="25" t="str">
        <f>'Comprehensive apps info'!Q43</f>
        <v>N</v>
      </c>
      <c r="R43" s="25" t="str">
        <f>'Comprehensive apps info'!R43</f>
        <v>Y</v>
      </c>
      <c r="S43" s="16" t="str">
        <f>'Comprehensive apps info'!S43</f>
        <v>Ritesh</v>
      </c>
      <c r="T43" s="16" t="str">
        <f>'Comprehensive apps info'!T43</f>
        <v>Maverick</v>
      </c>
      <c r="U43" s="25" t="str">
        <f>'Comprehensive apps info'!U43</f>
        <v>Hyde Park</v>
      </c>
      <c r="V43" s="25" t="str">
        <f>'Comprehensive apps info'!V43</f>
        <v>Hyde Park</v>
      </c>
      <c r="W43" s="28" t="str">
        <f>'Comprehensive apps info'!W43</f>
        <v>/prod/bcs/hdpp/clientapp/trpdllt/</v>
      </c>
      <c r="X43" s="29" t="str">
        <f>'Comprehensive apps info'!X43</f>
        <v>/bcs/hdpt/clientapp/trpdllt/</v>
      </c>
      <c r="Y43" s="30" t="str">
        <f>'Comprehensive apps info'!Y43</f>
        <v>https://sites.google.com/a/rrd.com/t-rowe-price-delinquent-loan-letters-trpdllt/</v>
      </c>
      <c r="Z43" s="31" t="str">
        <f>'Comprehensive apps info'!Z43</f>
        <v/>
      </c>
      <c r="AA43" s="118"/>
      <c r="AB43" s="32" t="str">
        <f>'Comprehensive apps info'!AA43</f>
        <v/>
      </c>
      <c r="AC43" s="32" t="str">
        <f>'Comprehensive apps info'!AB43</f>
        <v/>
      </c>
      <c r="AD43" s="32" t="str">
        <f>'Comprehensive apps info'!AC43</f>
        <v/>
      </c>
      <c r="AE43" s="32" t="str">
        <f>'Comprehensive apps info'!AD43</f>
        <v/>
      </c>
      <c r="AF43" s="32" t="str">
        <f>'Comprehensive apps info'!AE43</f>
        <v/>
      </c>
      <c r="AG43" s="32" t="str">
        <f>'Comprehensive apps info'!AF43</f>
        <v/>
      </c>
      <c r="AH43" s="32" t="str">
        <f>'Comprehensive apps info'!AG43</f>
        <v>No</v>
      </c>
      <c r="AI43" s="1"/>
      <c r="AJ43" s="1"/>
      <c r="AK43" s="1"/>
    </row>
    <row r="44">
      <c r="A44" s="1"/>
      <c r="B44" s="10">
        <f>'Comprehensive apps info'!B44</f>
        <v>3</v>
      </c>
      <c r="C44" s="10">
        <f>'Comprehensive apps info'!C44</f>
        <v>1</v>
      </c>
      <c r="D44" s="25" t="str">
        <f>'Comprehensive apps info'!D44</f>
        <v>Direct Energy</v>
      </c>
      <c r="E44" s="25" t="str">
        <f>'Comprehensive apps info'!E44</f>
        <v>Gas Bill</v>
      </c>
      <c r="F44" s="25" t="str">
        <f>'Comprehensive apps info'!F44</f>
        <v>decgasi</v>
      </c>
      <c r="G44" s="25" t="str">
        <f>'Comprehensive apps info'!G44</f>
        <v>Daily</v>
      </c>
      <c r="H44" s="25" t="str">
        <f>'Comprehensive apps info'!H44</f>
        <v>Stmt</v>
      </c>
      <c r="I44" s="25" t="str">
        <f>'Comprehensive apps info'!I44</f>
        <v>PDF</v>
      </c>
      <c r="J44" s="25" t="str">
        <f>'Comprehensive apps info'!J44</f>
        <v>Anil</v>
      </c>
      <c r="K44" s="25" t="str">
        <f>'Comprehensive apps info'!K44</f>
        <v>Nethra</v>
      </c>
      <c r="L44" s="25" t="str">
        <f>'Comprehensive apps info'!L44</f>
        <v>Mario Butter</v>
      </c>
      <c r="M44" s="25" t="str">
        <f>'Comprehensive apps info'!M44</f>
        <v>Joanne Torricelli &amp; Lisa Borges-Facioni</v>
      </c>
      <c r="N44" s="25" t="str">
        <f>'Comprehensive apps info'!N44</f>
        <v>Brandon Ballard</v>
      </c>
      <c r="O44" s="59" t="str">
        <f>'Comprehensive apps info'!O44</f>
        <v>Supported by TEKsystems</v>
      </c>
      <c r="P44" s="25" t="str">
        <f>'Comprehensive apps info'!P44</f>
        <v>N/A</v>
      </c>
      <c r="Q44" s="25" t="str">
        <f>'Comprehensive apps info'!Q44</f>
        <v>N/A</v>
      </c>
      <c r="R44" s="25" t="str">
        <f>'Comprehensive apps info'!R44</f>
        <v>N/A</v>
      </c>
      <c r="S44" s="16" t="str">
        <f>'Comprehensive apps info'!S44</f>
        <v>Ritesh</v>
      </c>
      <c r="T44" s="16" t="str">
        <f>'Comprehensive apps info'!T44</f>
        <v>Maverick</v>
      </c>
      <c r="U44" s="25" t="str">
        <f>'Comprehensive apps info'!U44</f>
        <v>Hyde Park</v>
      </c>
      <c r="V44" s="25" t="str">
        <f>'Comprehensive apps info'!V44</f>
        <v>Hyde Park</v>
      </c>
      <c r="W44" s="121" t="str">
        <f>'Comprehensive apps info'!W44</f>
        <v>/prod/bcs/hdpp/clientapp/decgasi/</v>
      </c>
      <c r="X44" s="122" t="str">
        <f>'Comprehensive apps info'!X44</f>
        <v>/bcs/hdpt/clientapp/decgasi/</v>
      </c>
      <c r="Y44" s="123" t="str">
        <f>'Comprehensive apps info'!Y44</f>
        <v>https://sites.google.com/a/rrd.com/directenergy-bills/</v>
      </c>
      <c r="Z44" s="31" t="str">
        <f>'Comprehensive apps info'!Z44</f>
        <v/>
      </c>
      <c r="AA44" s="118"/>
      <c r="AB44" s="32" t="str">
        <f>'Comprehensive apps info'!AA44</f>
        <v/>
      </c>
      <c r="AC44" s="32" t="str">
        <f>'Comprehensive apps info'!AB44</f>
        <v/>
      </c>
      <c r="AD44" s="32" t="str">
        <f>'Comprehensive apps info'!AC44</f>
        <v/>
      </c>
      <c r="AE44" s="32" t="str">
        <f>'Comprehensive apps info'!AD44</f>
        <v/>
      </c>
      <c r="AF44" s="32" t="str">
        <f>'Comprehensive apps info'!AE44</f>
        <v/>
      </c>
      <c r="AG44" s="32" t="str">
        <f>'Comprehensive apps info'!AF44</f>
        <v/>
      </c>
      <c r="AH44" s="32" t="str">
        <f>'Comprehensive apps info'!AG44</f>
        <v>No</v>
      </c>
      <c r="AI44" s="1"/>
      <c r="AJ44" s="1"/>
      <c r="AK44" s="1"/>
    </row>
    <row r="45">
      <c r="A45" s="1"/>
      <c r="B45" s="10">
        <f>'Comprehensive apps info'!B45</f>
        <v>3</v>
      </c>
      <c r="C45" s="10">
        <f>'Comprehensive apps info'!C45</f>
        <v>2</v>
      </c>
      <c r="D45" s="25" t="str">
        <f>'Comprehensive apps info'!D45</f>
        <v>Direct Energy</v>
      </c>
      <c r="E45" s="25" t="str">
        <f>'Comprehensive apps info'!E45</f>
        <v>Electric Bill</v>
      </c>
      <c r="F45" s="25" t="str">
        <f>'Comprehensive apps info'!F45</f>
        <v>decelec</v>
      </c>
      <c r="G45" s="25" t="str">
        <f>'Comprehensive apps info'!G45</f>
        <v>Daily</v>
      </c>
      <c r="H45" s="25" t="str">
        <f>'Comprehensive apps info'!H45</f>
        <v>Stmt</v>
      </c>
      <c r="I45" s="25" t="str">
        <f>'Comprehensive apps info'!I45</f>
        <v>PDF</v>
      </c>
      <c r="J45" s="25" t="str">
        <f>'Comprehensive apps info'!J45</f>
        <v>Anil</v>
      </c>
      <c r="K45" s="25" t="str">
        <f>'Comprehensive apps info'!K45</f>
        <v>Nethra</v>
      </c>
      <c r="L45" s="25" t="str">
        <f>'Comprehensive apps info'!L45</f>
        <v>Mario Butter</v>
      </c>
      <c r="M45" s="25" t="str">
        <f>'Comprehensive apps info'!M45</f>
        <v>Joanne Torricelli &amp; Lisa Borges-Facioni</v>
      </c>
      <c r="N45" s="25" t="str">
        <f>'Comprehensive apps info'!N45</f>
        <v>Brandon Ballard</v>
      </c>
      <c r="O45" s="59" t="str">
        <f>'Comprehensive apps info'!O45</f>
        <v>Supported by TEKsystems</v>
      </c>
      <c r="P45" s="25" t="str">
        <f>'Comprehensive apps info'!P45</f>
        <v>N/A</v>
      </c>
      <c r="Q45" s="25" t="str">
        <f>'Comprehensive apps info'!Q45</f>
        <v>N/A</v>
      </c>
      <c r="R45" s="25" t="str">
        <f>'Comprehensive apps info'!R45</f>
        <v>N/A</v>
      </c>
      <c r="S45" s="16" t="str">
        <f>'Comprehensive apps info'!S45</f>
        <v>Ritesh</v>
      </c>
      <c r="T45" s="16" t="str">
        <f>'Comprehensive apps info'!T45</f>
        <v>Maverick</v>
      </c>
      <c r="U45" s="25" t="str">
        <f>'Comprehensive apps info'!U45</f>
        <v>Hyde Park</v>
      </c>
      <c r="V45" s="25" t="str">
        <f>'Comprehensive apps info'!V45</f>
        <v>Hyde Park</v>
      </c>
      <c r="W45" s="122" t="str">
        <f>'Comprehensive apps info'!W45</f>
        <v>/prod/bcs/hdpp/clientapp/decelec</v>
      </c>
      <c r="X45" s="122" t="str">
        <f>'Comprehensive apps info'!X45</f>
        <v>/bcs/hdpt/clientapp/decelec/</v>
      </c>
      <c r="Y45" s="123" t="str">
        <f>'Comprehensive apps info'!Y45</f>
        <v>https://sites.google.com/a/rrd.com/directenergy-bills/</v>
      </c>
      <c r="Z45" s="31" t="str">
        <f>'Comprehensive apps info'!Z45</f>
        <v/>
      </c>
      <c r="AA45" s="118"/>
      <c r="AB45" s="32" t="str">
        <f>'Comprehensive apps info'!AA45</f>
        <v/>
      </c>
      <c r="AC45" s="32" t="str">
        <f>'Comprehensive apps info'!AB45</f>
        <v/>
      </c>
      <c r="AD45" s="32" t="str">
        <f>'Comprehensive apps info'!AC45</f>
        <v/>
      </c>
      <c r="AE45" s="32" t="str">
        <f>'Comprehensive apps info'!AD45</f>
        <v/>
      </c>
      <c r="AF45" s="32" t="str">
        <f>'Comprehensive apps info'!AE45</f>
        <v/>
      </c>
      <c r="AG45" s="32" t="str">
        <f>'Comprehensive apps info'!AF45</f>
        <v/>
      </c>
      <c r="AH45" s="32" t="str">
        <f>'Comprehensive apps info'!AG45</f>
        <v>No</v>
      </c>
      <c r="AI45" s="1"/>
      <c r="AJ45" s="1"/>
      <c r="AK45" s="1"/>
    </row>
    <row r="46">
      <c r="A46" s="1"/>
      <c r="B46" s="10">
        <f>'Comprehensive apps info'!B46</f>
        <v>3</v>
      </c>
      <c r="C46" s="10">
        <f>'Comprehensive apps info'!C46</f>
        <v>3</v>
      </c>
      <c r="D46" s="25" t="str">
        <f>'Comprehensive apps info'!D46</f>
        <v>Direct Energy</v>
      </c>
      <c r="E46" s="25" t="str">
        <f>'Comprehensive apps info'!E46</f>
        <v>Letters</v>
      </c>
      <c r="F46" s="25" t="str">
        <f>'Comprehensive apps info'!F46</f>
        <v>decltrs</v>
      </c>
      <c r="G46" s="25" t="str">
        <f>'Comprehensive apps info'!G46</f>
        <v>Daily</v>
      </c>
      <c r="H46" s="25" t="str">
        <f>'Comprehensive apps info'!H46</f>
        <v>Letter</v>
      </c>
      <c r="I46" s="25" t="str">
        <f>'Comprehensive apps info'!I46</f>
        <v>Raw Data</v>
      </c>
      <c r="J46" s="25" t="str">
        <f>'Comprehensive apps info'!J46</f>
        <v>Sushil</v>
      </c>
      <c r="K46" s="25" t="str">
        <f>'Comprehensive apps info'!K46</f>
        <v>Pravallika</v>
      </c>
      <c r="L46" s="25" t="str">
        <f>'Comprehensive apps info'!L46</f>
        <v>Trenton Mumford</v>
      </c>
      <c r="M46" s="25" t="str">
        <f>'Comprehensive apps info'!M46</f>
        <v>Cammy Telford</v>
      </c>
      <c r="N46" s="25" t="str">
        <f>'Comprehensive apps info'!N46</f>
        <v>Brandon Ballard</v>
      </c>
      <c r="O46" s="59" t="str">
        <f>'Comprehensive apps info'!O46</f>
        <v>Supported by TEKsystems</v>
      </c>
      <c r="P46" s="25" t="str">
        <f>'Comprehensive apps info'!P46</f>
        <v>N/A</v>
      </c>
      <c r="Q46" s="25" t="str">
        <f>'Comprehensive apps info'!Q46</f>
        <v>N/A</v>
      </c>
      <c r="R46" s="25" t="str">
        <f>'Comprehensive apps info'!R46</f>
        <v>N/A</v>
      </c>
      <c r="S46" s="16" t="str">
        <f>'Comprehensive apps info'!S46</f>
        <v>Ritesh</v>
      </c>
      <c r="T46" s="16" t="str">
        <f>'Comprehensive apps info'!T46</f>
        <v>Maverick</v>
      </c>
      <c r="U46" s="25" t="str">
        <f>'Comprehensive apps info'!U46</f>
        <v>Logan</v>
      </c>
      <c r="V46" s="25" t="str">
        <f>'Comprehensive apps info'!V46</f>
        <v>Logan</v>
      </c>
      <c r="W46" s="122" t="str">
        <f>'Comprehensive apps info'!W46</f>
        <v>/prod/bcs/lgnp/clientapp/decltrs/</v>
      </c>
      <c r="X46" s="122" t="str">
        <f>'Comprehensive apps info'!X46</f>
        <v>/bcs/lgnt/clientapp/decltrs/</v>
      </c>
      <c r="Y46" s="123" t="str">
        <f>'Comprehensive apps info'!Y46</f>
        <v>https://sites.google.com/a/rrd.com/direct-energy-letters/</v>
      </c>
      <c r="Z46" s="31" t="str">
        <f>'Comprehensive apps info'!Z46</f>
        <v/>
      </c>
      <c r="AA46" s="118"/>
      <c r="AB46" s="32" t="str">
        <f>'Comprehensive apps info'!AA46</f>
        <v/>
      </c>
      <c r="AC46" s="32" t="str">
        <f>'Comprehensive apps info'!AB46</f>
        <v/>
      </c>
      <c r="AD46" s="32" t="str">
        <f>'Comprehensive apps info'!AC46</f>
        <v/>
      </c>
      <c r="AE46" s="32" t="str">
        <f>'Comprehensive apps info'!AD46</f>
        <v/>
      </c>
      <c r="AF46" s="32" t="str">
        <f>'Comprehensive apps info'!AE46</f>
        <v/>
      </c>
      <c r="AG46" s="32" t="str">
        <f>'Comprehensive apps info'!AF46</f>
        <v/>
      </c>
      <c r="AH46" s="32" t="str">
        <f>'Comprehensive apps info'!AG46</f>
        <v>Yes</v>
      </c>
      <c r="AI46" s="1"/>
      <c r="AJ46" s="1"/>
      <c r="AK46" s="1"/>
    </row>
    <row r="47">
      <c r="A47" s="1"/>
      <c r="B47" s="10">
        <f>'Comprehensive apps info'!B47</f>
        <v>3</v>
      </c>
      <c r="C47" s="10">
        <f>'Comprehensive apps info'!C47</f>
        <v>4</v>
      </c>
      <c r="D47" s="25" t="str">
        <f>'Comprehensive apps info'!D47</f>
        <v>Direct Energy</v>
      </c>
      <c r="E47" s="25" t="str">
        <f>'Comprehensive apps info'!E47</f>
        <v>Reprints</v>
      </c>
      <c r="F47" s="25" t="str">
        <f>'Comprehensive apps info'!F47</f>
        <v>decrprt</v>
      </c>
      <c r="G47" s="25" t="str">
        <f>'Comprehensive apps info'!G47</f>
        <v>Daily</v>
      </c>
      <c r="H47" s="25" t="str">
        <f>'Comprehensive apps info'!H47</f>
        <v>Stmt</v>
      </c>
      <c r="I47" s="25" t="str">
        <f>'Comprehensive apps info'!I47</f>
        <v>PDF</v>
      </c>
      <c r="J47" s="25" t="str">
        <f>'Comprehensive apps info'!J47</f>
        <v>Sushil</v>
      </c>
      <c r="K47" s="25" t="str">
        <f>'Comprehensive apps info'!K47</f>
        <v>Pravallika</v>
      </c>
      <c r="L47" s="25" t="str">
        <f>'Comprehensive apps info'!L47</f>
        <v>Trenton Mumford</v>
      </c>
      <c r="M47" s="25" t="str">
        <f>'Comprehensive apps info'!M47</f>
        <v>Richard Sprague</v>
      </c>
      <c r="N47" s="25" t="str">
        <f>'Comprehensive apps info'!N47</f>
        <v>Brandon Ballard</v>
      </c>
      <c r="O47" s="59" t="str">
        <f>'Comprehensive apps info'!O47</f>
        <v>Supported by TEKsystems</v>
      </c>
      <c r="P47" s="25" t="str">
        <f>'Comprehensive apps info'!P47</f>
        <v>N/A</v>
      </c>
      <c r="Q47" s="25" t="str">
        <f>'Comprehensive apps info'!Q47</f>
        <v>N/A</v>
      </c>
      <c r="R47" s="25" t="str">
        <f>'Comprehensive apps info'!R47</f>
        <v>N/A</v>
      </c>
      <c r="S47" s="16" t="str">
        <f>'Comprehensive apps info'!S47</f>
        <v>Ritesh</v>
      </c>
      <c r="T47" s="16" t="str">
        <f>'Comprehensive apps info'!T47</f>
        <v>Maverick</v>
      </c>
      <c r="U47" s="25" t="str">
        <f>'Comprehensive apps info'!U47</f>
        <v>Logan</v>
      </c>
      <c r="V47" s="25" t="str">
        <f>'Comprehensive apps info'!V47</f>
        <v>Logan</v>
      </c>
      <c r="W47" s="122" t="str">
        <f>'Comprehensive apps info'!W47</f>
        <v>/prod/bcs/lgnp/clientapp/decrprt/</v>
      </c>
      <c r="X47" s="122" t="str">
        <f>'Comprehensive apps info'!X47</f>
        <v>/bcs/lgnt/clientapp/decrprt/</v>
      </c>
      <c r="Y47" s="123" t="str">
        <f>'Comprehensive apps info'!Y47</f>
        <v>https://sites.google.com/a/rrd.com/direct-energy-reprints-decrprt/</v>
      </c>
      <c r="Z47" s="31" t="str">
        <f>'Comprehensive apps info'!Z47</f>
        <v/>
      </c>
      <c r="AA47" s="118"/>
      <c r="AB47" s="32" t="str">
        <f>'Comprehensive apps info'!AA47</f>
        <v/>
      </c>
      <c r="AC47" s="32" t="str">
        <f>'Comprehensive apps info'!AB47</f>
        <v/>
      </c>
      <c r="AD47" s="32" t="str">
        <f>'Comprehensive apps info'!AC47</f>
        <v/>
      </c>
      <c r="AE47" s="32" t="str">
        <f>'Comprehensive apps info'!AD47</f>
        <v/>
      </c>
      <c r="AF47" s="32" t="str">
        <f>'Comprehensive apps info'!AE47</f>
        <v/>
      </c>
      <c r="AG47" s="32" t="str">
        <f>'Comprehensive apps info'!AF47</f>
        <v/>
      </c>
      <c r="AH47" s="32" t="str">
        <f>'Comprehensive apps info'!AG47</f>
        <v>Yes</v>
      </c>
      <c r="AI47" s="1"/>
      <c r="AJ47" s="1"/>
      <c r="AK47" s="1"/>
    </row>
    <row r="48">
      <c r="A48" s="1"/>
      <c r="B48" s="10">
        <f>'Comprehensive apps info'!B48</f>
        <v>3</v>
      </c>
      <c r="C48" s="10">
        <f>'Comprehensive apps info'!C48</f>
        <v>5</v>
      </c>
      <c r="D48" s="25" t="str">
        <f>'Comprehensive apps info'!D48</f>
        <v>Mercer</v>
      </c>
      <c r="E48" s="25" t="str">
        <f>'Comprehensive apps info'!E48</f>
        <v>IMF2</v>
      </c>
      <c r="F48" s="25" t="str">
        <f>'Comprehensive apps info'!F48</f>
        <v>mshimf2</v>
      </c>
      <c r="G48" s="25" t="str">
        <f>'Comprehensive apps info'!G48</f>
        <v>Daily</v>
      </c>
      <c r="H48" s="25" t="str">
        <f>'Comprehensive apps info'!H48</f>
        <v>Letter</v>
      </c>
      <c r="I48" s="25" t="str">
        <f>'Comprehensive apps info'!I48</f>
        <v>Raw Data</v>
      </c>
      <c r="J48" s="25" t="str">
        <f>'Comprehensive apps info'!J48</f>
        <v>Pravallika</v>
      </c>
      <c r="K48" s="25" t="str">
        <f>'Comprehensive apps info'!K48</f>
        <v>Lakshmi</v>
      </c>
      <c r="L48" s="25" t="str">
        <f>'Comprehensive apps info'!L48</f>
        <v>Morgan McRory</v>
      </c>
      <c r="M48" s="25" t="str">
        <f>'Comprehensive apps info'!M48</f>
        <v>Rose Ann Rockwell</v>
      </c>
      <c r="N48" s="25" t="str">
        <f>'Comprehensive apps info'!N48</f>
        <v>Hrishi Rao</v>
      </c>
      <c r="O48" s="59" t="str">
        <f>'Comprehensive apps info'!O48</f>
        <v>Supported by TEKsystems</v>
      </c>
      <c r="P48" s="25" t="str">
        <f>'Comprehensive apps info'!P48</f>
        <v>N/A</v>
      </c>
      <c r="Q48" s="25" t="str">
        <f>'Comprehensive apps info'!Q48</f>
        <v>N/A</v>
      </c>
      <c r="R48" s="25" t="str">
        <f>'Comprehensive apps info'!R48</f>
        <v>N/A</v>
      </c>
      <c r="S48" s="16" t="str">
        <f>'Comprehensive apps info'!S48</f>
        <v>Ritesh</v>
      </c>
      <c r="T48" s="16" t="str">
        <f>'Comprehensive apps info'!T48</f>
        <v>Maverick</v>
      </c>
      <c r="U48" s="25" t="str">
        <f>'Comprehensive apps info'!U48</f>
        <v>Logan</v>
      </c>
      <c r="V48" s="25" t="str">
        <f>'Comprehensive apps info'!V48</f>
        <v>Logan</v>
      </c>
      <c r="W48" s="121" t="str">
        <f>'Comprehensive apps info'!W48</f>
        <v>/prod/bcs/lgnp/clientapp/mshimf2/</v>
      </c>
      <c r="X48" s="121" t="str">
        <f>'Comprehensive apps info'!X48</f>
        <v>/bcs/lgnt/clientapp/mshimf2/</v>
      </c>
      <c r="Y48" s="123" t="str">
        <f>'Comprehensive apps info'!Y48</f>
        <v>https://sites.google.com/a/rrd.com/marsh-imf/</v>
      </c>
      <c r="Z48" s="31" t="str">
        <f>'Comprehensive apps info'!Z48</f>
        <v/>
      </c>
      <c r="AA48" s="124" t="s">
        <v>82</v>
      </c>
      <c r="AB48" s="32" t="str">
        <f>'Comprehensive apps info'!AA48</f>
        <v/>
      </c>
      <c r="AC48" s="32" t="str">
        <f>'Comprehensive apps info'!AB48</f>
        <v/>
      </c>
      <c r="AD48" s="32" t="str">
        <f>'Comprehensive apps info'!AC48</f>
        <v/>
      </c>
      <c r="AE48" s="32" t="str">
        <f>'Comprehensive apps info'!AD48</f>
        <v/>
      </c>
      <c r="AF48" s="32" t="str">
        <f>'Comprehensive apps info'!AE48</f>
        <v/>
      </c>
      <c r="AG48" s="32" t="str">
        <f>'Comprehensive apps info'!AF48</f>
        <v/>
      </c>
      <c r="AH48" s="32" t="str">
        <f>'Comprehensive apps info'!AG48</f>
        <v>No</v>
      </c>
      <c r="AI48" s="1"/>
      <c r="AJ48" s="1"/>
      <c r="AK48" s="1"/>
    </row>
    <row r="49">
      <c r="A49" s="1"/>
      <c r="B49" s="10">
        <f>'Comprehensive apps info'!B49</f>
        <v>3</v>
      </c>
      <c r="C49" s="10">
        <f>'Comprehensive apps info'!C49</f>
        <v>6</v>
      </c>
      <c r="D49" s="25" t="str">
        <f>'Comprehensive apps info'!D49</f>
        <v>Mercer</v>
      </c>
      <c r="E49" s="25" t="str">
        <f>'Comprehensive apps info'!E49</f>
        <v>IMF1</v>
      </c>
      <c r="F49" s="25" t="str">
        <f>'Comprehensive apps info'!F49</f>
        <v>mshimf1</v>
      </c>
      <c r="G49" s="25" t="str">
        <f>'Comprehensive apps info'!G49</f>
        <v>Daily</v>
      </c>
      <c r="H49" s="25" t="str">
        <f>'Comprehensive apps info'!H49</f>
        <v>Letter</v>
      </c>
      <c r="I49" s="25" t="str">
        <f>'Comprehensive apps info'!I49</f>
        <v>Raw Data</v>
      </c>
      <c r="J49" s="25" t="str">
        <f>'Comprehensive apps info'!J49</f>
        <v>Pravallika</v>
      </c>
      <c r="K49" s="25" t="str">
        <f>'Comprehensive apps info'!K49</f>
        <v>Lakshmi</v>
      </c>
      <c r="L49" s="25" t="str">
        <f>'Comprehensive apps info'!L49</f>
        <v>Morgan McRory</v>
      </c>
      <c r="M49" s="25" t="str">
        <f>'Comprehensive apps info'!M49</f>
        <v>Rose Ann Rockwell</v>
      </c>
      <c r="N49" s="25" t="str">
        <f>'Comprehensive apps info'!N49</f>
        <v>Hrishi Rao</v>
      </c>
      <c r="O49" s="59" t="str">
        <f>'Comprehensive apps info'!O49</f>
        <v>Supported by TEKsystems</v>
      </c>
      <c r="P49" s="25" t="str">
        <f>'Comprehensive apps info'!P49</f>
        <v>N/A</v>
      </c>
      <c r="Q49" s="25" t="str">
        <f>'Comprehensive apps info'!Q49</f>
        <v>N/A</v>
      </c>
      <c r="R49" s="25" t="str">
        <f>'Comprehensive apps info'!R49</f>
        <v>N/A</v>
      </c>
      <c r="S49" s="16" t="str">
        <f>'Comprehensive apps info'!S49</f>
        <v>Ritesh</v>
      </c>
      <c r="T49" s="16" t="str">
        <f>'Comprehensive apps info'!T49</f>
        <v>Maverick</v>
      </c>
      <c r="U49" s="25" t="str">
        <f>'Comprehensive apps info'!U49</f>
        <v>Logan</v>
      </c>
      <c r="V49" s="25" t="str">
        <f>'Comprehensive apps info'!V49</f>
        <v>Logan</v>
      </c>
      <c r="W49" s="121" t="str">
        <f>'Comprehensive apps info'!W49</f>
        <v>/prod/bcs/lgnp/clientapp/mshimf1/</v>
      </c>
      <c r="X49" s="121" t="str">
        <f>'Comprehensive apps info'!X49</f>
        <v>/bcs/lgnt/clientapp/mshimf1/</v>
      </c>
      <c r="Y49" s="123" t="str">
        <f>'Comprehensive apps info'!Y49</f>
        <v>https://sites.google.com/a/rrd.com/marsh-imf/</v>
      </c>
      <c r="Z49" s="31" t="str">
        <f>'Comprehensive apps info'!Z49</f>
        <v/>
      </c>
      <c r="AA49" s="124" t="s">
        <v>82</v>
      </c>
      <c r="AB49" s="32" t="str">
        <f>'Comprehensive apps info'!AA49</f>
        <v/>
      </c>
      <c r="AC49" s="32" t="str">
        <f>'Comprehensive apps info'!AB49</f>
        <v/>
      </c>
      <c r="AD49" s="32" t="str">
        <f>'Comprehensive apps info'!AC49</f>
        <v/>
      </c>
      <c r="AE49" s="32" t="str">
        <f>'Comprehensive apps info'!AD49</f>
        <v/>
      </c>
      <c r="AF49" s="32" t="str">
        <f>'Comprehensive apps info'!AE49</f>
        <v/>
      </c>
      <c r="AG49" s="32" t="str">
        <f>'Comprehensive apps info'!AF49</f>
        <v/>
      </c>
      <c r="AH49" s="32" t="str">
        <f>'Comprehensive apps info'!AG49</f>
        <v>No</v>
      </c>
      <c r="AI49" s="1"/>
      <c r="AJ49" s="1"/>
      <c r="AK49" s="1"/>
    </row>
    <row r="50">
      <c r="A50" s="1"/>
      <c r="B50" s="14">
        <f>'Comprehensive apps info'!B50</f>
        <v>3</v>
      </c>
      <c r="C50" s="14">
        <f>'Comprehensive apps info'!C50</f>
        <v>7</v>
      </c>
      <c r="D50" s="35" t="str">
        <f>'Comprehensive apps info'!D50</f>
        <v>Omnisys</v>
      </c>
      <c r="E50" s="35" t="str">
        <f>'Comprehensive apps info'!E50</f>
        <v>LINK</v>
      </c>
      <c r="F50" s="35" t="str">
        <f>'Comprehensive apps info'!F50</f>
        <v>omnlink</v>
      </c>
      <c r="G50" s="35" t="str">
        <f>'Comprehensive apps info'!G50</f>
        <v>Weekly</v>
      </c>
      <c r="H50" s="35" t="str">
        <f>'Comprehensive apps info'!H50</f>
        <v>????</v>
      </c>
      <c r="I50" s="35" t="str">
        <f>'Comprehensive apps info'!I50</f>
        <v>Raw Data</v>
      </c>
      <c r="J50" s="35" t="str">
        <f>'Comprehensive apps info'!J50</f>
        <v>Unassigned</v>
      </c>
      <c r="K50" s="35" t="str">
        <f>'Comprehensive apps info'!K50</f>
        <v>Unassigned</v>
      </c>
      <c r="L50" s="35" t="str">
        <f>'Comprehensive apps info'!L50</f>
        <v>Michael Smith</v>
      </c>
      <c r="M50" s="35" t="str">
        <f>'Comprehensive apps info'!M50</f>
        <v>Gerald Lockie</v>
      </c>
      <c r="N50" s="35" t="str">
        <f>'Comprehensive apps info'!N50</f>
        <v>Mike Benson</v>
      </c>
      <c r="O50" s="67" t="str">
        <f>'Comprehensive apps info'!O50</f>
        <v>Tookover Then De-scoped</v>
      </c>
      <c r="P50" s="35" t="str">
        <f>'Comprehensive apps info'!P50</f>
        <v>N/A</v>
      </c>
      <c r="Q50" s="35" t="str">
        <f>'Comprehensive apps info'!Q50</f>
        <v>N/A</v>
      </c>
      <c r="R50" s="35" t="str">
        <f>'Comprehensive apps info'!R50</f>
        <v>N/A</v>
      </c>
      <c r="S50" s="37" t="str">
        <f>'Comprehensive apps info'!S50</f>
        <v>Ritesh</v>
      </c>
      <c r="T50" s="37" t="str">
        <f>'Comprehensive apps info'!T50</f>
        <v>Maverick</v>
      </c>
      <c r="U50" s="35" t="str">
        <f>'Comprehensive apps info'!U50</f>
        <v>Chicago</v>
      </c>
      <c r="V50" s="35" t="str">
        <f>'Comprehensive apps info'!V50</f>
        <v>Chicago</v>
      </c>
      <c r="W50" s="125" t="str">
        <f>'Comprehensive apps info'!W50</f>
        <v>/prod/bcs/chgp/clientapp/omnlink/</v>
      </c>
      <c r="X50" s="125" t="str">
        <f>'Comprehensive apps info'!X50</f>
        <v>/bcs/chgt/clientapp/omnlink/</v>
      </c>
      <c r="Y50" s="126" t="str">
        <f>'Comprehensive apps info'!Y50</f>
        <v>https://sites.google.com/a/rrd.com/omnilink/</v>
      </c>
      <c r="Z50" s="40" t="str">
        <f>'Comprehensive apps info'!Z50</f>
        <v/>
      </c>
      <c r="AA50" s="94" t="s">
        <v>17</v>
      </c>
      <c r="AB50" s="39" t="str">
        <f>'Comprehensive apps info'!AA50</f>
        <v/>
      </c>
      <c r="AC50" s="39" t="str">
        <f>'Comprehensive apps info'!AB50</f>
        <v/>
      </c>
      <c r="AD50" s="39" t="str">
        <f>'Comprehensive apps info'!AC50</f>
        <v/>
      </c>
      <c r="AE50" s="39" t="str">
        <f>'Comprehensive apps info'!AD50</f>
        <v/>
      </c>
      <c r="AF50" s="39" t="str">
        <f>'Comprehensive apps info'!AE50</f>
        <v/>
      </c>
      <c r="AG50" s="39" t="str">
        <f>'Comprehensive apps info'!AF50</f>
        <v/>
      </c>
      <c r="AH50" s="39" t="str">
        <f>'Comprehensive apps info'!AG50</f>
        <v/>
      </c>
      <c r="AI50" s="1"/>
      <c r="AJ50" s="1"/>
      <c r="AK50" s="1"/>
    </row>
    <row r="51">
      <c r="A51" s="1"/>
      <c r="B51" s="14">
        <f>'Comprehensive apps info'!B51</f>
        <v>3</v>
      </c>
      <c r="C51" s="14">
        <f>'Comprehensive apps info'!C51</f>
        <v>8</v>
      </c>
      <c r="D51" s="35" t="str">
        <f>'Comprehensive apps info'!D51</f>
        <v>Omnisys</v>
      </c>
      <c r="E51" s="35" t="str">
        <f>'Comprehensive apps info'!E51</f>
        <v>DTLS</v>
      </c>
      <c r="F51" s="35" t="str">
        <f>'Comprehensive apps info'!F51</f>
        <v>omndtls</v>
      </c>
      <c r="G51" s="35" t="str">
        <f>'Comprehensive apps info'!G51</f>
        <v>Weekly</v>
      </c>
      <c r="H51" s="35" t="str">
        <f>'Comprehensive apps info'!H51</f>
        <v>????</v>
      </c>
      <c r="I51" s="35" t="str">
        <f>'Comprehensive apps info'!I51</f>
        <v>Raw Data</v>
      </c>
      <c r="J51" s="35" t="str">
        <f>'Comprehensive apps info'!J51</f>
        <v>Unassigned</v>
      </c>
      <c r="K51" s="35" t="str">
        <f>'Comprehensive apps info'!K51</f>
        <v>Unassigned</v>
      </c>
      <c r="L51" s="35" t="str">
        <f>'Comprehensive apps info'!L51</f>
        <v>Michael Smith</v>
      </c>
      <c r="M51" s="35" t="str">
        <f>'Comprehensive apps info'!M51</f>
        <v>Gerald Lockie</v>
      </c>
      <c r="N51" s="35" t="str">
        <f>'Comprehensive apps info'!N51</f>
        <v>Mike Benson</v>
      </c>
      <c r="O51" s="67" t="str">
        <f>'Comprehensive apps info'!O51</f>
        <v>Tookover Then De-scoped</v>
      </c>
      <c r="P51" s="35" t="str">
        <f>'Comprehensive apps info'!P51</f>
        <v>N/A</v>
      </c>
      <c r="Q51" s="35" t="str">
        <f>'Comprehensive apps info'!Q51</f>
        <v>N/A</v>
      </c>
      <c r="R51" s="35" t="str">
        <f>'Comprehensive apps info'!R51</f>
        <v>N/A</v>
      </c>
      <c r="S51" s="37" t="str">
        <f>'Comprehensive apps info'!S51</f>
        <v>Ritesh</v>
      </c>
      <c r="T51" s="37" t="str">
        <f>'Comprehensive apps info'!T51</f>
        <v>Maverick</v>
      </c>
      <c r="U51" s="35" t="str">
        <f>'Comprehensive apps info'!U51</f>
        <v>Chicago</v>
      </c>
      <c r="V51" s="35" t="str">
        <f>'Comprehensive apps info'!V51</f>
        <v>Chicago</v>
      </c>
      <c r="W51" s="125" t="str">
        <f>'Comprehensive apps info'!W51</f>
        <v>/prod/bcs/chgp/clientapp/omndtls/</v>
      </c>
      <c r="X51" s="125" t="str">
        <f>'Comprehensive apps info'!X51</f>
        <v>/bcs/chgt/clientapp/omndtls/</v>
      </c>
      <c r="Y51" s="126" t="str">
        <f>'Comprehensive apps info'!Y51</f>
        <v>https://sites.google.com/a/rrd.com/omndtls/</v>
      </c>
      <c r="Z51" s="40" t="str">
        <f>'Comprehensive apps info'!Z51</f>
        <v/>
      </c>
      <c r="AA51" s="94" t="s">
        <v>17</v>
      </c>
      <c r="AB51" s="39" t="str">
        <f>'Comprehensive apps info'!AA51</f>
        <v/>
      </c>
      <c r="AC51" s="39" t="str">
        <f>'Comprehensive apps info'!AB51</f>
        <v/>
      </c>
      <c r="AD51" s="39" t="str">
        <f>'Comprehensive apps info'!AC51</f>
        <v/>
      </c>
      <c r="AE51" s="39" t="str">
        <f>'Comprehensive apps info'!AD51</f>
        <v/>
      </c>
      <c r="AF51" s="39" t="str">
        <f>'Comprehensive apps info'!AE51</f>
        <v/>
      </c>
      <c r="AG51" s="39" t="str">
        <f>'Comprehensive apps info'!AF51</f>
        <v/>
      </c>
      <c r="AH51" s="39" t="str">
        <f>'Comprehensive apps info'!AG51</f>
        <v/>
      </c>
      <c r="AI51" s="1"/>
      <c r="AJ51" s="1"/>
      <c r="AK51" s="1"/>
    </row>
    <row r="52">
      <c r="A52" s="1"/>
      <c r="B52" s="14">
        <f>'Comprehensive apps info'!B52</f>
        <v>3</v>
      </c>
      <c r="C52" s="14">
        <f>'Comprehensive apps info'!C52</f>
        <v>9</v>
      </c>
      <c r="D52" s="35" t="str">
        <f>'Comprehensive apps info'!D52</f>
        <v>CMG Mortgage</v>
      </c>
      <c r="E52" s="35" t="str">
        <f>'Comprehensive apps info'!E52</f>
        <v>Statements</v>
      </c>
      <c r="F52" s="35" t="str">
        <f>'Comprehensive apps info'!F52</f>
        <v>cmgmort</v>
      </c>
      <c r="G52" s="35" t="str">
        <f>'Comprehensive apps info'!G52</f>
        <v>Monthly</v>
      </c>
      <c r="H52" s="35" t="str">
        <f>'Comprehensive apps info'!H52</f>
        <v>Stmt</v>
      </c>
      <c r="I52" s="35" t="str">
        <f>'Comprehensive apps info'!I52</f>
        <v>Raw Data</v>
      </c>
      <c r="J52" s="35" t="str">
        <f>'Comprehensive apps info'!J52</f>
        <v>Unassigned</v>
      </c>
      <c r="K52" s="35" t="str">
        <f>'Comprehensive apps info'!K52</f>
        <v>Unassigned</v>
      </c>
      <c r="L52" s="35" t="str">
        <f>'Comprehensive apps info'!L52</f>
        <v>Michael Perry</v>
      </c>
      <c r="M52" s="35" t="str">
        <f>'Comprehensive apps info'!M52</f>
        <v>Joyce Parker</v>
      </c>
      <c r="N52" s="35" t="str">
        <f>'Comprehensive apps info'!N52</f>
        <v>Brandon Ballard</v>
      </c>
      <c r="O52" s="67" t="str">
        <f>'Comprehensive apps info'!O52</f>
        <v>De-scoped from TEKsystems</v>
      </c>
      <c r="P52" s="35" t="str">
        <f>'Comprehensive apps info'!P52</f>
        <v/>
      </c>
      <c r="Q52" s="35" t="str">
        <f>'Comprehensive apps info'!Q52</f>
        <v/>
      </c>
      <c r="R52" s="35" t="str">
        <f>'Comprehensive apps info'!R52</f>
        <v/>
      </c>
      <c r="S52" s="37" t="str">
        <f>'Comprehensive apps info'!S52</f>
        <v/>
      </c>
      <c r="T52" s="37" t="str">
        <f>'Comprehensive apps info'!T52</f>
        <v/>
      </c>
      <c r="U52" s="35" t="str">
        <f>'Comprehensive apps info'!U52</f>
        <v>Need to check</v>
      </c>
      <c r="V52" s="35" t="str">
        <f>'Comprehensive apps info'!V52</f>
        <v>Need to check</v>
      </c>
      <c r="W52" s="127" t="str">
        <f>'Comprehensive apps info'!W52</f>
        <v/>
      </c>
      <c r="X52" s="127" t="str">
        <f>'Comprehensive apps info'!X52</f>
        <v/>
      </c>
      <c r="Y52" s="126" t="str">
        <f>'Comprehensive apps info'!Y52</f>
        <v/>
      </c>
      <c r="Z52" s="40" t="str">
        <f>'Comprehensive apps info'!Z52</f>
        <v/>
      </c>
      <c r="AA52" s="94" t="s">
        <v>17</v>
      </c>
      <c r="AB52" s="39" t="str">
        <f>'Comprehensive apps info'!AA52</f>
        <v/>
      </c>
      <c r="AC52" s="39" t="str">
        <f>'Comprehensive apps info'!AB52</f>
        <v/>
      </c>
      <c r="AD52" s="39" t="str">
        <f>'Comprehensive apps info'!AC52</f>
        <v/>
      </c>
      <c r="AE52" s="39" t="str">
        <f>'Comprehensive apps info'!AD52</f>
        <v/>
      </c>
      <c r="AF52" s="39" t="str">
        <f>'Comprehensive apps info'!AE52</f>
        <v/>
      </c>
      <c r="AG52" s="39" t="str">
        <f>'Comprehensive apps info'!AF52</f>
        <v/>
      </c>
      <c r="AH52" s="39" t="str">
        <f>'Comprehensive apps info'!AG52</f>
        <v/>
      </c>
      <c r="AI52" s="1"/>
      <c r="AJ52" s="1"/>
      <c r="AK52" s="1"/>
    </row>
    <row r="53">
      <c r="A53" s="1"/>
      <c r="B53" s="14">
        <f>'Comprehensive apps info'!B53</f>
        <v>3</v>
      </c>
      <c r="C53" s="14">
        <f>'Comprehensive apps info'!C53</f>
        <v>10</v>
      </c>
      <c r="D53" s="35" t="str">
        <f>'Comprehensive apps info'!D53</f>
        <v>Healthsprings (also referred to as Cigna)</v>
      </c>
      <c r="E53" s="35" t="str">
        <f>'Comprehensive apps info'!E53</f>
        <v>SURV</v>
      </c>
      <c r="F53" s="35" t="str">
        <f>'Comprehensive apps info'!F53</f>
        <v>hspsurv</v>
      </c>
      <c r="G53" s="35" t="str">
        <f>'Comprehensive apps info'!G53</f>
        <v>Monthly</v>
      </c>
      <c r="H53" s="35" t="str">
        <f>'Comprehensive apps info'!H53</f>
        <v>Letter</v>
      </c>
      <c r="I53" s="35" t="str">
        <f>'Comprehensive apps info'!I53</f>
        <v>Raw Data</v>
      </c>
      <c r="J53" s="35" t="str">
        <f>'Comprehensive apps info'!J53</f>
        <v>Unassigned</v>
      </c>
      <c r="K53" s="35" t="str">
        <f>'Comprehensive apps info'!K53</f>
        <v>Unassigned</v>
      </c>
      <c r="L53" s="35" t="str">
        <f>'Comprehensive apps info'!L53</f>
        <v>Logan App Dev Maintenance Team</v>
      </c>
      <c r="M53" s="35" t="str">
        <f>'Comprehensive apps info'!M53</f>
        <v>Bridget Brown</v>
      </c>
      <c r="N53" s="35" t="str">
        <f>'Comprehensive apps info'!N53</f>
        <v>Mike Benson</v>
      </c>
      <c r="O53" s="67" t="str">
        <f>'Comprehensive apps info'!O53</f>
        <v>De-scoped from TEKsystems</v>
      </c>
      <c r="P53" s="35" t="str">
        <f>'Comprehensive apps info'!P53</f>
        <v/>
      </c>
      <c r="Q53" s="35" t="str">
        <f>'Comprehensive apps info'!Q53</f>
        <v/>
      </c>
      <c r="R53" s="35" t="str">
        <f>'Comprehensive apps info'!R53</f>
        <v/>
      </c>
      <c r="S53" s="37" t="str">
        <f>'Comprehensive apps info'!S53</f>
        <v/>
      </c>
      <c r="T53" s="37" t="str">
        <f>'Comprehensive apps info'!T53</f>
        <v/>
      </c>
      <c r="U53" s="35" t="str">
        <f>'Comprehensive apps info'!U53</f>
        <v>Dallas</v>
      </c>
      <c r="V53" s="35" t="str">
        <f>'Comprehensive apps info'!V53</f>
        <v>Dallas</v>
      </c>
      <c r="W53" s="125" t="str">
        <f>'Comprehensive apps info'!W53</f>
        <v>/prod/bcs/dalp/clientapp/hspsurv/</v>
      </c>
      <c r="X53" s="125" t="str">
        <f>'Comprehensive apps info'!X53</f>
        <v>/bcs/dalt/clientapp/hspsurv/</v>
      </c>
      <c r="Y53" s="126" t="str">
        <f>'Comprehensive apps info'!Y53</f>
        <v>https://sites.google.com/a/rrd.com/hspsurv/</v>
      </c>
      <c r="Z53" s="40" t="str">
        <f>'Comprehensive apps info'!Z53</f>
        <v/>
      </c>
      <c r="AA53" s="94" t="s">
        <v>17</v>
      </c>
      <c r="AB53" s="39" t="str">
        <f>'Comprehensive apps info'!AA53</f>
        <v/>
      </c>
      <c r="AC53" s="39" t="str">
        <f>'Comprehensive apps info'!AB53</f>
        <v/>
      </c>
      <c r="AD53" s="39" t="str">
        <f>'Comprehensive apps info'!AC53</f>
        <v/>
      </c>
      <c r="AE53" s="39" t="str">
        <f>'Comprehensive apps info'!AD53</f>
        <v/>
      </c>
      <c r="AF53" s="39" t="str">
        <f>'Comprehensive apps info'!AE53</f>
        <v/>
      </c>
      <c r="AG53" s="39" t="str">
        <f>'Comprehensive apps info'!AF53</f>
        <v/>
      </c>
      <c r="AH53" s="39" t="str">
        <f>'Comprehensive apps info'!AG53</f>
        <v/>
      </c>
      <c r="AI53" s="1"/>
      <c r="AJ53" s="1"/>
      <c r="AK53" s="1"/>
    </row>
    <row r="54">
      <c r="A54" s="1"/>
      <c r="B54" s="14">
        <f>'Comprehensive apps info'!B54</f>
        <v>3</v>
      </c>
      <c r="C54" s="14">
        <f>'Comprehensive apps info'!C54</f>
        <v>11</v>
      </c>
      <c r="D54" s="35" t="str">
        <f>'Comprehensive apps info'!D54</f>
        <v>Omnisys</v>
      </c>
      <c r="E54" s="35" t="str">
        <f>'Comprehensive apps info'!E54</f>
        <v>PINV</v>
      </c>
      <c r="F54" s="35" t="str">
        <f>'Comprehensive apps info'!F54</f>
        <v>omnpinv</v>
      </c>
      <c r="G54" s="35" t="str">
        <f>'Comprehensive apps info'!G54</f>
        <v>Monthly</v>
      </c>
      <c r="H54" s="35" t="str">
        <f>'Comprehensive apps info'!H54</f>
        <v>????</v>
      </c>
      <c r="I54" s="35" t="str">
        <f>'Comprehensive apps info'!I54</f>
        <v>PDF</v>
      </c>
      <c r="J54" s="35" t="str">
        <f>'Comprehensive apps info'!J54</f>
        <v>Unassigned</v>
      </c>
      <c r="K54" s="35" t="str">
        <f>'Comprehensive apps info'!K54</f>
        <v>Unassigned</v>
      </c>
      <c r="L54" s="35" t="str">
        <f>'Comprehensive apps info'!L54</f>
        <v>Michael Smith</v>
      </c>
      <c r="M54" s="35" t="str">
        <f>'Comprehensive apps info'!M54</f>
        <v>Gerald Lockie</v>
      </c>
      <c r="N54" s="35" t="str">
        <f>'Comprehensive apps info'!N54</f>
        <v>Mike Benson</v>
      </c>
      <c r="O54" s="67" t="str">
        <f>'Comprehensive apps info'!O54</f>
        <v>Tookover Then De-scoped</v>
      </c>
      <c r="P54" s="35" t="str">
        <f>'Comprehensive apps info'!P54</f>
        <v>N/A</v>
      </c>
      <c r="Q54" s="35" t="str">
        <f>'Comprehensive apps info'!Q54</f>
        <v>N/A</v>
      </c>
      <c r="R54" s="35" t="str">
        <f>'Comprehensive apps info'!R54</f>
        <v>N/A</v>
      </c>
      <c r="S54" s="37" t="str">
        <f>'Comprehensive apps info'!S54</f>
        <v>Ritesh</v>
      </c>
      <c r="T54" s="37" t="str">
        <f>'Comprehensive apps info'!T54</f>
        <v>Maverick</v>
      </c>
      <c r="U54" s="35" t="str">
        <f>'Comprehensive apps info'!U54</f>
        <v>Chicago</v>
      </c>
      <c r="V54" s="35" t="str">
        <f>'Comprehensive apps info'!V54</f>
        <v>Chicago</v>
      </c>
      <c r="W54" s="125" t="str">
        <f>'Comprehensive apps info'!W54</f>
        <v>/prod/bcs/chgp/clientapp/omnpinv/</v>
      </c>
      <c r="X54" s="125" t="str">
        <f>'Comprehensive apps info'!X54</f>
        <v>/bcs/chgt/clientapp/omnpinv/</v>
      </c>
      <c r="Y54" s="126" t="str">
        <f>'Comprehensive apps info'!Y54</f>
        <v>https://sites.google.com/a/rrd.com/omnipinv/</v>
      </c>
      <c r="Z54" s="40" t="str">
        <f>'Comprehensive apps info'!Z54</f>
        <v/>
      </c>
      <c r="AA54" s="94" t="s">
        <v>17</v>
      </c>
      <c r="AB54" s="39" t="str">
        <f>'Comprehensive apps info'!AA54</f>
        <v/>
      </c>
      <c r="AC54" s="39" t="str">
        <f>'Comprehensive apps info'!AB54</f>
        <v/>
      </c>
      <c r="AD54" s="39" t="str">
        <f>'Comprehensive apps info'!AC54</f>
        <v/>
      </c>
      <c r="AE54" s="39" t="str">
        <f>'Comprehensive apps info'!AD54</f>
        <v/>
      </c>
      <c r="AF54" s="39" t="str">
        <f>'Comprehensive apps info'!AE54</f>
        <v/>
      </c>
      <c r="AG54" s="39" t="str">
        <f>'Comprehensive apps info'!AF54</f>
        <v/>
      </c>
      <c r="AH54" s="39" t="str">
        <f>'Comprehensive apps info'!AG54</f>
        <v/>
      </c>
      <c r="AI54" s="1"/>
      <c r="AJ54" s="1"/>
      <c r="AK54" s="1"/>
    </row>
    <row r="55">
      <c r="A55" s="1"/>
      <c r="B55" s="14">
        <f>'Comprehensive apps info'!B55</f>
        <v>3</v>
      </c>
      <c r="C55" s="14">
        <f>'Comprehensive apps info'!C55</f>
        <v>12</v>
      </c>
      <c r="D55" s="35" t="str">
        <f>'Comprehensive apps info'!D55</f>
        <v>PMI Mortgage</v>
      </c>
      <c r="E55" s="35" t="str">
        <f>'Comprehensive apps info'!E55</f>
        <v>Statements</v>
      </c>
      <c r="F55" s="35" t="str">
        <f>'Comprehensive apps info'!F55</f>
        <v>pmimort</v>
      </c>
      <c r="G55" s="35" t="str">
        <f>'Comprehensive apps info'!G55</f>
        <v>Monthly</v>
      </c>
      <c r="H55" s="35" t="str">
        <f>'Comprehensive apps info'!H55</f>
        <v>Stmt</v>
      </c>
      <c r="I55" s="35" t="str">
        <f>'Comprehensive apps info'!I55</f>
        <v>Raw Data</v>
      </c>
      <c r="J55" s="35" t="str">
        <f>'Comprehensive apps info'!J55</f>
        <v>Unassigned</v>
      </c>
      <c r="K55" s="35" t="str">
        <f>'Comprehensive apps info'!K55</f>
        <v>Unassigned</v>
      </c>
      <c r="L55" s="35" t="str">
        <f>'Comprehensive apps info'!L55</f>
        <v>Michael Perry</v>
      </c>
      <c r="M55" s="35" t="str">
        <f>'Comprehensive apps info'!M55</f>
        <v>Joyce Parker</v>
      </c>
      <c r="N55" s="35" t="str">
        <f>'Comprehensive apps info'!N55</f>
        <v>Brandon Ballard</v>
      </c>
      <c r="O55" s="67" t="str">
        <f>'Comprehensive apps info'!O55</f>
        <v>De-scoped from TEKsystems</v>
      </c>
      <c r="P55" s="35" t="str">
        <f>'Comprehensive apps info'!P55</f>
        <v/>
      </c>
      <c r="Q55" s="35" t="str">
        <f>'Comprehensive apps info'!Q55</f>
        <v/>
      </c>
      <c r="R55" s="35" t="str">
        <f>'Comprehensive apps info'!R55</f>
        <v/>
      </c>
      <c r="S55" s="37" t="str">
        <f>'Comprehensive apps info'!S55</f>
        <v/>
      </c>
      <c r="T55" s="37" t="str">
        <f>'Comprehensive apps info'!T55</f>
        <v/>
      </c>
      <c r="U55" s="35" t="str">
        <f>'Comprehensive apps info'!U55</f>
        <v>Chicago</v>
      </c>
      <c r="V55" s="35" t="str">
        <f>'Comprehensive apps info'!V55</f>
        <v>Chicago</v>
      </c>
      <c r="W55" s="125" t="str">
        <f>'Comprehensive apps info'!W55</f>
        <v>/prod/bcs/chgp/clientapp/pmimort/</v>
      </c>
      <c r="X55" s="125" t="str">
        <f>'Comprehensive apps info'!X55</f>
        <v>/bcs/chgt/clientapp/pmimort/</v>
      </c>
      <c r="Y55" s="126" t="str">
        <f>'Comprehensive apps info'!Y55</f>
        <v>https://sites.google.com/a/rrd.com/pmi1/</v>
      </c>
      <c r="Z55" s="40" t="str">
        <f>'Comprehensive apps info'!Z55</f>
        <v/>
      </c>
      <c r="AA55" s="94" t="s">
        <v>17</v>
      </c>
      <c r="AB55" s="39" t="str">
        <f>'Comprehensive apps info'!AA55</f>
        <v/>
      </c>
      <c r="AC55" s="39" t="str">
        <f>'Comprehensive apps info'!AB55</f>
        <v/>
      </c>
      <c r="AD55" s="39" t="str">
        <f>'Comprehensive apps info'!AC55</f>
        <v/>
      </c>
      <c r="AE55" s="39" t="str">
        <f>'Comprehensive apps info'!AD55</f>
        <v/>
      </c>
      <c r="AF55" s="39" t="str">
        <f>'Comprehensive apps info'!AE55</f>
        <v/>
      </c>
      <c r="AG55" s="39" t="str">
        <f>'Comprehensive apps info'!AF55</f>
        <v/>
      </c>
      <c r="AH55" s="39" t="str">
        <f>'Comprehensive apps info'!AG55</f>
        <v/>
      </c>
      <c r="AI55" s="1"/>
      <c r="AJ55" s="1"/>
      <c r="AK55" s="1"/>
    </row>
    <row r="56">
      <c r="A56" s="1"/>
      <c r="B56" s="10">
        <f>'Comprehensive apps info'!B56</f>
        <v>3</v>
      </c>
      <c r="C56" s="10">
        <f>'Comprehensive apps info'!C56</f>
        <v>13</v>
      </c>
      <c r="D56" s="25" t="str">
        <f>'Comprehensive apps info'!D56</f>
        <v>Kemper</v>
      </c>
      <c r="E56" s="25" t="str">
        <f>'Comprehensive apps info'!E56</f>
        <v>Profit Sharing</v>
      </c>
      <c r="F56" s="25" t="str">
        <f>'Comprehensive apps info'!F56</f>
        <v>kmpprof</v>
      </c>
      <c r="G56" s="25" t="str">
        <f>'Comprehensive apps info'!G56</f>
        <v>Annual</v>
      </c>
      <c r="H56" s="25" t="str">
        <f>'Comprehensive apps info'!H56</f>
        <v>Letter</v>
      </c>
      <c r="I56" s="25" t="str">
        <f>'Comprehensive apps info'!I56</f>
        <v>Raw Data</v>
      </c>
      <c r="J56" s="25" t="str">
        <f>'Comprehensive apps info'!J56</f>
        <v>Ravi</v>
      </c>
      <c r="K56" s="25" t="str">
        <f>'Comprehensive apps info'!K56</f>
        <v>Nethra</v>
      </c>
      <c r="L56" s="25" t="str">
        <f>'Comprehensive apps info'!L56</f>
        <v>Michael Leany</v>
      </c>
      <c r="M56" s="25" t="str">
        <f>'Comprehensive apps info'!M56</f>
        <v>Brent Jeppesen</v>
      </c>
      <c r="N56" s="25" t="str">
        <f>'Comprehensive apps info'!N56</f>
        <v>Brandon Ballard</v>
      </c>
      <c r="O56" s="59" t="str">
        <f>'Comprehensive apps info'!O56</f>
        <v>Supported by TEKsystems</v>
      </c>
      <c r="P56" s="25" t="str">
        <f>'Comprehensive apps info'!P56</f>
        <v>N/A</v>
      </c>
      <c r="Q56" s="25" t="str">
        <f>'Comprehensive apps info'!Q56</f>
        <v>N/A</v>
      </c>
      <c r="R56" s="25" t="str">
        <f>'Comprehensive apps info'!R56</f>
        <v>N/A</v>
      </c>
      <c r="S56" s="16" t="str">
        <f>'Comprehensive apps info'!S56</f>
        <v>Ritesh</v>
      </c>
      <c r="T56" s="16" t="str">
        <f>'Comprehensive apps info'!T56</f>
        <v>Maverick</v>
      </c>
      <c r="U56" s="25" t="str">
        <f>'Comprehensive apps info'!U56</f>
        <v>Need to check</v>
      </c>
      <c r="V56" s="25" t="str">
        <f>'Comprehensive apps info'!V56</f>
        <v>Need to check</v>
      </c>
      <c r="W56" s="121" t="str">
        <f>'Comprehensive apps info'!W56</f>
        <v/>
      </c>
      <c r="X56" s="121" t="str">
        <f>'Comprehensive apps info'!X56</f>
        <v/>
      </c>
      <c r="Y56" s="128" t="str">
        <f>'Comprehensive apps info'!Y56</f>
        <v>There is no Google Site for this app.</v>
      </c>
      <c r="Z56" s="31" t="str">
        <f>'Comprehensive apps info'!Z56</f>
        <v/>
      </c>
      <c r="AA56" s="118">
        <v>42857.0</v>
      </c>
      <c r="AB56" s="32" t="str">
        <f>'Comprehensive apps info'!AA56</f>
        <v/>
      </c>
      <c r="AC56" s="32" t="str">
        <f>'Comprehensive apps info'!AB56</f>
        <v/>
      </c>
      <c r="AD56" s="32" t="str">
        <f>'Comprehensive apps info'!AC56</f>
        <v/>
      </c>
      <c r="AE56" s="32" t="str">
        <f>'Comprehensive apps info'!AD56</f>
        <v/>
      </c>
      <c r="AF56" s="32" t="str">
        <f>'Comprehensive apps info'!AE56</f>
        <v/>
      </c>
      <c r="AG56" s="32" t="str">
        <f>'Comprehensive apps info'!AF56</f>
        <v/>
      </c>
      <c r="AH56" s="32" t="str">
        <f>'Comprehensive apps info'!AG56</f>
        <v>No</v>
      </c>
      <c r="AI56" s="1"/>
      <c r="AJ56" s="1"/>
      <c r="AK56" s="1"/>
    </row>
    <row r="57">
      <c r="A57" s="1"/>
      <c r="B57" s="10">
        <f>'Comprehensive apps info'!B57</f>
        <v>3</v>
      </c>
      <c r="C57" s="10">
        <f>'Comprehensive apps info'!C57</f>
        <v>14</v>
      </c>
      <c r="D57" s="25" t="str">
        <f>'Comprehensive apps info'!D57</f>
        <v>PHH Mortgage</v>
      </c>
      <c r="E57" s="25" t="str">
        <f>'Comprehensive apps info'!E57</f>
        <v>Fees</v>
      </c>
      <c r="F57" s="25" t="str">
        <f>'Comprehensive apps info'!F57</f>
        <v>phhfees</v>
      </c>
      <c r="G57" s="25" t="str">
        <f>'Comprehensive apps info'!G57</f>
        <v>Ad-hoc</v>
      </c>
      <c r="H57" s="25" t="str">
        <f>'Comprehensive apps info'!H57</f>
        <v>Stmt</v>
      </c>
      <c r="I57" s="25" t="str">
        <f>'Comprehensive apps info'!I57</f>
        <v>Raw Data</v>
      </c>
      <c r="J57" s="25" t="str">
        <f>'Comprehensive apps info'!J57</f>
        <v>Sushil</v>
      </c>
      <c r="K57" s="25" t="str">
        <f>'Comprehensive apps info'!K57</f>
        <v>Pravallika</v>
      </c>
      <c r="L57" s="25" t="str">
        <f>'Comprehensive apps info'!L57</f>
        <v>Scott Loosle</v>
      </c>
      <c r="M57" s="25" t="str">
        <f>'Comprehensive apps info'!M57</f>
        <v>Kathy Zecchino</v>
      </c>
      <c r="N57" s="25" t="str">
        <f>'Comprehensive apps info'!N57</f>
        <v>David Jarrett</v>
      </c>
      <c r="O57" s="59" t="str">
        <f>'Comprehensive apps info'!O57</f>
        <v>Supported by TEKsystems</v>
      </c>
      <c r="P57" s="25" t="str">
        <f>'Comprehensive apps info'!P57</f>
        <v>N/A</v>
      </c>
      <c r="Q57" s="25" t="str">
        <f>'Comprehensive apps info'!Q57</f>
        <v>N/A</v>
      </c>
      <c r="R57" s="25" t="str">
        <f>'Comprehensive apps info'!R57</f>
        <v>N/A</v>
      </c>
      <c r="S57" s="16" t="str">
        <f>'Comprehensive apps info'!S57</f>
        <v>Ritesh</v>
      </c>
      <c r="T57" s="16" t="str">
        <f>'Comprehensive apps info'!T57</f>
        <v>Maverick</v>
      </c>
      <c r="U57" s="25" t="str">
        <f>'Comprehensive apps info'!U57</f>
        <v>West Caldwell</v>
      </c>
      <c r="V57" s="25" t="str">
        <f>'Comprehensive apps info'!V57</f>
        <v>West Caldwell</v>
      </c>
      <c r="W57" s="121" t="str">
        <f>'Comprehensive apps info'!W57</f>
        <v>/prod/bcs/wcwp/clientapp/phhfees/</v>
      </c>
      <c r="X57" s="121" t="str">
        <f>'Comprehensive apps info'!X57</f>
        <v>/bcs/wcwt/clientapp/phhfees/</v>
      </c>
      <c r="Y57" s="123" t="str">
        <f>'Comprehensive apps info'!Y57</f>
        <v>https://sites.google.com/a/rrd.com/phh---fees-project/</v>
      </c>
      <c r="Z57" s="31" t="str">
        <f>'Comprehensive apps info'!Z57</f>
        <v/>
      </c>
      <c r="AA57" s="118">
        <v>42999.0</v>
      </c>
      <c r="AB57" s="32" t="str">
        <f>'Comprehensive apps info'!AA57</f>
        <v/>
      </c>
      <c r="AC57" s="32" t="str">
        <f>'Comprehensive apps info'!AB57</f>
        <v/>
      </c>
      <c r="AD57" s="32" t="str">
        <f>'Comprehensive apps info'!AC57</f>
        <v/>
      </c>
      <c r="AE57" s="32" t="str">
        <f>'Comprehensive apps info'!AD57</f>
        <v/>
      </c>
      <c r="AF57" s="32" t="str">
        <f>'Comprehensive apps info'!AE57</f>
        <v/>
      </c>
      <c r="AG57" s="32" t="str">
        <f>'Comprehensive apps info'!AF57</f>
        <v/>
      </c>
      <c r="AH57" s="32" t="str">
        <f>'Comprehensive apps info'!AG57</f>
        <v>No</v>
      </c>
      <c r="AI57" s="1"/>
      <c r="AJ57" s="1"/>
      <c r="AK57" s="1"/>
    </row>
    <row r="58">
      <c r="A58" s="1"/>
      <c r="B58" s="56">
        <f>'Comprehensive apps info'!B58</f>
        <v>3</v>
      </c>
      <c r="C58" s="56">
        <f>'Comprehensive apps info'!C58</f>
        <v>15</v>
      </c>
      <c r="D58" s="25" t="str">
        <f>'Comprehensive apps info'!D58</f>
        <v>Genpact Federal Mogul</v>
      </c>
      <c r="E58" s="25" t="str">
        <f>'Comprehensive apps info'!E58</f>
        <v>Motorparts</v>
      </c>
      <c r="F58" s="25" t="str">
        <f>'Comprehensive apps info'!F58</f>
        <v>fdmchks</v>
      </c>
      <c r="G58" s="25" t="str">
        <f>'Comprehensive apps info'!G58</f>
        <v>MTWThF</v>
      </c>
      <c r="H58" s="25" t="str">
        <f>'Comprehensive apps info'!H58</f>
        <v>Check</v>
      </c>
      <c r="I58" s="25" t="str">
        <f>'Comprehensive apps info'!I58</f>
        <v/>
      </c>
      <c r="J58" s="25" t="str">
        <f>'Comprehensive apps info'!J58</f>
        <v>Ravi</v>
      </c>
      <c r="K58" s="25" t="str">
        <f>'Comprehensive apps info'!K58</f>
        <v>Lakshmi</v>
      </c>
      <c r="L58" s="25" t="str">
        <f>'Comprehensive apps info'!L58</f>
        <v>Joe Bowman</v>
      </c>
      <c r="M58" s="25" t="str">
        <f>'Comprehensive apps info'!M58</f>
        <v>Blake Harris</v>
      </c>
      <c r="N58" s="25" t="str">
        <f>'Comprehensive apps info'!N58</f>
        <v>Carrie Gereau</v>
      </c>
      <c r="O58" s="59" t="str">
        <f>'Comprehensive apps info'!O58</f>
        <v>Supported by TEKsystems</v>
      </c>
      <c r="P58" s="25" t="str">
        <f>'Comprehensive apps info'!P58</f>
        <v>N/A</v>
      </c>
      <c r="Q58" s="25" t="str">
        <f>'Comprehensive apps info'!Q58</f>
        <v>N/A</v>
      </c>
      <c r="R58" s="25" t="str">
        <f>'Comprehensive apps info'!R58</f>
        <v>N/A</v>
      </c>
      <c r="S58" s="16" t="str">
        <f>'Comprehensive apps info'!S58</f>
        <v>Ritesh</v>
      </c>
      <c r="T58" s="16" t="str">
        <f>'Comprehensive apps info'!T58</f>
        <v>Maverick</v>
      </c>
      <c r="U58" s="25" t="str">
        <f>'Comprehensive apps info'!U58</f>
        <v>Dallas</v>
      </c>
      <c r="V58" s="25" t="str">
        <f>'Comprehensive apps info'!V58</f>
        <v>Dallas</v>
      </c>
      <c r="W58" s="122" t="str">
        <f>'Comprehensive apps info'!W58</f>
        <v>/prod/bcs/dalp/clientapp/fdmchks/</v>
      </c>
      <c r="X58" s="122" t="str">
        <f>'Comprehensive apps info'!X58</f>
        <v>/bcs/dalt/clientapp/fdmchks/</v>
      </c>
      <c r="Y58" s="129" t="str">
        <f>'Comprehensive apps info'!Y58</f>
        <v>https://sites.google.com/a/rrd.com/fdmchks---federal-mogul-checks/</v>
      </c>
      <c r="Z58" s="30" t="str">
        <f>'Comprehensive apps info'!Z58</f>
        <v/>
      </c>
      <c r="AA58" s="118"/>
      <c r="AB58" s="43" t="str">
        <f>'Comprehensive apps info'!AA58</f>
        <v/>
      </c>
      <c r="AC58" s="43" t="str">
        <f>'Comprehensive apps info'!AB58</f>
        <v/>
      </c>
      <c r="AD58" s="43" t="str">
        <f>'Comprehensive apps info'!AC58</f>
        <v/>
      </c>
      <c r="AE58" s="43" t="str">
        <f>'Comprehensive apps info'!AD58</f>
        <v/>
      </c>
      <c r="AF58" s="43" t="str">
        <f>'Comprehensive apps info'!AE58</f>
        <v/>
      </c>
      <c r="AG58" s="43" t="str">
        <f>'Comprehensive apps info'!AF58</f>
        <v/>
      </c>
      <c r="AH58" s="43" t="str">
        <f>'Comprehensive apps info'!AG58</f>
        <v>No</v>
      </c>
      <c r="AI58" s="1"/>
      <c r="AJ58" s="1"/>
      <c r="AK58" s="1"/>
    </row>
    <row r="59">
      <c r="A59" s="1"/>
      <c r="B59" s="14">
        <f>'Comprehensive apps info'!B59</f>
        <v>3</v>
      </c>
      <c r="C59" s="14">
        <f>'Comprehensive apps info'!C59</f>
        <v>16</v>
      </c>
      <c r="D59" s="35" t="str">
        <f>'Comprehensive apps info'!D59</f>
        <v>GlaxoSmithKline</v>
      </c>
      <c r="E59" s="35" t="str">
        <f>'Comprehensive apps info'!E59</f>
        <v>GSKCHKS</v>
      </c>
      <c r="F59" s="35" t="str">
        <f>'Comprehensive apps info'!F59</f>
        <v>gskchks</v>
      </c>
      <c r="G59" s="35" t="str">
        <f>'Comprehensive apps info'!G59</f>
        <v>Bi-monthly</v>
      </c>
      <c r="H59" s="35" t="str">
        <f>'Comprehensive apps info'!H59</f>
        <v>Check</v>
      </c>
      <c r="I59" s="35" t="str">
        <f>'Comprehensive apps info'!I59</f>
        <v/>
      </c>
      <c r="J59" s="35" t="str">
        <f>'Comprehensive apps info'!J59</f>
        <v>Unassigned</v>
      </c>
      <c r="K59" s="35" t="str">
        <f>'Comprehensive apps info'!K59</f>
        <v>Unassigned</v>
      </c>
      <c r="L59" s="35" t="str">
        <f>'Comprehensive apps info'!L59</f>
        <v>Joe Bowman</v>
      </c>
      <c r="M59" s="35" t="str">
        <f>'Comprehensive apps info'!M59</f>
        <v>Eric Rydberg</v>
      </c>
      <c r="N59" s="35" t="str">
        <f>'Comprehensive apps info'!N59</f>
        <v>Carrie Gereau</v>
      </c>
      <c r="O59" s="67" t="str">
        <f>'Comprehensive apps info'!O59</f>
        <v>De-scoped from TEKsystems</v>
      </c>
      <c r="P59" s="35" t="str">
        <f>'Comprehensive apps info'!P59</f>
        <v/>
      </c>
      <c r="Q59" s="35" t="str">
        <f>'Comprehensive apps info'!Q59</f>
        <v/>
      </c>
      <c r="R59" s="35" t="str">
        <f>'Comprehensive apps info'!R59</f>
        <v/>
      </c>
      <c r="S59" s="37" t="str">
        <f>'Comprehensive apps info'!S59</f>
        <v/>
      </c>
      <c r="T59" s="37" t="str">
        <f>'Comprehensive apps info'!T59</f>
        <v/>
      </c>
      <c r="U59" s="35" t="str">
        <f>'Comprehensive apps info'!U59</f>
        <v>Dallas</v>
      </c>
      <c r="V59" s="35" t="str">
        <f>'Comprehensive apps info'!V59</f>
        <v>Dallas</v>
      </c>
      <c r="W59" s="125" t="str">
        <f>'Comprehensive apps info'!W59</f>
        <v>/prod/bcs/dalp/clientapp/gskchks/</v>
      </c>
      <c r="X59" s="125" t="str">
        <f>'Comprehensive apps info'!X59</f>
        <v>/bcs/dalt/clientapp/gskchks/</v>
      </c>
      <c r="Y59" s="130" t="str">
        <f>'Comprehensive apps info'!Y59</f>
        <v>https://sites.google.com/a/rrd.com/gsk-chks-glaxosmithkline-checks/</v>
      </c>
      <c r="Z59" s="40" t="str">
        <f>'Comprehensive apps info'!Z59</f>
        <v/>
      </c>
      <c r="AA59" s="94" t="s">
        <v>17</v>
      </c>
      <c r="AB59" s="39" t="str">
        <f>'Comprehensive apps info'!AA59</f>
        <v/>
      </c>
      <c r="AC59" s="39" t="str">
        <f>'Comprehensive apps info'!AB59</f>
        <v/>
      </c>
      <c r="AD59" s="39" t="str">
        <f>'Comprehensive apps info'!AC59</f>
        <v/>
      </c>
      <c r="AE59" s="39" t="str">
        <f>'Comprehensive apps info'!AD59</f>
        <v/>
      </c>
      <c r="AF59" s="39" t="str">
        <f>'Comprehensive apps info'!AE59</f>
        <v/>
      </c>
      <c r="AG59" s="39" t="str">
        <f>'Comprehensive apps info'!AF59</f>
        <v/>
      </c>
      <c r="AH59" s="39" t="str">
        <f>'Comprehensive apps info'!AG59</f>
        <v/>
      </c>
      <c r="AI59" s="1"/>
      <c r="AJ59" s="1"/>
      <c r="AK59" s="1"/>
    </row>
    <row r="60">
      <c r="A60" s="1"/>
      <c r="B60" s="10">
        <f>'Comprehensive apps info'!B60</f>
        <v>3</v>
      </c>
      <c r="C60" s="15">
        <f>'Comprehensive apps info'!C60</f>
        <v>17</v>
      </c>
      <c r="D60" s="25" t="str">
        <f>'Comprehensive apps info'!D60</f>
        <v>H&amp;R Block</v>
      </c>
      <c r="E60" s="25" t="str">
        <f>'Comprehensive apps info'!E60</f>
        <v>Letters</v>
      </c>
      <c r="F60" s="25" t="str">
        <f>'Comprehensive apps info'!F60</f>
        <v>hrbcltr</v>
      </c>
      <c r="G60" s="25" t="str">
        <f>'Comprehensive apps info'!G60</f>
        <v>Daily</v>
      </c>
      <c r="H60" s="25" t="str">
        <f>'Comprehensive apps info'!H60</f>
        <v>Letter</v>
      </c>
      <c r="I60" s="25" t="str">
        <f>'Comprehensive apps info'!I60</f>
        <v>????</v>
      </c>
      <c r="J60" s="25" t="str">
        <f>'Comprehensive apps info'!J60</f>
        <v>Anil</v>
      </c>
      <c r="K60" s="25" t="str">
        <f>'Comprehensive apps info'!K60</f>
        <v>Nethra</v>
      </c>
      <c r="L60" s="25" t="str">
        <f>'Comprehensive apps info'!L60</f>
        <v>Michael Smith</v>
      </c>
      <c r="M60" s="25" t="str">
        <f>'Comprehensive apps info'!M60</f>
        <v>Frederick Reisch</v>
      </c>
      <c r="N60" s="25" t="str">
        <f>'Comprehensive apps info'!N60</f>
        <v>Mike Benson</v>
      </c>
      <c r="O60" s="59" t="str">
        <f>'Comprehensive apps info'!O60</f>
        <v>Supported by TEKsystems</v>
      </c>
      <c r="P60" s="25" t="str">
        <f>'Comprehensive apps info'!P60</f>
        <v>N/A</v>
      </c>
      <c r="Q60" s="25" t="str">
        <f>'Comprehensive apps info'!Q60</f>
        <v>N/A</v>
      </c>
      <c r="R60" s="25" t="str">
        <f>'Comprehensive apps info'!R60</f>
        <v>N/A</v>
      </c>
      <c r="S60" s="16" t="str">
        <f>'Comprehensive apps info'!S60</f>
        <v>Ritesh</v>
      </c>
      <c r="T60" s="16" t="str">
        <f>'Comprehensive apps info'!T60</f>
        <v>Maverick</v>
      </c>
      <c r="U60" s="25" t="str">
        <f>'Comprehensive apps info'!U60</f>
        <v>Need to check</v>
      </c>
      <c r="V60" s="25" t="str">
        <f>'Comprehensive apps info'!V60</f>
        <v>Need to check</v>
      </c>
      <c r="W60" s="131" t="str">
        <f>'Comprehensive apps info'!W60</f>
        <v/>
      </c>
      <c r="X60" s="131" t="str">
        <f>'Comprehensive apps info'!X60</f>
        <v/>
      </c>
      <c r="Y60" s="123" t="str">
        <f>'Comprehensive apps info'!Y60</f>
        <v/>
      </c>
      <c r="Z60" s="31" t="str">
        <f>'Comprehensive apps info'!Z60</f>
        <v/>
      </c>
      <c r="AA60" s="118"/>
      <c r="AB60" s="32" t="str">
        <f>'Comprehensive apps info'!AA60</f>
        <v/>
      </c>
      <c r="AC60" s="32" t="str">
        <f>'Comprehensive apps info'!AB60</f>
        <v/>
      </c>
      <c r="AD60" s="32" t="str">
        <f>'Comprehensive apps info'!AC60</f>
        <v/>
      </c>
      <c r="AE60" s="32" t="str">
        <f>'Comprehensive apps info'!AD60</f>
        <v/>
      </c>
      <c r="AF60" s="32" t="str">
        <f>'Comprehensive apps info'!AE60</f>
        <v/>
      </c>
      <c r="AG60" s="32" t="str">
        <f>'Comprehensive apps info'!AF60</f>
        <v/>
      </c>
      <c r="AH60" s="32" t="str">
        <f>'Comprehensive apps info'!AG60</f>
        <v>No</v>
      </c>
      <c r="AI60" s="1"/>
      <c r="AJ60" s="1"/>
      <c r="AK60" s="1"/>
    </row>
    <row r="61">
      <c r="A61" s="1"/>
      <c r="B61" s="14">
        <f>'Comprehensive apps info'!B61</f>
        <v>3</v>
      </c>
      <c r="C61" s="81">
        <f>'Comprehensive apps info'!C61</f>
        <v>18</v>
      </c>
      <c r="D61" s="35" t="str">
        <f>'Comprehensive apps info'!D61</f>
        <v>Direct Energy</v>
      </c>
      <c r="E61" s="35" t="str">
        <f>'Comprehensive apps info'!E61</f>
        <v>Archive</v>
      </c>
      <c r="F61" s="35" t="str">
        <f>'Comprehensive apps info'!F61</f>
        <v>decarch</v>
      </c>
      <c r="G61" s="35" t="str">
        <f>'Comprehensive apps info'!G61</f>
        <v>Ad-hoc</v>
      </c>
      <c r="H61" s="35" t="str">
        <f>'Comprehensive apps info'!H61</f>
        <v>Archive</v>
      </c>
      <c r="I61" s="35" t="str">
        <f>'Comprehensive apps info'!I61</f>
        <v>PDF</v>
      </c>
      <c r="J61" s="35" t="str">
        <f>'Comprehensive apps info'!J61</f>
        <v>Unassigned</v>
      </c>
      <c r="K61" s="35" t="str">
        <f>'Comprehensive apps info'!K61</f>
        <v>Unassigned</v>
      </c>
      <c r="L61" s="35" t="str">
        <f>'Comprehensive apps info'!L61</f>
        <v>Trenton Mumford</v>
      </c>
      <c r="M61" s="35" t="str">
        <f>'Comprehensive apps info'!M61</f>
        <v>Richard Sprague</v>
      </c>
      <c r="N61" s="35" t="str">
        <f>'Comprehensive apps info'!N61</f>
        <v>Brandon Ballard</v>
      </c>
      <c r="O61" s="67" t="str">
        <f>'Comprehensive apps info'!O61</f>
        <v>De-scoped from TEKsystems</v>
      </c>
      <c r="P61" s="35" t="str">
        <f>'Comprehensive apps info'!P61</f>
        <v/>
      </c>
      <c r="Q61" s="35" t="str">
        <f>'Comprehensive apps info'!Q61</f>
        <v/>
      </c>
      <c r="R61" s="35" t="str">
        <f>'Comprehensive apps info'!R61</f>
        <v/>
      </c>
      <c r="S61" s="37" t="str">
        <f>'Comprehensive apps info'!S61</f>
        <v/>
      </c>
      <c r="T61" s="37" t="str">
        <f>'Comprehensive apps info'!T61</f>
        <v/>
      </c>
      <c r="U61" s="35" t="str">
        <f>'Comprehensive apps info'!U61</f>
        <v>Need to check</v>
      </c>
      <c r="V61" s="35" t="str">
        <f>'Comprehensive apps info'!V61</f>
        <v>Need to check</v>
      </c>
      <c r="W61" s="127" t="str">
        <f>'Comprehensive apps info'!W61</f>
        <v/>
      </c>
      <c r="X61" s="127" t="str">
        <f>'Comprehensive apps info'!X61</f>
        <v/>
      </c>
      <c r="Y61" s="126" t="str">
        <f>'Comprehensive apps info'!Y61</f>
        <v/>
      </c>
      <c r="Z61" s="40" t="str">
        <f>'Comprehensive apps info'!Z61</f>
        <v/>
      </c>
      <c r="AA61" s="94" t="s">
        <v>17</v>
      </c>
      <c r="AB61" s="39" t="str">
        <f>'Comprehensive apps info'!AA61</f>
        <v/>
      </c>
      <c r="AC61" s="39" t="str">
        <f>'Comprehensive apps info'!AB61</f>
        <v/>
      </c>
      <c r="AD61" s="39" t="str">
        <f>'Comprehensive apps info'!AC61</f>
        <v/>
      </c>
      <c r="AE61" s="39" t="str">
        <f>'Comprehensive apps info'!AD61</f>
        <v/>
      </c>
      <c r="AF61" s="39" t="str">
        <f>'Comprehensive apps info'!AE61</f>
        <v/>
      </c>
      <c r="AG61" s="39" t="str">
        <f>'Comprehensive apps info'!AF61</f>
        <v/>
      </c>
      <c r="AH61" s="39" t="str">
        <f>'Comprehensive apps info'!AG61</f>
        <v/>
      </c>
      <c r="AI61" s="1"/>
      <c r="AJ61" s="1"/>
      <c r="AK61" s="1"/>
    </row>
    <row r="62">
      <c r="A62" s="1"/>
      <c r="B62" s="10">
        <f>'Comprehensive apps info'!B62</f>
        <v>4</v>
      </c>
      <c r="C62" s="10">
        <f>'Comprehensive apps info'!C62</f>
        <v>1</v>
      </c>
      <c r="D62" s="25" t="str">
        <f>'Comprehensive apps info'!D62</f>
        <v>Mercer</v>
      </c>
      <c r="E62" s="25" t="str">
        <f>'Comprehensive apps info'!E62</f>
        <v>Epsilon 1</v>
      </c>
      <c r="F62" s="25" t="str">
        <f>'Comprehensive apps info'!F62</f>
        <v>msheps1</v>
      </c>
      <c r="G62" s="25" t="str">
        <f>'Comprehensive apps info'!G62</f>
        <v>Daily</v>
      </c>
      <c r="H62" s="25" t="str">
        <f>'Comprehensive apps info'!H62</f>
        <v>Letter</v>
      </c>
      <c r="I62" s="25" t="str">
        <f>'Comprehensive apps info'!I62</f>
        <v>Raw Data</v>
      </c>
      <c r="J62" s="25" t="str">
        <f>'Comprehensive apps info'!J62</f>
        <v>Nethra</v>
      </c>
      <c r="K62" s="25" t="str">
        <f>'Comprehensive apps info'!K62</f>
        <v>Lakshmi</v>
      </c>
      <c r="L62" s="25" t="str">
        <f>'Comprehensive apps info'!L62</f>
        <v>Morgan McRory</v>
      </c>
      <c r="M62" s="25" t="str">
        <f>'Comprehensive apps info'!M62</f>
        <v>Rose Ann Rockwell</v>
      </c>
      <c r="N62" s="25" t="str">
        <f>'Comprehensive apps info'!N62</f>
        <v>Brandon Ballard</v>
      </c>
      <c r="O62" s="59" t="str">
        <f>'Comprehensive apps info'!O62</f>
        <v>Supported by TEKsystems</v>
      </c>
      <c r="P62" s="25" t="str">
        <f>'Comprehensive apps info'!P62</f>
        <v>N/A</v>
      </c>
      <c r="Q62" s="25" t="str">
        <f>'Comprehensive apps info'!Q62</f>
        <v>N/A</v>
      </c>
      <c r="R62" s="25" t="str">
        <f>'Comprehensive apps info'!R62</f>
        <v>N/A</v>
      </c>
      <c r="S62" s="16" t="str">
        <f>'Comprehensive apps info'!S62</f>
        <v>Maverick</v>
      </c>
      <c r="T62" s="16" t="str">
        <f>'Comprehensive apps info'!T62</f>
        <v>Ritesh</v>
      </c>
      <c r="U62" s="25" t="str">
        <f>'Comprehensive apps info'!U62</f>
        <v>Logan</v>
      </c>
      <c r="V62" s="25" t="str">
        <f>'Comprehensive apps info'!V62</f>
        <v>Logan</v>
      </c>
      <c r="W62" s="122" t="str">
        <f>'Comprehensive apps info'!W62</f>
        <v>/prod/bcs/lgnp/clientapp/msheps1/</v>
      </c>
      <c r="X62" s="122" t="str">
        <f>'Comprehensive apps info'!X62</f>
        <v>/bcs/lgnt/clientapp/msheps1/</v>
      </c>
      <c r="Y62" s="42" t="str">
        <f>'Comprehensive apps info'!Y62</f>
        <v>https://sites.google.com/a/rrd.com/mercer-e-notify/</v>
      </c>
      <c r="Z62" s="31" t="str">
        <f>'Comprehensive apps info'!Z62</f>
        <v/>
      </c>
      <c r="AA62" s="118">
        <v>42796.0</v>
      </c>
      <c r="AB62" s="32" t="str">
        <f>'Comprehensive apps info'!AA62</f>
        <v/>
      </c>
      <c r="AC62" s="32" t="str">
        <f>'Comprehensive apps info'!AB62</f>
        <v/>
      </c>
      <c r="AD62" s="32" t="str">
        <f>'Comprehensive apps info'!AC62</f>
        <v/>
      </c>
      <c r="AE62" s="32" t="str">
        <f>'Comprehensive apps info'!AD62</f>
        <v/>
      </c>
      <c r="AF62" s="32" t="str">
        <f>'Comprehensive apps info'!AE62</f>
        <v/>
      </c>
      <c r="AG62" s="32" t="str">
        <f>'Comprehensive apps info'!AF62</f>
        <v/>
      </c>
      <c r="AH62" s="32" t="str">
        <f>'Comprehensive apps info'!AG62</f>
        <v>Yes</v>
      </c>
      <c r="AI62" s="1"/>
      <c r="AJ62" s="1"/>
      <c r="AK62" s="1"/>
    </row>
    <row r="63">
      <c r="A63" s="1"/>
      <c r="B63" s="10">
        <f>'Comprehensive apps info'!B63</f>
        <v>4</v>
      </c>
      <c r="C63" s="10">
        <f>'Comprehensive apps info'!C63</f>
        <v>2</v>
      </c>
      <c r="D63" s="25" t="str">
        <f>'Comprehensive apps info'!D63</f>
        <v>H&amp;R Block</v>
      </c>
      <c r="E63" s="25" t="str">
        <f>'Comprehensive apps info'!E63</f>
        <v>Ameriprise Checks</v>
      </c>
      <c r="F63" s="25" t="str">
        <f>'Comprehensive apps info'!F63</f>
        <v>ampchck</v>
      </c>
      <c r="G63" s="25" t="str">
        <f>'Comprehensive apps info'!G63</f>
        <v>Daily</v>
      </c>
      <c r="H63" s="25" t="str">
        <f>'Comprehensive apps info'!H63</f>
        <v>Check</v>
      </c>
      <c r="I63" s="25" t="str">
        <f>'Comprehensive apps info'!I63</f>
        <v>Raw Data</v>
      </c>
      <c r="J63" s="25" t="str">
        <f>'Comprehensive apps info'!J63</f>
        <v>Sushil</v>
      </c>
      <c r="K63" s="25" t="str">
        <f>'Comprehensive apps info'!K63</f>
        <v>Naidu</v>
      </c>
      <c r="L63" s="25" t="str">
        <f>'Comprehensive apps info'!L63</f>
        <v>Jordan Rampersad</v>
      </c>
      <c r="M63" s="25" t="str">
        <f>'Comprehensive apps info'!M63</f>
        <v>Tom Gust</v>
      </c>
      <c r="N63" s="25" t="str">
        <f>'Comprehensive apps info'!N63</f>
        <v>Mike Benson</v>
      </c>
      <c r="O63" s="59" t="str">
        <f>'Comprehensive apps info'!O63</f>
        <v>Supported by TEKsystems</v>
      </c>
      <c r="P63" s="25" t="str">
        <f>'Comprehensive apps info'!P63</f>
        <v>N/A</v>
      </c>
      <c r="Q63" s="25" t="str">
        <f>'Comprehensive apps info'!Q63</f>
        <v>N/A</v>
      </c>
      <c r="R63" s="25" t="str">
        <f>'Comprehensive apps info'!R63</f>
        <v>N/A</v>
      </c>
      <c r="S63" s="28" t="str">
        <f>'Comprehensive apps info'!S63</f>
        <v>Maverick</v>
      </c>
      <c r="T63" s="28" t="str">
        <f>'Comprehensive apps info'!T63</f>
        <v>Ritesh</v>
      </c>
      <c r="U63" s="25" t="str">
        <f>'Comprehensive apps info'!U63</f>
        <v>Chicago</v>
      </c>
      <c r="V63" s="25" t="str">
        <f>'Comprehensive apps info'!V63</f>
        <v>Chicago</v>
      </c>
      <c r="W63" s="122" t="str">
        <f>'Comprehensive apps info'!W63</f>
        <v>/prod/bcs/chgp/clientapp/ampchck/</v>
      </c>
      <c r="X63" s="122" t="str">
        <f>'Comprehensive apps info'!X63</f>
        <v>/bcs/chgt/clientapp/ampchck/</v>
      </c>
      <c r="Y63" s="42" t="str">
        <f>'Comprehensive apps info'!Y63</f>
        <v>https://sites.google.com/a/rrd.com/ameriprise-checks/</v>
      </c>
      <c r="Z63" s="31" t="str">
        <f>'Comprehensive apps info'!Z63</f>
        <v/>
      </c>
      <c r="AA63" s="118">
        <v>42807.0</v>
      </c>
      <c r="AB63" s="32" t="str">
        <f>'Comprehensive apps info'!AA63</f>
        <v>rrd-amp-chck-igroup@rrd.com</v>
      </c>
      <c r="AC63" s="32" t="str">
        <f>'Comprehensive apps info'!AB63</f>
        <v>rrd-amp-chck-egroup@rrd.com</v>
      </c>
      <c r="AD63" s="32" t="str">
        <f>'Comprehensive apps info'!AC63</f>
        <v/>
      </c>
      <c r="AE63" s="32" t="str">
        <f>'Comprehensive apps info'!AD63</f>
        <v/>
      </c>
      <c r="AF63" s="32" t="str">
        <f>'Comprehensive apps info'!AE63</f>
        <v/>
      </c>
      <c r="AG63" s="32" t="str">
        <f>'Comprehensive apps info'!AF63</f>
        <v/>
      </c>
      <c r="AH63" s="32" t="str">
        <f>'Comprehensive apps info'!AG63</f>
        <v>No</v>
      </c>
      <c r="AI63" s="1"/>
      <c r="AJ63" s="1"/>
      <c r="AK63" s="1"/>
    </row>
    <row r="64">
      <c r="A64" s="1"/>
      <c r="B64" s="10">
        <f>'Comprehensive apps info'!B64</f>
        <v>4</v>
      </c>
      <c r="C64" s="10">
        <f>'Comprehensive apps info'!C64</f>
        <v>3</v>
      </c>
      <c r="D64" s="25" t="str">
        <f>'Comprehensive apps info'!D64</f>
        <v>H&amp;R Block</v>
      </c>
      <c r="E64" s="25" t="str">
        <f>'Comprehensive apps info'!E64</f>
        <v>Check</v>
      </c>
      <c r="F64" s="25" t="str">
        <f>'Comprehensive apps info'!F64</f>
        <v>hrbchck</v>
      </c>
      <c r="G64" s="25" t="str">
        <f>'Comprehensive apps info'!G64</f>
        <v>Daily</v>
      </c>
      <c r="H64" s="25" t="str">
        <f>'Comprehensive apps info'!H64</f>
        <v>Check</v>
      </c>
      <c r="I64" s="25" t="str">
        <f>'Comprehensive apps info'!I64</f>
        <v>Raw Data</v>
      </c>
      <c r="J64" s="25" t="str">
        <f>'Comprehensive apps info'!J64</f>
        <v>Sushil</v>
      </c>
      <c r="K64" s="25" t="str">
        <f>'Comprehensive apps info'!K64</f>
        <v>Pravallika</v>
      </c>
      <c r="L64" s="25" t="str">
        <f>'Comprehensive apps info'!L64</f>
        <v>Spencer Jones</v>
      </c>
      <c r="M64" s="25" t="str">
        <f>'Comprehensive apps info'!M64</f>
        <v>Frederick Reisch</v>
      </c>
      <c r="N64" s="25" t="str">
        <f>'Comprehensive apps info'!N64</f>
        <v>Mike Benson</v>
      </c>
      <c r="O64" s="59" t="str">
        <f>'Comprehensive apps info'!O64</f>
        <v>Supported by TEKsystems</v>
      </c>
      <c r="P64" s="25" t="str">
        <f>'Comprehensive apps info'!P64</f>
        <v>N/A</v>
      </c>
      <c r="Q64" s="25" t="str">
        <f>'Comprehensive apps info'!Q64</f>
        <v>N/A</v>
      </c>
      <c r="R64" s="25" t="str">
        <f>'Comprehensive apps info'!R64</f>
        <v>N/A</v>
      </c>
      <c r="S64" s="28" t="str">
        <f>'Comprehensive apps info'!S64</f>
        <v>Maverick</v>
      </c>
      <c r="T64" s="28" t="str">
        <f>'Comprehensive apps info'!T64</f>
        <v>Ritesh</v>
      </c>
      <c r="U64" s="25" t="str">
        <f>'Comprehensive apps info'!U64</f>
        <v>Chicago</v>
      </c>
      <c r="V64" s="25" t="str">
        <f>'Comprehensive apps info'!V64</f>
        <v>Chicago</v>
      </c>
      <c r="W64" s="122" t="str">
        <f>'Comprehensive apps info'!W64</f>
        <v>/prod/bcs/chgp/clientapp/hrbchck/</v>
      </c>
      <c r="X64" s="122" t="str">
        <f>'Comprehensive apps info'!X64</f>
        <v>/bcs/chgt/clientapp/hrbchck/</v>
      </c>
      <c r="Y64" s="42" t="str">
        <f>'Comprehensive apps info'!Y64</f>
        <v>https://sites.google.com/a/rrd.com/hr-block-bank/</v>
      </c>
      <c r="Z64" s="31" t="str">
        <f>'Comprehensive apps info'!Z64</f>
        <v/>
      </c>
      <c r="AA64" s="118">
        <v>42807.0</v>
      </c>
      <c r="AB64" s="32" t="str">
        <f>'Comprehensive apps info'!AA64</f>
        <v>rrd-hrb-chck-igroup@rrd.com</v>
      </c>
      <c r="AC64" s="32" t="str">
        <f>'Comprehensive apps info'!AB64</f>
        <v>rrd-hrb-chck-egroup@rrd.com</v>
      </c>
      <c r="AD64" s="32" t="str">
        <f>'Comprehensive apps info'!AC64</f>
        <v/>
      </c>
      <c r="AE64" s="32" t="str">
        <f>'Comprehensive apps info'!AD64</f>
        <v/>
      </c>
      <c r="AF64" s="32" t="str">
        <f>'Comprehensive apps info'!AE64</f>
        <v/>
      </c>
      <c r="AG64" s="32" t="str">
        <f>'Comprehensive apps info'!AF64</f>
        <v/>
      </c>
      <c r="AH64" s="32" t="str">
        <f>'Comprehensive apps info'!AG64</f>
        <v>No</v>
      </c>
      <c r="AI64" s="1"/>
      <c r="AJ64" s="1"/>
      <c r="AK64" s="1"/>
    </row>
    <row r="65">
      <c r="A65" s="1"/>
      <c r="B65" s="14">
        <f>'Comprehensive apps info'!B65</f>
        <v>4</v>
      </c>
      <c r="C65" s="14">
        <f>'Comprehensive apps info'!C65</f>
        <v>4</v>
      </c>
      <c r="D65" s="35" t="str">
        <f>'Comprehensive apps info'!D65</f>
        <v>John Hancock</v>
      </c>
      <c r="E65" s="35" t="str">
        <f>'Comprehensive apps info'!E65</f>
        <v>Manulife RPS Non-Confirms</v>
      </c>
      <c r="F65" s="35" t="str">
        <f>'Comprehensive apps info'!F65</f>
        <v>jhmrpsn</v>
      </c>
      <c r="G65" s="35" t="str">
        <f>'Comprehensive apps info'!G65</f>
        <v>Daily</v>
      </c>
      <c r="H65" s="35" t="str">
        <f>'Comprehensive apps info'!H65</f>
        <v>Letter</v>
      </c>
      <c r="I65" s="35" t="str">
        <f>'Comprehensive apps info'!I65</f>
        <v>AFP</v>
      </c>
      <c r="J65" s="35" t="str">
        <f>'Comprehensive apps info'!J65</f>
        <v>Unassigned</v>
      </c>
      <c r="K65" s="35" t="str">
        <f>'Comprehensive apps info'!K65</f>
        <v>Unassigned</v>
      </c>
      <c r="L65" s="35" t="str">
        <f>'Comprehensive apps info'!L65</f>
        <v>Jordan Rampersad</v>
      </c>
      <c r="M65" s="35" t="str">
        <f>'Comprehensive apps info'!M65</f>
        <v>Lynne Gurney</v>
      </c>
      <c r="N65" s="35" t="str">
        <f>'Comprehensive apps info'!N65</f>
        <v>Mike Benson</v>
      </c>
      <c r="O65" s="36" t="str">
        <f>'Comprehensive apps info'!O65</f>
        <v>De-scoped from TEKsystems</v>
      </c>
      <c r="P65" s="35" t="str">
        <f>'Comprehensive apps info'!P65</f>
        <v>N/A</v>
      </c>
      <c r="Q65" s="35" t="str">
        <f>'Comprehensive apps info'!Q65</f>
        <v>N/A</v>
      </c>
      <c r="R65" s="35" t="str">
        <f>'Comprehensive apps info'!R65</f>
        <v>N/A</v>
      </c>
      <c r="S65" s="37" t="str">
        <f>'Comprehensive apps info'!S65</f>
        <v>Maverick</v>
      </c>
      <c r="T65" s="37" t="str">
        <f>'Comprehensive apps info'!T65</f>
        <v>Ritesh</v>
      </c>
      <c r="U65" s="35" t="str">
        <f>'Comprehensive apps info'!U65</f>
        <v>Need to check</v>
      </c>
      <c r="V65" s="35" t="str">
        <f>'Comprehensive apps info'!V65</f>
        <v>Need to check</v>
      </c>
      <c r="W65" s="37" t="str">
        <f>'Comprehensive apps info'!W65</f>
        <v/>
      </c>
      <c r="X65" s="55" t="str">
        <f>'Comprehensive apps info'!X65</f>
        <v/>
      </c>
      <c r="Y65" s="39" t="str">
        <f>'Comprehensive apps info'!Y65</f>
        <v/>
      </c>
      <c r="Z65" s="40" t="str">
        <f>'Comprehensive apps info'!Z65</f>
        <v/>
      </c>
      <c r="AA65" s="94" t="s">
        <v>17</v>
      </c>
      <c r="AB65" s="39" t="str">
        <f>'Comprehensive apps info'!AA65</f>
        <v/>
      </c>
      <c r="AC65" s="39" t="str">
        <f>'Comprehensive apps info'!AB65</f>
        <v/>
      </c>
      <c r="AD65" s="39" t="str">
        <f>'Comprehensive apps info'!AC65</f>
        <v/>
      </c>
      <c r="AE65" s="39" t="str">
        <f>'Comprehensive apps info'!AD65</f>
        <v/>
      </c>
      <c r="AF65" s="39" t="str">
        <f>'Comprehensive apps info'!AE65</f>
        <v/>
      </c>
      <c r="AG65" s="39" t="str">
        <f>'Comprehensive apps info'!AF65</f>
        <v/>
      </c>
      <c r="AH65" s="39" t="str">
        <f>'Comprehensive apps info'!AG65</f>
        <v/>
      </c>
      <c r="AI65" s="1"/>
      <c r="AJ65" s="1"/>
      <c r="AK65" s="1"/>
    </row>
    <row r="66">
      <c r="A66" s="1"/>
      <c r="B66" s="14">
        <f>'Comprehensive apps info'!B66</f>
        <v>4</v>
      </c>
      <c r="C66" s="14">
        <f>'Comprehensive apps info'!C66</f>
        <v>5</v>
      </c>
      <c r="D66" s="35" t="str">
        <f>'Comprehensive apps info'!D66</f>
        <v>John Hancock</v>
      </c>
      <c r="E66" s="35" t="str">
        <f>'Comprehensive apps info'!E66</f>
        <v>Bpim (teft, tchk, schk, seft)</v>
      </c>
      <c r="F66" s="35" t="str">
        <f>'Comprehensive apps info'!F66</f>
        <v>jhctchk</v>
      </c>
      <c r="G66" s="35" t="str">
        <f>'Comprehensive apps info'!G66</f>
        <v>Weekly</v>
      </c>
      <c r="H66" s="35" t="str">
        <f>'Comprehensive apps info'!H66</f>
        <v>Letter</v>
      </c>
      <c r="I66" s="35" t="str">
        <f>'Comprehensive apps info'!I66</f>
        <v>Raw Data</v>
      </c>
      <c r="J66" s="35" t="str">
        <f>'Comprehensive apps info'!J66</f>
        <v>Unassigned</v>
      </c>
      <c r="K66" s="35" t="str">
        <f>'Comprehensive apps info'!K66</f>
        <v>Unassigned</v>
      </c>
      <c r="L66" s="35" t="str">
        <f>'Comprehensive apps info'!L66</f>
        <v>Logan App Dev Maintenance Team</v>
      </c>
      <c r="M66" s="35" t="str">
        <f>'Comprehensive apps info'!M66</f>
        <v>Janet Pollock</v>
      </c>
      <c r="N66" s="35" t="str">
        <f>'Comprehensive apps info'!N66</f>
        <v>Mike Benson</v>
      </c>
      <c r="O66" s="36" t="str">
        <f>'Comprehensive apps info'!O66</f>
        <v>De-scoped from TEKsystems</v>
      </c>
      <c r="P66" s="35" t="str">
        <f>'Comprehensive apps info'!P66</f>
        <v>N/A</v>
      </c>
      <c r="Q66" s="35" t="str">
        <f>'Comprehensive apps info'!Q66</f>
        <v>N/A</v>
      </c>
      <c r="R66" s="35" t="str">
        <f>'Comprehensive apps info'!R66</f>
        <v>N/A</v>
      </c>
      <c r="S66" s="37" t="str">
        <f>'Comprehensive apps info'!S66</f>
        <v>Maverick</v>
      </c>
      <c r="T66" s="37" t="str">
        <f>'Comprehensive apps info'!T66</f>
        <v>Ritesh</v>
      </c>
      <c r="U66" s="35" t="str">
        <f>'Comprehensive apps info'!U66</f>
        <v>Need to check</v>
      </c>
      <c r="V66" s="35" t="str">
        <f>'Comprehensive apps info'!V66</f>
        <v>Need to check</v>
      </c>
      <c r="W66" s="37" t="str">
        <f>'Comprehensive apps info'!W66</f>
        <v/>
      </c>
      <c r="X66" s="55" t="str">
        <f>'Comprehensive apps info'!X66</f>
        <v/>
      </c>
      <c r="Y66" s="39" t="str">
        <f>'Comprehensive apps info'!Y66</f>
        <v/>
      </c>
      <c r="Z66" s="40" t="str">
        <f>'Comprehensive apps info'!Z66</f>
        <v/>
      </c>
      <c r="AA66" s="94" t="s">
        <v>17</v>
      </c>
      <c r="AB66" s="39" t="str">
        <f>'Comprehensive apps info'!AA66</f>
        <v/>
      </c>
      <c r="AC66" s="39" t="str">
        <f>'Comprehensive apps info'!AB66</f>
        <v/>
      </c>
      <c r="AD66" s="39" t="str">
        <f>'Comprehensive apps info'!AC66</f>
        <v/>
      </c>
      <c r="AE66" s="39" t="str">
        <f>'Comprehensive apps info'!AD66</f>
        <v/>
      </c>
      <c r="AF66" s="39" t="str">
        <f>'Comprehensive apps info'!AE66</f>
        <v/>
      </c>
      <c r="AG66" s="39" t="str">
        <f>'Comprehensive apps info'!AF66</f>
        <v/>
      </c>
      <c r="AH66" s="39" t="str">
        <f>'Comprehensive apps info'!AG66</f>
        <v/>
      </c>
      <c r="AI66" s="1"/>
      <c r="AJ66" s="1"/>
      <c r="AK66" s="1"/>
    </row>
    <row r="67">
      <c r="A67" s="1"/>
      <c r="B67" s="14">
        <f>'Comprehensive apps info'!B67</f>
        <v>4</v>
      </c>
      <c r="C67" s="14">
        <f>'Comprehensive apps info'!C67</f>
        <v>6</v>
      </c>
      <c r="D67" s="35" t="str">
        <f>'Comprehensive apps info'!D67</f>
        <v>John Hancock</v>
      </c>
      <c r="E67" s="35" t="str">
        <f>'Comprehensive apps info'!E67</f>
        <v>Letters</v>
      </c>
      <c r="F67" s="35" t="str">
        <f>'Comprehensive apps info'!F67</f>
        <v>jhaltrs</v>
      </c>
      <c r="G67" s="35" t="str">
        <f>'Comprehensive apps info'!G67</f>
        <v>Daily</v>
      </c>
      <c r="H67" s="35" t="str">
        <f>'Comprehensive apps info'!H67</f>
        <v>Letter</v>
      </c>
      <c r="I67" s="35" t="str">
        <f>'Comprehensive apps info'!I67</f>
        <v>Raw Data</v>
      </c>
      <c r="J67" s="35" t="str">
        <f>'Comprehensive apps info'!J67</f>
        <v>Unassigned</v>
      </c>
      <c r="K67" s="35" t="str">
        <f>'Comprehensive apps info'!K67</f>
        <v>Unassigned</v>
      </c>
      <c r="L67" s="35" t="str">
        <f>'Comprehensive apps info'!L67</f>
        <v>Bob Durtschi</v>
      </c>
      <c r="M67" s="35" t="str">
        <f>'Comprehensive apps info'!M67</f>
        <v>Janet Pollock</v>
      </c>
      <c r="N67" s="35" t="str">
        <f>'Comprehensive apps info'!N67</f>
        <v>Casey McCammon</v>
      </c>
      <c r="O67" s="36" t="str">
        <f>'Comprehensive apps info'!O67</f>
        <v>De-scoped from TEKsystems</v>
      </c>
      <c r="P67" s="35" t="str">
        <f>'Comprehensive apps info'!P67</f>
        <v>N/A</v>
      </c>
      <c r="Q67" s="35" t="str">
        <f>'Comprehensive apps info'!Q67</f>
        <v>N/A</v>
      </c>
      <c r="R67" s="35" t="str">
        <f>'Comprehensive apps info'!R67</f>
        <v>N/A</v>
      </c>
      <c r="S67" s="37" t="str">
        <f>'Comprehensive apps info'!S67</f>
        <v>Maverick</v>
      </c>
      <c r="T67" s="37" t="str">
        <f>'Comprehensive apps info'!T67</f>
        <v>Ritesh</v>
      </c>
      <c r="U67" s="35" t="str">
        <f>'Comprehensive apps info'!U67</f>
        <v>Need to check</v>
      </c>
      <c r="V67" s="35" t="str">
        <f>'Comprehensive apps info'!V67</f>
        <v>Need to check</v>
      </c>
      <c r="W67" s="37" t="str">
        <f>'Comprehensive apps info'!W67</f>
        <v/>
      </c>
      <c r="X67" s="55" t="str">
        <f>'Comprehensive apps info'!X67</f>
        <v/>
      </c>
      <c r="Y67" s="39" t="str">
        <f>'Comprehensive apps info'!Y67</f>
        <v/>
      </c>
      <c r="Z67" s="40" t="str">
        <f>'Comprehensive apps info'!Z67</f>
        <v/>
      </c>
      <c r="AA67" s="94" t="s">
        <v>17</v>
      </c>
      <c r="AB67" s="39" t="str">
        <f>'Comprehensive apps info'!AA67</f>
        <v/>
      </c>
      <c r="AC67" s="39" t="str">
        <f>'Comprehensive apps info'!AB67</f>
        <v/>
      </c>
      <c r="AD67" s="39" t="str">
        <f>'Comprehensive apps info'!AC67</f>
        <v/>
      </c>
      <c r="AE67" s="39" t="str">
        <f>'Comprehensive apps info'!AD67</f>
        <v/>
      </c>
      <c r="AF67" s="39" t="str">
        <f>'Comprehensive apps info'!AE67</f>
        <v/>
      </c>
      <c r="AG67" s="39" t="str">
        <f>'Comprehensive apps info'!AF67</f>
        <v/>
      </c>
      <c r="AH67" s="39" t="str">
        <f>'Comprehensive apps info'!AG67</f>
        <v/>
      </c>
      <c r="AI67" s="1"/>
      <c r="AJ67" s="1"/>
      <c r="AK67" s="1"/>
    </row>
    <row r="68">
      <c r="A68" s="1"/>
      <c r="B68" s="14">
        <f>'Comprehensive apps info'!B68</f>
        <v>4</v>
      </c>
      <c r="C68" s="14">
        <f>'Comprehensive apps info'!C68</f>
        <v>7</v>
      </c>
      <c r="D68" s="35" t="str">
        <f>'Comprehensive apps info'!D68</f>
        <v>John Hancock</v>
      </c>
      <c r="E68" s="35" t="str">
        <f>'Comprehensive apps info'!E68</f>
        <v>EFT - Daily / Monthly / Annual</v>
      </c>
      <c r="F68" s="35" t="str">
        <f>'Comprehensive apps info'!F68</f>
        <v>jhaeftm</v>
      </c>
      <c r="G68" s="35" t="str">
        <f>'Comprehensive apps info'!G68</f>
        <v>Daily</v>
      </c>
      <c r="H68" s="35" t="str">
        <f>'Comprehensive apps info'!H68</f>
        <v>Letter</v>
      </c>
      <c r="I68" s="35" t="str">
        <f>'Comprehensive apps info'!I68</f>
        <v>Raw Data</v>
      </c>
      <c r="J68" s="35" t="str">
        <f>'Comprehensive apps info'!J68</f>
        <v>Unassigned</v>
      </c>
      <c r="K68" s="35" t="str">
        <f>'Comprehensive apps info'!K68</f>
        <v>Unassigned</v>
      </c>
      <c r="L68" s="35" t="str">
        <f>'Comprehensive apps info'!L68</f>
        <v>Bob Durtschi</v>
      </c>
      <c r="M68" s="35" t="str">
        <f>'Comprehensive apps info'!M68</f>
        <v>Janet Pollock</v>
      </c>
      <c r="N68" s="35" t="str">
        <f>'Comprehensive apps info'!N68</f>
        <v>Casey McCammon</v>
      </c>
      <c r="O68" s="36" t="str">
        <f>'Comprehensive apps info'!O68</f>
        <v>De-scoped from TEKsystems</v>
      </c>
      <c r="P68" s="35" t="str">
        <f>'Comprehensive apps info'!P68</f>
        <v>N/A</v>
      </c>
      <c r="Q68" s="35" t="str">
        <f>'Comprehensive apps info'!Q68</f>
        <v>N/A</v>
      </c>
      <c r="R68" s="35" t="str">
        <f>'Comprehensive apps info'!R68</f>
        <v>N/A</v>
      </c>
      <c r="S68" s="37" t="str">
        <f>'Comprehensive apps info'!S68</f>
        <v>Maverick</v>
      </c>
      <c r="T68" s="37" t="str">
        <f>'Comprehensive apps info'!T68</f>
        <v>Ritesh</v>
      </c>
      <c r="U68" s="35" t="str">
        <f>'Comprehensive apps info'!U68</f>
        <v>Hyde Park</v>
      </c>
      <c r="V68" s="35" t="str">
        <f>'Comprehensive apps info'!V68</f>
        <v>Hyde Park</v>
      </c>
      <c r="W68" s="125" t="str">
        <f>'Comprehensive apps info'!W68</f>
        <v>/prod/bcs/hdpp/clientapp/jhaeftd/
/prod/bcs/hdpp/clientapp/jhaeftm/
/prod/bcs/hdpp/clientapp/jhaefta/</v>
      </c>
      <c r="X68" s="125" t="str">
        <f>'Comprehensive apps info'!X68</f>
        <v>/bcs/hdpt/clientapp/jhaeftd/
/bcs/hdpt/clientapp/jhaeftm/
/bcs/hdpt/clientapp/jhaefta/</v>
      </c>
      <c r="Y68" s="87" t="str">
        <f>'Comprehensive apps info'!Y68</f>
        <v>https://sites.google.com/a/rrd.com/john-hancock-eft-statements/</v>
      </c>
      <c r="Z68" s="40" t="str">
        <f>'Comprehensive apps info'!Z68</f>
        <v/>
      </c>
      <c r="AA68" s="94" t="s">
        <v>17</v>
      </c>
      <c r="AB68" s="39" t="str">
        <f>'Comprehensive apps info'!AA68</f>
        <v/>
      </c>
      <c r="AC68" s="39" t="str">
        <f>'Comprehensive apps info'!AB68</f>
        <v/>
      </c>
      <c r="AD68" s="39" t="str">
        <f>'Comprehensive apps info'!AC68</f>
        <v/>
      </c>
      <c r="AE68" s="39" t="str">
        <f>'Comprehensive apps info'!AD68</f>
        <v/>
      </c>
      <c r="AF68" s="39" t="str">
        <f>'Comprehensive apps info'!AE68</f>
        <v/>
      </c>
      <c r="AG68" s="39" t="str">
        <f>'Comprehensive apps info'!AF68</f>
        <v/>
      </c>
      <c r="AH68" s="39" t="str">
        <f>'Comprehensive apps info'!AG68</f>
        <v/>
      </c>
      <c r="AI68" s="1"/>
      <c r="AJ68" s="1"/>
      <c r="AK68" s="1"/>
    </row>
    <row r="69">
      <c r="A69" s="1"/>
      <c r="B69" s="14">
        <f>'Comprehensive apps info'!B69</f>
        <v>4</v>
      </c>
      <c r="C69" s="14">
        <f>'Comprehensive apps info'!C69</f>
        <v>8</v>
      </c>
      <c r="D69" s="35" t="str">
        <f>'Comprehensive apps info'!D69</f>
        <v>John Hancock</v>
      </c>
      <c r="E69" s="35" t="str">
        <f>'Comprehensive apps info'!E69</f>
        <v>Fixed Product Withholding Confirmations</v>
      </c>
      <c r="F69" s="35" t="str">
        <f>'Comprehensive apps info'!F69</f>
        <v>jhafpwc</v>
      </c>
      <c r="G69" s="35" t="str">
        <f>'Comprehensive apps info'!G69</f>
        <v>Daily</v>
      </c>
      <c r="H69" s="35" t="str">
        <f>'Comprehensive apps info'!H69</f>
        <v>Letter</v>
      </c>
      <c r="I69" s="35" t="str">
        <f>'Comprehensive apps info'!I69</f>
        <v>Raw Data</v>
      </c>
      <c r="J69" s="35" t="str">
        <f>'Comprehensive apps info'!J69</f>
        <v>Unassigned</v>
      </c>
      <c r="K69" s="35" t="str">
        <f>'Comprehensive apps info'!K69</f>
        <v>Unassigned</v>
      </c>
      <c r="L69" s="35" t="str">
        <f>'Comprehensive apps info'!L69</f>
        <v>Spencer Jones</v>
      </c>
      <c r="M69" s="35" t="str">
        <f>'Comprehensive apps info'!M69</f>
        <v>Janet Pollock</v>
      </c>
      <c r="N69" s="35" t="str">
        <f>'Comprehensive apps info'!N69</f>
        <v>Mike Benson</v>
      </c>
      <c r="O69" s="36" t="str">
        <f>'Comprehensive apps info'!O69</f>
        <v>De-scoped from TEKsystems</v>
      </c>
      <c r="P69" s="35" t="str">
        <f>'Comprehensive apps info'!P69</f>
        <v>N/A</v>
      </c>
      <c r="Q69" s="35" t="str">
        <f>'Comprehensive apps info'!Q69</f>
        <v>N/A</v>
      </c>
      <c r="R69" s="35" t="str">
        <f>'Comprehensive apps info'!R69</f>
        <v>N/A</v>
      </c>
      <c r="S69" s="37" t="str">
        <f>'Comprehensive apps info'!S69</f>
        <v>Maverick</v>
      </c>
      <c r="T69" s="37" t="str">
        <f>'Comprehensive apps info'!T69</f>
        <v>Ritesh</v>
      </c>
      <c r="U69" s="35" t="str">
        <f>'Comprehensive apps info'!U69</f>
        <v>Hyde Park</v>
      </c>
      <c r="V69" s="35" t="str">
        <f>'Comprehensive apps info'!V69</f>
        <v>Hyde Park</v>
      </c>
      <c r="W69" s="125" t="str">
        <f>'Comprehensive apps info'!W69</f>
        <v>/prod/bcs/hdpp/clientapp/jhafpwc/</v>
      </c>
      <c r="X69" s="125" t="str">
        <f>'Comprehensive apps info'!X69</f>
        <v>/bcs/hdpt/clientapp/jhafpwc/</v>
      </c>
      <c r="Y69" s="87" t="str">
        <f>'Comprehensive apps info'!Y69</f>
        <v>https://sites.google.com/a/rrd.com/john-hancock-fpwc/</v>
      </c>
      <c r="Z69" s="40" t="str">
        <f>'Comprehensive apps info'!Z69</f>
        <v/>
      </c>
      <c r="AA69" s="94" t="s">
        <v>17</v>
      </c>
      <c r="AB69" s="39" t="str">
        <f>'Comprehensive apps info'!AA69</f>
        <v/>
      </c>
      <c r="AC69" s="39" t="str">
        <f>'Comprehensive apps info'!AB69</f>
        <v/>
      </c>
      <c r="AD69" s="39" t="str">
        <f>'Comprehensive apps info'!AC69</f>
        <v/>
      </c>
      <c r="AE69" s="39" t="str">
        <f>'Comprehensive apps info'!AD69</f>
        <v/>
      </c>
      <c r="AF69" s="39" t="str">
        <f>'Comprehensive apps info'!AE69</f>
        <v/>
      </c>
      <c r="AG69" s="39" t="str">
        <f>'Comprehensive apps info'!AF69</f>
        <v/>
      </c>
      <c r="AH69" s="39" t="str">
        <f>'Comprehensive apps info'!AG69</f>
        <v/>
      </c>
      <c r="AI69" s="1"/>
      <c r="AJ69" s="1"/>
      <c r="AK69" s="1"/>
    </row>
    <row r="70">
      <c r="A70" s="1"/>
      <c r="B70" s="14">
        <f>'Comprehensive apps info'!B70</f>
        <v>4</v>
      </c>
      <c r="C70" s="14">
        <f>'Comprehensive apps info'!C70</f>
        <v>9</v>
      </c>
      <c r="D70" s="35" t="str">
        <f>'Comprehensive apps info'!D70</f>
        <v>John Hancock</v>
      </c>
      <c r="E70" s="35" t="str">
        <f>'Comprehensive apps info'!E70</f>
        <v>QPRS</v>
      </c>
      <c r="F70" s="35" t="str">
        <f>'Comprehensive apps info'!F70</f>
        <v>jhsqprs</v>
      </c>
      <c r="G70" s="35" t="str">
        <f>'Comprehensive apps info'!G70</f>
        <v>Quarterly</v>
      </c>
      <c r="H70" s="35" t="str">
        <f>'Comprehensive apps info'!H70</f>
        <v>Letter</v>
      </c>
      <c r="I70" s="35" t="str">
        <f>'Comprehensive apps info'!I70</f>
        <v>PDF</v>
      </c>
      <c r="J70" s="35" t="str">
        <f>'Comprehensive apps info'!J70</f>
        <v>Unassigned</v>
      </c>
      <c r="K70" s="35" t="str">
        <f>'Comprehensive apps info'!K70</f>
        <v>Unassigned</v>
      </c>
      <c r="L70" s="35" t="str">
        <f>'Comprehensive apps info'!L70</f>
        <v>Craig Schvaneveldt</v>
      </c>
      <c r="M70" s="35" t="str">
        <f>'Comprehensive apps info'!M70</f>
        <v>Janet Pollock</v>
      </c>
      <c r="N70" s="35" t="str">
        <f>'Comprehensive apps info'!N70</f>
        <v>Casey McCammon</v>
      </c>
      <c r="O70" s="36" t="str">
        <f>'Comprehensive apps info'!O70</f>
        <v>De-scoped from TEKsystems</v>
      </c>
      <c r="P70" s="35" t="str">
        <f>'Comprehensive apps info'!P70</f>
        <v>N/A</v>
      </c>
      <c r="Q70" s="35" t="str">
        <f>'Comprehensive apps info'!Q70</f>
        <v>N/A</v>
      </c>
      <c r="R70" s="35" t="str">
        <f>'Comprehensive apps info'!R70</f>
        <v>N/A</v>
      </c>
      <c r="S70" s="37" t="str">
        <f>'Comprehensive apps info'!S70</f>
        <v>Maverick</v>
      </c>
      <c r="T70" s="37" t="str">
        <f>'Comprehensive apps info'!T70</f>
        <v>Ritesh</v>
      </c>
      <c r="U70" s="35" t="str">
        <f>'Comprehensive apps info'!U70</f>
        <v>Need to check</v>
      </c>
      <c r="V70" s="35" t="str">
        <f>'Comprehensive apps info'!V70</f>
        <v>Need to check</v>
      </c>
      <c r="W70" s="37" t="str">
        <f>'Comprehensive apps info'!W70</f>
        <v/>
      </c>
      <c r="X70" s="55" t="str">
        <f>'Comprehensive apps info'!X70</f>
        <v/>
      </c>
      <c r="Y70" s="39" t="str">
        <f>'Comprehensive apps info'!Y70</f>
        <v/>
      </c>
      <c r="Z70" s="40" t="str">
        <f>'Comprehensive apps info'!Z70</f>
        <v/>
      </c>
      <c r="AA70" s="94" t="s">
        <v>17</v>
      </c>
      <c r="AB70" s="39" t="str">
        <f>'Comprehensive apps info'!AA70</f>
        <v/>
      </c>
      <c r="AC70" s="39" t="str">
        <f>'Comprehensive apps info'!AB70</f>
        <v/>
      </c>
      <c r="AD70" s="39" t="str">
        <f>'Comprehensive apps info'!AC70</f>
        <v/>
      </c>
      <c r="AE70" s="39" t="str">
        <f>'Comprehensive apps info'!AD70</f>
        <v/>
      </c>
      <c r="AF70" s="39" t="str">
        <f>'Comprehensive apps info'!AE70</f>
        <v/>
      </c>
      <c r="AG70" s="39" t="str">
        <f>'Comprehensive apps info'!AF70</f>
        <v/>
      </c>
      <c r="AH70" s="39" t="str">
        <f>'Comprehensive apps info'!AG70</f>
        <v/>
      </c>
      <c r="AI70" s="1"/>
      <c r="AJ70" s="1"/>
      <c r="AK70" s="1"/>
    </row>
    <row r="71">
      <c r="A71" s="1"/>
      <c r="B71" s="10">
        <f>'Comprehensive apps info'!B71</f>
        <v>4</v>
      </c>
      <c r="C71" s="10">
        <f>'Comprehensive apps info'!C71</f>
        <v>10</v>
      </c>
      <c r="D71" s="25" t="str">
        <f>'Comprehensive apps info'!D71</f>
        <v>Kemper</v>
      </c>
      <c r="E71" s="25" t="str">
        <f>'Comprehensive apps info'!E71</f>
        <v>Color Bills</v>
      </c>
      <c r="F71" s="25" t="str">
        <f>'Comprehensive apps info'!F71</f>
        <v>kmpbill</v>
      </c>
      <c r="G71" s="25" t="str">
        <f>'Comprehensive apps info'!G71</f>
        <v>Daily</v>
      </c>
      <c r="H71" s="25" t="str">
        <f>'Comprehensive apps info'!H71</f>
        <v>Stmt</v>
      </c>
      <c r="I71" s="25" t="str">
        <f>'Comprehensive apps info'!I71</f>
        <v>Raw Data</v>
      </c>
      <c r="J71" s="25" t="str">
        <f>'Comprehensive apps info'!J71</f>
        <v>Naidu</v>
      </c>
      <c r="K71" s="25" t="str">
        <f>'Comprehensive apps info'!K71</f>
        <v>Lakshmi</v>
      </c>
      <c r="L71" s="25" t="str">
        <f>'Comprehensive apps info'!L71</f>
        <v>Michael Leany</v>
      </c>
      <c r="M71" s="25" t="str">
        <f>'Comprehensive apps info'!M71</f>
        <v>Brent Jeppesen</v>
      </c>
      <c r="N71" s="25" t="str">
        <f>'Comprehensive apps info'!N71</f>
        <v>Brandon Ballard</v>
      </c>
      <c r="O71" s="59" t="str">
        <f>'Comprehensive apps info'!O71</f>
        <v>Supported by TEKsystems</v>
      </c>
      <c r="P71" s="25" t="str">
        <f>'Comprehensive apps info'!P71</f>
        <v>N/A</v>
      </c>
      <c r="Q71" s="25" t="str">
        <f>'Comprehensive apps info'!Q71</f>
        <v>N/A</v>
      </c>
      <c r="R71" s="25" t="str">
        <f>'Comprehensive apps info'!R71</f>
        <v>N/A</v>
      </c>
      <c r="S71" s="28" t="str">
        <f>'Comprehensive apps info'!S71</f>
        <v>Maverick</v>
      </c>
      <c r="T71" s="28" t="str">
        <f>'Comprehensive apps info'!T71</f>
        <v>Ritesh</v>
      </c>
      <c r="U71" s="25" t="str">
        <f>'Comprehensive apps info'!U71</f>
        <v>Logan</v>
      </c>
      <c r="V71" s="25" t="str">
        <f>'Comprehensive apps info'!V71</f>
        <v>Logan</v>
      </c>
      <c r="W71" s="16" t="str">
        <f>'Comprehensive apps info'!W71</f>
        <v>/prod/bcs/lgnp/clientapp/kmpbill/</v>
      </c>
      <c r="X71" s="29" t="str">
        <f>'Comprehensive apps info'!X71</f>
        <v>/bcs/lgnt/clientapp/kmpbill/</v>
      </c>
      <c r="Y71" s="43" t="str">
        <f>'Comprehensive apps info'!Y71</f>
        <v/>
      </c>
      <c r="Z71" s="31" t="str">
        <f>'Comprehensive apps info'!Z71</f>
        <v/>
      </c>
      <c r="AA71" s="118">
        <v>42857.0</v>
      </c>
      <c r="AB71" s="32" t="str">
        <f>'Comprehensive apps info'!AA71</f>
        <v/>
      </c>
      <c r="AC71" s="32" t="str">
        <f>'Comprehensive apps info'!AB71</f>
        <v/>
      </c>
      <c r="AD71" s="32" t="str">
        <f>'Comprehensive apps info'!AC71</f>
        <v/>
      </c>
      <c r="AE71" s="32" t="str">
        <f>'Comprehensive apps info'!AD71</f>
        <v/>
      </c>
      <c r="AF71" s="32" t="str">
        <f>'Comprehensive apps info'!AE71</f>
        <v/>
      </c>
      <c r="AG71" s="32" t="str">
        <f>'Comprehensive apps info'!AF71</f>
        <v/>
      </c>
      <c r="AH71" s="32" t="str">
        <f>'Comprehensive apps info'!AG71</f>
        <v>No</v>
      </c>
      <c r="AI71" s="1"/>
      <c r="AJ71" s="1"/>
      <c r="AK71" s="1"/>
    </row>
    <row r="72">
      <c r="A72" s="1"/>
      <c r="B72" s="14">
        <f>'Comprehensive apps info'!B72</f>
        <v>4</v>
      </c>
      <c r="C72" s="14">
        <f>'Comprehensive apps info'!C72</f>
        <v>11</v>
      </c>
      <c r="D72" s="35" t="str">
        <f>'Comprehensive apps info'!D72</f>
        <v>Omnisys</v>
      </c>
      <c r="E72" s="35" t="str">
        <f>'Comprehensive apps info'!E72</f>
        <v>AOB ISYS</v>
      </c>
      <c r="F72" s="35" t="str">
        <f>'Comprehensive apps info'!F72</f>
        <v>omnisys</v>
      </c>
      <c r="G72" s="35" t="str">
        <f>'Comprehensive apps info'!G72</f>
        <v>Weekly</v>
      </c>
      <c r="H72" s="35" t="str">
        <f>'Comprehensive apps info'!H72</f>
        <v>Letter</v>
      </c>
      <c r="I72" s="35" t="str">
        <f>'Comprehensive apps info'!I72</f>
        <v>Raw Data</v>
      </c>
      <c r="J72" s="35" t="str">
        <f>'Comprehensive apps info'!J72</f>
        <v>Unassigned</v>
      </c>
      <c r="K72" s="35" t="str">
        <f>'Comprehensive apps info'!K72</f>
        <v>Unassigned</v>
      </c>
      <c r="L72" s="35" t="str">
        <f>'Comprehensive apps info'!L72</f>
        <v>Glen Kartchner</v>
      </c>
      <c r="M72" s="35" t="str">
        <f>'Comprehensive apps info'!M72</f>
        <v>Gerald Lockie</v>
      </c>
      <c r="N72" s="35" t="str">
        <f>'Comprehensive apps info'!N72</f>
        <v>Mike Benson</v>
      </c>
      <c r="O72" s="36" t="str">
        <f>'Comprehensive apps info'!O72</f>
        <v>Tookover Then De-scoped</v>
      </c>
      <c r="P72" s="35" t="str">
        <f>'Comprehensive apps info'!P72</f>
        <v>N/A</v>
      </c>
      <c r="Q72" s="35" t="str">
        <f>'Comprehensive apps info'!Q72</f>
        <v>N/A</v>
      </c>
      <c r="R72" s="35" t="str">
        <f>'Comprehensive apps info'!R72</f>
        <v>N/A</v>
      </c>
      <c r="S72" s="37" t="str">
        <f>'Comprehensive apps info'!S72</f>
        <v>Maverick</v>
      </c>
      <c r="T72" s="37" t="str">
        <f>'Comprehensive apps info'!T72</f>
        <v>Ritesh</v>
      </c>
      <c r="U72" s="35" t="str">
        <f>'Comprehensive apps info'!U72</f>
        <v>Chicago</v>
      </c>
      <c r="V72" s="35" t="str">
        <f>'Comprehensive apps info'!V72</f>
        <v>Chicago</v>
      </c>
      <c r="W72" s="125" t="str">
        <f>'Comprehensive apps info'!W72</f>
        <v>/prod/bcs/chgp/clientapp/omnisys/</v>
      </c>
      <c r="X72" s="125" t="str">
        <f>'Comprehensive apps info'!X72</f>
        <v>/bcs/chgt/clientapp/omnisys/</v>
      </c>
      <c r="Y72" s="87" t="str">
        <f>'Comprehensive apps info'!Y72</f>
        <v>https://sites.google.com/a/rrd.com/omnisys/</v>
      </c>
      <c r="Z72" s="40" t="str">
        <f>'Comprehensive apps info'!Z72</f>
        <v/>
      </c>
      <c r="AA72" s="94" t="s">
        <v>17</v>
      </c>
      <c r="AB72" s="39" t="str">
        <f>'Comprehensive apps info'!AA72</f>
        <v/>
      </c>
      <c r="AC72" s="39" t="str">
        <f>'Comprehensive apps info'!AB72</f>
        <v/>
      </c>
      <c r="AD72" s="39" t="str">
        <f>'Comprehensive apps info'!AC72</f>
        <v/>
      </c>
      <c r="AE72" s="39" t="str">
        <f>'Comprehensive apps info'!AD72</f>
        <v/>
      </c>
      <c r="AF72" s="39" t="str">
        <f>'Comprehensive apps info'!AE72</f>
        <v/>
      </c>
      <c r="AG72" s="39" t="str">
        <f>'Comprehensive apps info'!AF72</f>
        <v/>
      </c>
      <c r="AH72" s="39" t="str">
        <f>'Comprehensive apps info'!AG72</f>
        <v/>
      </c>
      <c r="AI72" s="1"/>
      <c r="AJ72" s="1"/>
      <c r="AK72" s="1"/>
    </row>
    <row r="73">
      <c r="A73" s="1"/>
      <c r="B73" s="10">
        <f>'Comprehensive apps info'!B73</f>
        <v>4</v>
      </c>
      <c r="C73" s="10">
        <f>'Comprehensive apps info'!C73</f>
        <v>12</v>
      </c>
      <c r="D73" s="25" t="str">
        <f>'Comprehensive apps info'!D73</f>
        <v>Continental Airlines</v>
      </c>
      <c r="E73" s="25" t="str">
        <f>'Comprehensive apps info'!E73</f>
        <v>OnePass</v>
      </c>
      <c r="F73" s="25" t="str">
        <f>'Comprehensive apps info'!F73</f>
        <v>cononep</v>
      </c>
      <c r="G73" s="25" t="str">
        <f>'Comprehensive apps info'!G73</f>
        <v>Daily</v>
      </c>
      <c r="H73" s="25" t="str">
        <f>'Comprehensive apps info'!H73</f>
        <v>????</v>
      </c>
      <c r="I73" s="25" t="str">
        <f>'Comprehensive apps info'!I73</f>
        <v>Raw Data</v>
      </c>
      <c r="J73" s="25" t="str">
        <f>'Comprehensive apps info'!J73</f>
        <v>Pravallika</v>
      </c>
      <c r="K73" s="25" t="str">
        <f>'Comprehensive apps info'!K73</f>
        <v>Sushil</v>
      </c>
      <c r="L73" s="25" t="str">
        <f>'Comprehensive apps info'!L73</f>
        <v>Bob Durtschi</v>
      </c>
      <c r="M73" s="25" t="str">
        <f>'Comprehensive apps info'!M73</f>
        <v>Brittany Olech</v>
      </c>
      <c r="N73" s="25" t="str">
        <f>'Comprehensive apps info'!N73</f>
        <v>Casey McCammon</v>
      </c>
      <c r="O73" s="59" t="str">
        <f>'Comprehensive apps info'!O73</f>
        <v>Supported by TEKsystems</v>
      </c>
      <c r="P73" s="25" t="str">
        <f>'Comprehensive apps info'!P73</f>
        <v>N/A</v>
      </c>
      <c r="Q73" s="25" t="str">
        <f>'Comprehensive apps info'!Q73</f>
        <v>N/A</v>
      </c>
      <c r="R73" s="25" t="str">
        <f>'Comprehensive apps info'!R73</f>
        <v>N/A</v>
      </c>
      <c r="S73" s="28" t="str">
        <f>'Comprehensive apps info'!S73</f>
        <v>Maverick</v>
      </c>
      <c r="T73" s="28" t="str">
        <f>'Comprehensive apps info'!T73</f>
        <v>Ritesh</v>
      </c>
      <c r="U73" s="25" t="str">
        <f>'Comprehensive apps info'!U73</f>
        <v>Chicago</v>
      </c>
      <c r="V73" s="25" t="str">
        <f>'Comprehensive apps info'!V73</f>
        <v>Chicago</v>
      </c>
      <c r="W73" s="16" t="str">
        <f>'Comprehensive apps info'!W73</f>
        <v>/prod/bcs/chgp/clientapp/cononep/</v>
      </c>
      <c r="X73" s="29" t="str">
        <f>'Comprehensive apps info'!X73</f>
        <v>/bcs/chgt/clientapp/cononep/</v>
      </c>
      <c r="Y73" s="42" t="str">
        <f>'Comprehensive apps info'!Y73</f>
        <v>https://sites.google.com/a/rrd.com/con-onep---continental-one-pass/</v>
      </c>
      <c r="Z73" s="31" t="str">
        <f>'Comprehensive apps info'!Z73</f>
        <v/>
      </c>
      <c r="AA73" s="124" t="s">
        <v>1243</v>
      </c>
      <c r="AB73" s="32" t="str">
        <f>'Comprehensive apps info'!AA73</f>
        <v/>
      </c>
      <c r="AC73" s="32" t="str">
        <f>'Comprehensive apps info'!AB73</f>
        <v/>
      </c>
      <c r="AD73" s="32" t="str">
        <f>'Comprehensive apps info'!AC73</f>
        <v/>
      </c>
      <c r="AE73" s="32" t="str">
        <f>'Comprehensive apps info'!AD73</f>
        <v/>
      </c>
      <c r="AF73" s="32" t="str">
        <f>'Comprehensive apps info'!AE73</f>
        <v/>
      </c>
      <c r="AG73" s="32" t="str">
        <f>'Comprehensive apps info'!AF73</f>
        <v/>
      </c>
      <c r="AH73" s="32" t="str">
        <f>'Comprehensive apps info'!AG73</f>
        <v>No</v>
      </c>
      <c r="AI73" s="1"/>
      <c r="AJ73" s="1"/>
      <c r="AK73" s="1"/>
    </row>
    <row r="74">
      <c r="A74" s="1"/>
      <c r="B74" s="10">
        <f>'Comprehensive apps info'!B74</f>
        <v>4</v>
      </c>
      <c r="C74" s="10">
        <f>'Comprehensive apps info'!C74</f>
        <v>13</v>
      </c>
      <c r="D74" s="25" t="str">
        <f>'Comprehensive apps info'!D74</f>
        <v>Continental Airlines</v>
      </c>
      <c r="E74" s="25" t="str">
        <f>'Comprehensive apps info'!E74</f>
        <v>Revenue</v>
      </c>
      <c r="F74" s="25" t="str">
        <f>'Comprehensive apps info'!F74</f>
        <v>conrevn</v>
      </c>
      <c r="G74" s="25" t="str">
        <f>'Comprehensive apps info'!G74</f>
        <v>Daily</v>
      </c>
      <c r="H74" s="25" t="str">
        <f>'Comprehensive apps info'!H74</f>
        <v>????</v>
      </c>
      <c r="I74" s="25" t="str">
        <f>'Comprehensive apps info'!I74</f>
        <v>Raw Data</v>
      </c>
      <c r="J74" s="25" t="str">
        <f>'Comprehensive apps info'!J74</f>
        <v>Pravallika</v>
      </c>
      <c r="K74" s="25" t="str">
        <f>'Comprehensive apps info'!K74</f>
        <v>Sushil</v>
      </c>
      <c r="L74" s="25" t="str">
        <f>'Comprehensive apps info'!L74</f>
        <v>Bob Durtschi</v>
      </c>
      <c r="M74" s="25" t="str">
        <f>'Comprehensive apps info'!M74</f>
        <v>Brittany Olech</v>
      </c>
      <c r="N74" s="25" t="str">
        <f>'Comprehensive apps info'!N74</f>
        <v>Casey McCammon</v>
      </c>
      <c r="O74" s="59" t="str">
        <f>'Comprehensive apps info'!O74</f>
        <v>Supported by TEKsystems</v>
      </c>
      <c r="P74" s="25" t="str">
        <f>'Comprehensive apps info'!P74</f>
        <v>N/A</v>
      </c>
      <c r="Q74" s="25" t="str">
        <f>'Comprehensive apps info'!Q74</f>
        <v>N/A</v>
      </c>
      <c r="R74" s="25" t="str">
        <f>'Comprehensive apps info'!R74</f>
        <v>N/A</v>
      </c>
      <c r="S74" s="28" t="str">
        <f>'Comprehensive apps info'!S74</f>
        <v>Maverick</v>
      </c>
      <c r="T74" s="28" t="str">
        <f>'Comprehensive apps info'!T74</f>
        <v>Ritesh</v>
      </c>
      <c r="U74" s="25" t="str">
        <f>'Comprehensive apps info'!U74</f>
        <v>Chicago</v>
      </c>
      <c r="V74" s="25" t="str">
        <f>'Comprehensive apps info'!V74</f>
        <v>Chicago</v>
      </c>
      <c r="W74" s="16" t="str">
        <f>'Comprehensive apps info'!W74</f>
        <v>/prod/bcs/chgp/clientapp/conrevn/</v>
      </c>
      <c r="X74" s="29" t="str">
        <f>'Comprehensive apps info'!X74</f>
        <v>/bcs/chgt/clientapp/conrevn/</v>
      </c>
      <c r="Y74" s="42" t="str">
        <f>'Comprehensive apps info'!Y74</f>
        <v>https://sites.google.com/a/rrd.com/con-revn/</v>
      </c>
      <c r="Z74" s="31" t="str">
        <f>'Comprehensive apps info'!Z74</f>
        <v/>
      </c>
      <c r="AA74" s="124" t="s">
        <v>1243</v>
      </c>
      <c r="AB74" s="32" t="str">
        <f>'Comprehensive apps info'!AA74</f>
        <v/>
      </c>
      <c r="AC74" s="32" t="str">
        <f>'Comprehensive apps info'!AB74</f>
        <v/>
      </c>
      <c r="AD74" s="32" t="str">
        <f>'Comprehensive apps info'!AC74</f>
        <v/>
      </c>
      <c r="AE74" s="32" t="str">
        <f>'Comprehensive apps info'!AD74</f>
        <v/>
      </c>
      <c r="AF74" s="32" t="str">
        <f>'Comprehensive apps info'!AE74</f>
        <v/>
      </c>
      <c r="AG74" s="32" t="str">
        <f>'Comprehensive apps info'!AF74</f>
        <v/>
      </c>
      <c r="AH74" s="32" t="str">
        <f>'Comprehensive apps info'!AG74</f>
        <v>No</v>
      </c>
      <c r="AI74" s="1"/>
      <c r="AJ74" s="1"/>
      <c r="AK74" s="1"/>
    </row>
    <row r="75">
      <c r="A75" s="1"/>
      <c r="B75" s="10">
        <f>'Comprehensive apps info'!B75</f>
        <v>4</v>
      </c>
      <c r="C75" s="10">
        <f>'Comprehensive apps info'!C75</f>
        <v>14</v>
      </c>
      <c r="D75" s="25" t="str">
        <f>'Comprehensive apps info'!D75</f>
        <v>Mission Linen</v>
      </c>
      <c r="E75" s="25" t="str">
        <f>'Comprehensive apps info'!E75</f>
        <v>Dunning Letters</v>
      </c>
      <c r="F75" s="25" t="str">
        <f>'Comprehensive apps info'!F75</f>
        <v>mllltrs</v>
      </c>
      <c r="G75" s="25" t="str">
        <f>'Comprehensive apps info'!G75</f>
        <v>Monthly</v>
      </c>
      <c r="H75" s="25" t="str">
        <f>'Comprehensive apps info'!H75</f>
        <v>Letter</v>
      </c>
      <c r="I75" s="25" t="str">
        <f>'Comprehensive apps info'!I75</f>
        <v>Raw Data</v>
      </c>
      <c r="J75" s="25" t="str">
        <f>'Comprehensive apps info'!J75</f>
        <v>Pravallika</v>
      </c>
      <c r="K75" s="25" t="str">
        <f>'Comprehensive apps info'!K75</f>
        <v>Lakshmi</v>
      </c>
      <c r="L75" s="25" t="str">
        <f>'Comprehensive apps info'!L75</f>
        <v>Bruce Simmons</v>
      </c>
      <c r="M75" s="25" t="str">
        <f>'Comprehensive apps info'!M75</f>
        <v>Jason Hickox</v>
      </c>
      <c r="N75" s="25" t="str">
        <f>'Comprehensive apps info'!N75</f>
        <v>Casey McCammon</v>
      </c>
      <c r="O75" s="59" t="str">
        <f>'Comprehensive apps info'!O75</f>
        <v>Supported by TEKsystems</v>
      </c>
      <c r="P75" s="25" t="str">
        <f>'Comprehensive apps info'!P75</f>
        <v>N/A</v>
      </c>
      <c r="Q75" s="25" t="str">
        <f>'Comprehensive apps info'!Q75</f>
        <v>N/A</v>
      </c>
      <c r="R75" s="25" t="str">
        <f>'Comprehensive apps info'!R75</f>
        <v>N/A</v>
      </c>
      <c r="S75" s="28" t="str">
        <f>'Comprehensive apps info'!S75</f>
        <v>Maverick</v>
      </c>
      <c r="T75" s="28" t="str">
        <f>'Comprehensive apps info'!T75</f>
        <v>Ritesh</v>
      </c>
      <c r="U75" s="25" t="str">
        <f>'Comprehensive apps info'!U75</f>
        <v>Logan</v>
      </c>
      <c r="V75" s="25" t="str">
        <f>'Comprehensive apps info'!V75</f>
        <v>Logan</v>
      </c>
      <c r="W75" s="16" t="str">
        <f>'Comprehensive apps info'!W75</f>
        <v>/prod/bcs/lgnp/clientapp/mllltrs/</v>
      </c>
      <c r="X75" s="29" t="str">
        <f>'Comprehensive apps info'!X75</f>
        <v>/bcs/lgnt/clientapp/mllltrs/</v>
      </c>
      <c r="Y75" s="43" t="str">
        <f>'Comprehensive apps info'!Y75</f>
        <v/>
      </c>
      <c r="Z75" s="31" t="str">
        <f>'Comprehensive apps info'!Z75</f>
        <v/>
      </c>
      <c r="AA75" s="118">
        <v>42835.0</v>
      </c>
      <c r="AB75" s="32" t="str">
        <f>'Comprehensive apps info'!AA75</f>
        <v/>
      </c>
      <c r="AC75" s="32" t="str">
        <f>'Comprehensive apps info'!AB75</f>
        <v/>
      </c>
      <c r="AD75" s="32" t="str">
        <f>'Comprehensive apps info'!AC75</f>
        <v/>
      </c>
      <c r="AE75" s="32" t="str">
        <f>'Comprehensive apps info'!AD75</f>
        <v/>
      </c>
      <c r="AF75" s="32" t="str">
        <f>'Comprehensive apps info'!AE75</f>
        <v/>
      </c>
      <c r="AG75" s="32" t="str">
        <f>'Comprehensive apps info'!AF75</f>
        <v/>
      </c>
      <c r="AH75" s="32" t="str">
        <f>'Comprehensive apps info'!AG75</f>
        <v>No</v>
      </c>
      <c r="AI75" s="1"/>
      <c r="AJ75" s="1"/>
      <c r="AK75" s="1"/>
    </row>
    <row r="76">
      <c r="A76" s="1"/>
      <c r="B76" s="10">
        <f>'Comprehensive apps info'!B76</f>
        <v>4</v>
      </c>
      <c r="C76" s="10">
        <f>'Comprehensive apps info'!C76</f>
        <v>15</v>
      </c>
      <c r="D76" s="25" t="str">
        <f>'Comprehensive apps info'!D76</f>
        <v>Mission Linen</v>
      </c>
      <c r="E76" s="25" t="str">
        <f>'Comprehensive apps info'!E76</f>
        <v>Statement</v>
      </c>
      <c r="F76" s="25" t="str">
        <f>'Comprehensive apps info'!F76</f>
        <v>mlcstmt</v>
      </c>
      <c r="G76" s="25" t="str">
        <f>'Comprehensive apps info'!G76</f>
        <v>Monthly</v>
      </c>
      <c r="H76" s="25" t="str">
        <f>'Comprehensive apps info'!H76</f>
        <v>Stmt</v>
      </c>
      <c r="I76" s="25" t="str">
        <f>'Comprehensive apps info'!I76</f>
        <v>Raw Data</v>
      </c>
      <c r="J76" s="25" t="str">
        <f>'Comprehensive apps info'!J76</f>
        <v>Sushil</v>
      </c>
      <c r="K76" s="25" t="str">
        <f>'Comprehensive apps info'!K76</f>
        <v>Lakshmi</v>
      </c>
      <c r="L76" s="25" t="str">
        <f>'Comprehensive apps info'!L76</f>
        <v>Bruce Simmons</v>
      </c>
      <c r="M76" s="25" t="str">
        <f>'Comprehensive apps info'!M76</f>
        <v>Jason Hickox</v>
      </c>
      <c r="N76" s="25" t="str">
        <f>'Comprehensive apps info'!N76</f>
        <v>Casey McCammon</v>
      </c>
      <c r="O76" s="59" t="str">
        <f>'Comprehensive apps info'!O76</f>
        <v>Supported by TEKsystems</v>
      </c>
      <c r="P76" s="25" t="str">
        <f>'Comprehensive apps info'!P76</f>
        <v>N/A</v>
      </c>
      <c r="Q76" s="25" t="str">
        <f>'Comprehensive apps info'!Q76</f>
        <v>N/A</v>
      </c>
      <c r="R76" s="25" t="str">
        <f>'Comprehensive apps info'!R76</f>
        <v>N/A</v>
      </c>
      <c r="S76" s="28" t="str">
        <f>'Comprehensive apps info'!S76</f>
        <v>Maverick</v>
      </c>
      <c r="T76" s="28" t="str">
        <f>'Comprehensive apps info'!T76</f>
        <v>Ritesh</v>
      </c>
      <c r="U76" s="25" t="str">
        <f>'Comprehensive apps info'!U76</f>
        <v>Logan</v>
      </c>
      <c r="V76" s="25" t="str">
        <f>'Comprehensive apps info'!V76</f>
        <v>Logan</v>
      </c>
      <c r="W76" s="16" t="str">
        <f>'Comprehensive apps info'!W76</f>
        <v>/prod/bcs/lgnp/clientapp/mlcstmt/</v>
      </c>
      <c r="X76" s="29" t="str">
        <f>'Comprehensive apps info'!X76</f>
        <v>/bcs/lgnt/clientapp/mlcstmt/</v>
      </c>
      <c r="Y76" s="43" t="str">
        <f>'Comprehensive apps info'!Y76</f>
        <v/>
      </c>
      <c r="Z76" s="31" t="str">
        <f>'Comprehensive apps info'!Z76</f>
        <v/>
      </c>
      <c r="AA76" s="118">
        <v>42835.0</v>
      </c>
      <c r="AB76" s="32" t="str">
        <f>'Comprehensive apps info'!AA76</f>
        <v/>
      </c>
      <c r="AC76" s="32" t="str">
        <f>'Comprehensive apps info'!AB76</f>
        <v/>
      </c>
      <c r="AD76" s="32" t="str">
        <f>'Comprehensive apps info'!AC76</f>
        <v/>
      </c>
      <c r="AE76" s="32" t="str">
        <f>'Comprehensive apps info'!AD76</f>
        <v/>
      </c>
      <c r="AF76" s="32" t="str">
        <f>'Comprehensive apps info'!AE76</f>
        <v/>
      </c>
      <c r="AG76" s="32" t="str">
        <f>'Comprehensive apps info'!AF76</f>
        <v/>
      </c>
      <c r="AH76" s="32" t="str">
        <f>'Comprehensive apps info'!AG76</f>
        <v>No</v>
      </c>
      <c r="AI76" s="1"/>
      <c r="AJ76" s="1"/>
      <c r="AK76" s="1"/>
    </row>
    <row r="77">
      <c r="A77" s="1"/>
      <c r="B77" s="10">
        <f>'Comprehensive apps info'!B77</f>
        <v>4</v>
      </c>
      <c r="C77" s="10">
        <f>'Comprehensive apps info'!C77</f>
        <v>16</v>
      </c>
      <c r="D77" s="25" t="str">
        <f>'Comprehensive apps info'!D77</f>
        <v>Sunrise Senior Living</v>
      </c>
      <c r="E77" s="25" t="str">
        <f>'Comprehensive apps info'!E77</f>
        <v>Check Advises</v>
      </c>
      <c r="F77" s="25" t="str">
        <f>'Comprehensive apps info'!F77</f>
        <v>srschks</v>
      </c>
      <c r="G77" s="25" t="str">
        <f>'Comprehensive apps info'!G77</f>
        <v>Bi-weekly</v>
      </c>
      <c r="H77" s="25" t="str">
        <f>'Comprehensive apps info'!H77</f>
        <v>Check</v>
      </c>
      <c r="I77" s="25" t="str">
        <f>'Comprehensive apps info'!I77</f>
        <v>Raw Data</v>
      </c>
      <c r="J77" s="25" t="str">
        <f>'Comprehensive apps info'!J77</f>
        <v>Sushil</v>
      </c>
      <c r="K77" s="25" t="str">
        <f>'Comprehensive apps info'!K77</f>
        <v>Anil</v>
      </c>
      <c r="L77" s="25" t="str">
        <f>'Comprehensive apps info'!L77</f>
        <v>Steve Samaniego</v>
      </c>
      <c r="M77" s="25" t="str">
        <f>'Comprehensive apps info'!M77</f>
        <v>Lynne Gurney</v>
      </c>
      <c r="N77" s="25" t="str">
        <f>'Comprehensive apps info'!N77</f>
        <v>Brandon Ballard</v>
      </c>
      <c r="O77" s="59" t="str">
        <f>'Comprehensive apps info'!O77</f>
        <v>Supported by TEKsystems</v>
      </c>
      <c r="P77" s="25" t="str">
        <f>'Comprehensive apps info'!P77</f>
        <v>N/A</v>
      </c>
      <c r="Q77" s="25" t="str">
        <f>'Comprehensive apps info'!Q77</f>
        <v>N/A</v>
      </c>
      <c r="R77" s="25" t="str">
        <f>'Comprehensive apps info'!R77</f>
        <v>N/A</v>
      </c>
      <c r="S77" s="28" t="str">
        <f>'Comprehensive apps info'!S77</f>
        <v>Maverick</v>
      </c>
      <c r="T77" s="28" t="str">
        <f>'Comprehensive apps info'!T77</f>
        <v>Ritesh</v>
      </c>
      <c r="U77" s="25" t="str">
        <f>'Comprehensive apps info'!U77</f>
        <v>Hyde Park</v>
      </c>
      <c r="V77" s="25" t="str">
        <f>'Comprehensive apps info'!V77</f>
        <v>Hyde Park</v>
      </c>
      <c r="W77" s="122" t="str">
        <f>'Comprehensive apps info'!W77</f>
        <v>/prod/bcs/hdpp/clientapp/srschks/</v>
      </c>
      <c r="X77" s="122" t="str">
        <f>'Comprehensive apps info'!X77</f>
        <v>/bcs/hdpt/clientapp/srschks/</v>
      </c>
      <c r="Y77" s="42" t="str">
        <f>'Comprehensive apps info'!Y77</f>
        <v>https://sites.google.com/a/rrd.com/srschks---sunrise-senior-living/</v>
      </c>
      <c r="Z77" s="31" t="str">
        <f>'Comprehensive apps info'!Z77</f>
        <v/>
      </c>
      <c r="AA77" s="118">
        <v>42850.0</v>
      </c>
      <c r="AB77" s="32" t="str">
        <f>'Comprehensive apps info'!AA77</f>
        <v/>
      </c>
      <c r="AC77" s="32" t="str">
        <f>'Comprehensive apps info'!AB77</f>
        <v/>
      </c>
      <c r="AD77" s="32" t="str">
        <f>'Comprehensive apps info'!AC77</f>
        <v/>
      </c>
      <c r="AE77" s="32" t="str">
        <f>'Comprehensive apps info'!AD77</f>
        <v/>
      </c>
      <c r="AF77" s="32" t="str">
        <f>'Comprehensive apps info'!AE77</f>
        <v/>
      </c>
      <c r="AG77" s="32" t="str">
        <f>'Comprehensive apps info'!AF77</f>
        <v/>
      </c>
      <c r="AH77" s="32" t="str">
        <f>'Comprehensive apps info'!AG77</f>
        <v>No</v>
      </c>
      <c r="AI77" s="1"/>
      <c r="AJ77" s="1"/>
      <c r="AK77" s="1"/>
    </row>
    <row r="78">
      <c r="A78" s="1"/>
      <c r="B78" s="10">
        <f>'Comprehensive apps info'!B78</f>
        <v>4</v>
      </c>
      <c r="C78" s="10">
        <f>'Comprehensive apps info'!C78</f>
        <v>17</v>
      </c>
      <c r="D78" s="25" t="str">
        <f>'Comprehensive apps info'!D78</f>
        <v>ING Voya</v>
      </c>
      <c r="E78" s="25" t="str">
        <f>'Comprehensive apps info'!E78</f>
        <v>Eligibility Guides</v>
      </c>
      <c r="F78" s="25" t="str">
        <f>'Comprehensive apps info'!F78</f>
        <v>ingelgb</v>
      </c>
      <c r="G78" s="25" t="str">
        <f>'Comprehensive apps info'!G78</f>
        <v>Daily</v>
      </c>
      <c r="H78" s="25" t="str">
        <f>'Comprehensive apps info'!H78</f>
        <v>Letter</v>
      </c>
      <c r="I78" s="25" t="str">
        <f>'Comprehensive apps info'!I78</f>
        <v>PDF</v>
      </c>
      <c r="J78" s="25" t="str">
        <f>'Comprehensive apps info'!J78</f>
        <v>Ravi</v>
      </c>
      <c r="K78" s="25" t="str">
        <f>'Comprehensive apps info'!K78</f>
        <v>Naidu</v>
      </c>
      <c r="L78" s="25" t="str">
        <f>'Comprehensive apps info'!L78</f>
        <v>Michael Smith</v>
      </c>
      <c r="M78" s="25" t="str">
        <f>'Comprehensive apps info'!M78</f>
        <v>Andrew Berato &amp; Steven Cicchetto</v>
      </c>
      <c r="N78" s="25" t="str">
        <f>'Comprehensive apps info'!N78</f>
        <v>Mike Benson</v>
      </c>
      <c r="O78" s="59" t="str">
        <f>'Comprehensive apps info'!O78</f>
        <v>Supported by TEKsystems</v>
      </c>
      <c r="P78" s="25" t="str">
        <f>'Comprehensive apps info'!P78</f>
        <v>N/A</v>
      </c>
      <c r="Q78" s="25" t="str">
        <f>'Comprehensive apps info'!Q78</f>
        <v>N/A</v>
      </c>
      <c r="R78" s="25" t="str">
        <f>'Comprehensive apps info'!R78</f>
        <v>N/A</v>
      </c>
      <c r="S78" s="28" t="str">
        <f>'Comprehensive apps info'!S78</f>
        <v>Maverick</v>
      </c>
      <c r="T78" s="28" t="str">
        <f>'Comprehensive apps info'!T78</f>
        <v>Ritesh</v>
      </c>
      <c r="U78" s="25" t="str">
        <f>'Comprehensive apps info'!U78</f>
        <v>West Caldwell</v>
      </c>
      <c r="V78" s="25" t="str">
        <f>'Comprehensive apps info'!V78</f>
        <v>West Caldwell</v>
      </c>
      <c r="W78" s="16" t="str">
        <f>'Comprehensive apps info'!W78</f>
        <v>/prod/bcs/wcwp/clientapp/ingelgb/</v>
      </c>
      <c r="X78" s="16" t="str">
        <f>'Comprehensive apps info'!X78</f>
        <v>/bcs/wcwt/clientapp/ingelgb/</v>
      </c>
      <c r="Y78" s="43" t="str">
        <f>'Comprehensive apps info'!Y78</f>
        <v/>
      </c>
      <c r="Z78" s="31" t="str">
        <f>'Comprehensive apps info'!Z78</f>
        <v/>
      </c>
      <c r="AA78" s="118">
        <v>42871.0</v>
      </c>
      <c r="AB78" s="32" t="str">
        <f>'Comprehensive apps info'!AA78</f>
        <v>powerstream_donotreply@rrd.com</v>
      </c>
      <c r="AC78" s="32" t="str">
        <f>'Comprehensive apps info'!AB78</f>
        <v>voyaadpsupportteam@rrd.com,
pasupport1\\\@rrd.com</v>
      </c>
      <c r="AD78" s="32" t="str">
        <f>'Comprehensive apps info'!AC78</f>
        <v/>
      </c>
      <c r="AE78" s="32" t="str">
        <f>'Comprehensive apps info'!AD78</f>
        <v/>
      </c>
      <c r="AF78" s="32" t="str">
        <f>'Comprehensive apps info'!AE78</f>
        <v/>
      </c>
      <c r="AG78" s="32" t="str">
        <f>'Comprehensive apps info'!AF78</f>
        <v/>
      </c>
      <c r="AH78" s="32" t="str">
        <f>'Comprehensive apps info'!AG78</f>
        <v>Yes</v>
      </c>
      <c r="AI78" s="1"/>
      <c r="AJ78" s="1"/>
      <c r="AK78" s="1"/>
    </row>
    <row r="79">
      <c r="A79" s="1"/>
      <c r="B79" s="10">
        <f>'Comprehensive apps info'!B79</f>
        <v>4</v>
      </c>
      <c r="C79" s="10">
        <f>'Comprehensive apps info'!C79</f>
        <v>18</v>
      </c>
      <c r="D79" s="25" t="str">
        <f>'Comprehensive apps info'!D79</f>
        <v>ING Voya</v>
      </c>
      <c r="E79" s="25" t="str">
        <f>'Comprehensive apps info'!E79</f>
        <v>Annual Mailing</v>
      </c>
      <c r="F79" s="25" t="str">
        <f>'Comprehensive apps info'!F79</f>
        <v>inganlm</v>
      </c>
      <c r="G79" s="25" t="str">
        <f>'Comprehensive apps info'!G79</f>
        <v>Annual</v>
      </c>
      <c r="H79" s="25" t="str">
        <f>'Comprehensive apps info'!H79</f>
        <v>Letter</v>
      </c>
      <c r="I79" s="25" t="str">
        <f>'Comprehensive apps info'!I79</f>
        <v>PDF</v>
      </c>
      <c r="J79" s="25" t="str">
        <f>'Comprehensive apps info'!J79</f>
        <v>Ravi</v>
      </c>
      <c r="K79" s="25" t="str">
        <f>'Comprehensive apps info'!K79</f>
        <v>Naidu</v>
      </c>
      <c r="L79" s="25" t="str">
        <f>'Comprehensive apps info'!L79</f>
        <v>Michael Smith</v>
      </c>
      <c r="M79" s="25" t="str">
        <f>'Comprehensive apps info'!M79</f>
        <v>Andrew Berato &amp; Steven Cicchetto</v>
      </c>
      <c r="N79" s="25" t="str">
        <f>'Comprehensive apps info'!N79</f>
        <v>Mike Benson</v>
      </c>
      <c r="O79" s="59" t="str">
        <f>'Comprehensive apps info'!O79</f>
        <v>Supported by TEKsystems</v>
      </c>
      <c r="P79" s="25" t="str">
        <f>'Comprehensive apps info'!P79</f>
        <v>N/A</v>
      </c>
      <c r="Q79" s="25" t="str">
        <f>'Comprehensive apps info'!Q79</f>
        <v>N/A</v>
      </c>
      <c r="R79" s="25" t="str">
        <f>'Comprehensive apps info'!R79</f>
        <v>N/A</v>
      </c>
      <c r="S79" s="28" t="str">
        <f>'Comprehensive apps info'!S79</f>
        <v>Maverick</v>
      </c>
      <c r="T79" s="28" t="str">
        <f>'Comprehensive apps info'!T79</f>
        <v>Ritesh</v>
      </c>
      <c r="U79" s="25" t="str">
        <f>'Comprehensive apps info'!U79</f>
        <v>West Caldwell</v>
      </c>
      <c r="V79" s="25" t="str">
        <f>'Comprehensive apps info'!V79</f>
        <v>West Caldwell</v>
      </c>
      <c r="W79" s="16" t="str">
        <f>'Comprehensive apps info'!W79</f>
        <v>/prod/bcs/wcwp/clientapp/inganlm/</v>
      </c>
      <c r="X79" s="16" t="str">
        <f>'Comprehensive apps info'!X79</f>
        <v>/bcs/wcwt/clientapp/inganlm/</v>
      </c>
      <c r="Y79" s="43" t="str">
        <f>'Comprehensive apps info'!Y79</f>
        <v/>
      </c>
      <c r="Z79" s="31" t="str">
        <f>'Comprehensive apps info'!Z79</f>
        <v/>
      </c>
      <c r="AA79" s="118">
        <v>42871.0</v>
      </c>
      <c r="AB79" s="32" t="str">
        <f>'Comprehensive apps info'!AA79</f>
        <v>powerstream_donotreply@rrd.com</v>
      </c>
      <c r="AC79" s="32" t="str">
        <f>'Comprehensive apps info'!AB79</f>
        <v>voyaadpsupportteam@rrd.com,
pasupport1\\\@rrd.com</v>
      </c>
      <c r="AD79" s="32" t="str">
        <f>'Comprehensive apps info'!AC79</f>
        <v/>
      </c>
      <c r="AE79" s="32" t="str">
        <f>'Comprehensive apps info'!AD79</f>
        <v/>
      </c>
      <c r="AF79" s="32" t="str">
        <f>'Comprehensive apps info'!AE79</f>
        <v/>
      </c>
      <c r="AG79" s="32" t="str">
        <f>'Comprehensive apps info'!AF79</f>
        <v/>
      </c>
      <c r="AH79" s="32" t="str">
        <f>'Comprehensive apps info'!AG79</f>
        <v>Yes</v>
      </c>
      <c r="AI79" s="1"/>
      <c r="AJ79" s="1"/>
      <c r="AK79" s="1"/>
    </row>
    <row r="80">
      <c r="A80" s="1"/>
      <c r="B80" s="10">
        <f>'Comprehensive apps info'!B80</f>
        <v>4</v>
      </c>
      <c r="C80" s="10">
        <f>'Comprehensive apps info'!C80</f>
        <v>19</v>
      </c>
      <c r="D80" s="25" t="str">
        <f>'Comprehensive apps info'!D80</f>
        <v>ING Voya</v>
      </c>
      <c r="E80" s="25" t="str">
        <f>'Comprehensive apps info'!E80</f>
        <v>Plan Amendment Letters</v>
      </c>
      <c r="F80" s="25" t="str">
        <f>'Comprehensive apps info'!F80</f>
        <v>ingltrs</v>
      </c>
      <c r="G80" s="25" t="str">
        <f>'Comprehensive apps info'!G80</f>
        <v>Daily</v>
      </c>
      <c r="H80" s="25" t="str">
        <f>'Comprehensive apps info'!H80</f>
        <v>Letter</v>
      </c>
      <c r="I80" s="25" t="str">
        <f>'Comprehensive apps info'!I80</f>
        <v>PDF</v>
      </c>
      <c r="J80" s="25" t="str">
        <f>'Comprehensive apps info'!J80</f>
        <v>Naidu</v>
      </c>
      <c r="K80" s="25" t="str">
        <f>'Comprehensive apps info'!K80</f>
        <v>Pravallika</v>
      </c>
      <c r="L80" s="25" t="str">
        <f>'Comprehensive apps info'!L80</f>
        <v>Michael Smith</v>
      </c>
      <c r="M80" s="25" t="str">
        <f>'Comprehensive apps info'!M80</f>
        <v>Andrew Berato &amp; Steven Cicchetto</v>
      </c>
      <c r="N80" s="25" t="str">
        <f>'Comprehensive apps info'!N80</f>
        <v>Mike Benson</v>
      </c>
      <c r="O80" s="59" t="str">
        <f>'Comprehensive apps info'!O80</f>
        <v>Supported by TEKsystems</v>
      </c>
      <c r="P80" s="25" t="str">
        <f>'Comprehensive apps info'!P80</f>
        <v>N/A</v>
      </c>
      <c r="Q80" s="25" t="str">
        <f>'Comprehensive apps info'!Q80</f>
        <v>N/A</v>
      </c>
      <c r="R80" s="25" t="str">
        <f>'Comprehensive apps info'!R80</f>
        <v>N/A</v>
      </c>
      <c r="S80" s="28" t="str">
        <f>'Comprehensive apps info'!S80</f>
        <v>Maverick</v>
      </c>
      <c r="T80" s="28" t="str">
        <f>'Comprehensive apps info'!T80</f>
        <v>Ritesh</v>
      </c>
      <c r="U80" s="25" t="str">
        <f>'Comprehensive apps info'!U80</f>
        <v>West Caldwell</v>
      </c>
      <c r="V80" s="25" t="str">
        <f>'Comprehensive apps info'!V80</f>
        <v>West Caldwell</v>
      </c>
      <c r="W80" s="16" t="str">
        <f>'Comprehensive apps info'!W80</f>
        <v>/prod/bcs/wcwp/clientapp/ingltrs/</v>
      </c>
      <c r="X80" s="16" t="str">
        <f>'Comprehensive apps info'!X80</f>
        <v>/bcs/wcwt/clientapp/ingltrs/</v>
      </c>
      <c r="Y80" s="43" t="str">
        <f>'Comprehensive apps info'!Y80</f>
        <v/>
      </c>
      <c r="Z80" s="31" t="str">
        <f>'Comprehensive apps info'!Z80</f>
        <v/>
      </c>
      <c r="AA80" s="118"/>
      <c r="AB80" s="32" t="str">
        <f>'Comprehensive apps info'!AA80</f>
        <v>powerstream_donotreply@rrd.com</v>
      </c>
      <c r="AC80" s="32" t="str">
        <f>'Comprehensive apps info'!AB80</f>
        <v>voyaadpsupportteam@rrd.com,
pasupport1\\\@rrd.com</v>
      </c>
      <c r="AD80" s="32" t="str">
        <f>'Comprehensive apps info'!AC80</f>
        <v/>
      </c>
      <c r="AE80" s="32" t="str">
        <f>'Comprehensive apps info'!AD80</f>
        <v/>
      </c>
      <c r="AF80" s="32" t="str">
        <f>'Comprehensive apps info'!AE80</f>
        <v/>
      </c>
      <c r="AG80" s="32" t="str">
        <f>'Comprehensive apps info'!AF80</f>
        <v/>
      </c>
      <c r="AH80" s="32" t="str">
        <f>'Comprehensive apps info'!AG80</f>
        <v>Yes</v>
      </c>
      <c r="AI80" s="1"/>
      <c r="AJ80" s="1"/>
      <c r="AK80" s="1"/>
    </row>
    <row r="81">
      <c r="A81" s="1"/>
      <c r="B81" s="10">
        <f>'Comprehensive apps info'!B81</f>
        <v>4</v>
      </c>
      <c r="C81" s="10">
        <f>'Comprehensive apps info'!C81</f>
        <v>20</v>
      </c>
      <c r="D81" s="25" t="str">
        <f>'Comprehensive apps info'!D81</f>
        <v>ING Voya</v>
      </c>
      <c r="E81" s="25" t="str">
        <f>'Comprehensive apps info'!E81</f>
        <v>Safe Harbor Letters</v>
      </c>
      <c r="F81" s="25" t="str">
        <f>'Comprehensive apps info'!F81</f>
        <v>ingsafe</v>
      </c>
      <c r="G81" s="25" t="str">
        <f>'Comprehensive apps info'!G81</f>
        <v>Daily</v>
      </c>
      <c r="H81" s="25" t="str">
        <f>'Comprehensive apps info'!H81</f>
        <v>Letter</v>
      </c>
      <c r="I81" s="25" t="str">
        <f>'Comprehensive apps info'!I81</f>
        <v>PDF</v>
      </c>
      <c r="J81" s="25" t="str">
        <f>'Comprehensive apps info'!J81</f>
        <v>Naidu</v>
      </c>
      <c r="K81" s="25" t="str">
        <f>'Comprehensive apps info'!K81</f>
        <v>Nethra</v>
      </c>
      <c r="L81" s="25" t="str">
        <f>'Comprehensive apps info'!L81</f>
        <v>Michael Smith</v>
      </c>
      <c r="M81" s="25" t="str">
        <f>'Comprehensive apps info'!M81</f>
        <v>Andrew Berato &amp; Steven Cicchetto</v>
      </c>
      <c r="N81" s="25" t="str">
        <f>'Comprehensive apps info'!N81</f>
        <v>Mike Benson</v>
      </c>
      <c r="O81" s="59" t="str">
        <f>'Comprehensive apps info'!O81</f>
        <v>Supported by TEKsystems</v>
      </c>
      <c r="P81" s="25" t="str">
        <f>'Comprehensive apps info'!P81</f>
        <v>N/A</v>
      </c>
      <c r="Q81" s="25" t="str">
        <f>'Comprehensive apps info'!Q81</f>
        <v>N/A</v>
      </c>
      <c r="R81" s="25" t="str">
        <f>'Comprehensive apps info'!R81</f>
        <v>N/A</v>
      </c>
      <c r="S81" s="28" t="str">
        <f>'Comprehensive apps info'!S81</f>
        <v>Maverick</v>
      </c>
      <c r="T81" s="28" t="str">
        <f>'Comprehensive apps info'!T81</f>
        <v>Ritesh</v>
      </c>
      <c r="U81" s="25" t="str">
        <f>'Comprehensive apps info'!U81</f>
        <v>West Caldwell</v>
      </c>
      <c r="V81" s="25" t="str">
        <f>'Comprehensive apps info'!V81</f>
        <v>West Caldwell</v>
      </c>
      <c r="W81" s="16" t="str">
        <f>'Comprehensive apps info'!W81</f>
        <v>/prod/bcs/wcwp/clientapp/ingsafe/</v>
      </c>
      <c r="X81" s="16" t="str">
        <f>'Comprehensive apps info'!X81</f>
        <v>/bcs/wcwt/clientapp/ingsafe/</v>
      </c>
      <c r="Y81" s="43" t="str">
        <f>'Comprehensive apps info'!Y81</f>
        <v/>
      </c>
      <c r="Z81" s="31" t="str">
        <f>'Comprehensive apps info'!Z81</f>
        <v/>
      </c>
      <c r="AA81" s="118"/>
      <c r="AB81" s="32" t="str">
        <f>'Comprehensive apps info'!AA81</f>
        <v>powerstream_donotreply@rrd.com</v>
      </c>
      <c r="AC81" s="32" t="str">
        <f>'Comprehensive apps info'!AB81</f>
        <v>voyaadpsupportteam@rrd.com,
pasupport1\\\@rrd.com</v>
      </c>
      <c r="AD81" s="32" t="str">
        <f>'Comprehensive apps info'!AC81</f>
        <v/>
      </c>
      <c r="AE81" s="32" t="str">
        <f>'Comprehensive apps info'!AD81</f>
        <v/>
      </c>
      <c r="AF81" s="32" t="str">
        <f>'Comprehensive apps info'!AE81</f>
        <v/>
      </c>
      <c r="AG81" s="32" t="str">
        <f>'Comprehensive apps info'!AF81</f>
        <v/>
      </c>
      <c r="AH81" s="32" t="str">
        <f>'Comprehensive apps info'!AG81</f>
        <v>Yes</v>
      </c>
      <c r="AI81" s="1"/>
      <c r="AJ81" s="1"/>
      <c r="AK81" s="1"/>
    </row>
    <row r="82">
      <c r="A82" s="1"/>
      <c r="B82" s="10">
        <f>'Comprehensive apps info'!B82</f>
        <v>4</v>
      </c>
      <c r="C82" s="10">
        <f>'Comprehensive apps info'!C82</f>
        <v>21</v>
      </c>
      <c r="D82" s="25" t="str">
        <f>'Comprehensive apps info'!D82</f>
        <v>ING Voya</v>
      </c>
      <c r="E82" s="25" t="str">
        <f>'Comprehensive apps info'!E82</f>
        <v>Ongoing Communication Postcards</v>
      </c>
      <c r="F82" s="25" t="str">
        <f>'Comprehensive apps info'!F82</f>
        <v>ingpost</v>
      </c>
      <c r="G82" s="25" t="str">
        <f>'Comprehensive apps info'!G82</f>
        <v>Daily</v>
      </c>
      <c r="H82" s="25" t="str">
        <f>'Comprehensive apps info'!H82</f>
        <v>Letter</v>
      </c>
      <c r="I82" s="25" t="str">
        <f>'Comprehensive apps info'!I82</f>
        <v>PDF</v>
      </c>
      <c r="J82" s="25" t="str">
        <f>'Comprehensive apps info'!J82</f>
        <v>Ravi</v>
      </c>
      <c r="K82" s="25" t="str">
        <f>'Comprehensive apps info'!K82</f>
        <v>Lakshmi</v>
      </c>
      <c r="L82" s="25" t="str">
        <f>'Comprehensive apps info'!L82</f>
        <v>Michael Smith</v>
      </c>
      <c r="M82" s="25" t="str">
        <f>'Comprehensive apps info'!M82</f>
        <v>Andrew Berato &amp; Steven Cicchetto</v>
      </c>
      <c r="N82" s="25" t="str">
        <f>'Comprehensive apps info'!N82</f>
        <v>Mike Benson</v>
      </c>
      <c r="O82" s="59" t="str">
        <f>'Comprehensive apps info'!O82</f>
        <v>Supported by TEKsystems</v>
      </c>
      <c r="P82" s="25" t="str">
        <f>'Comprehensive apps info'!P82</f>
        <v>N/A</v>
      </c>
      <c r="Q82" s="25" t="str">
        <f>'Comprehensive apps info'!Q82</f>
        <v>N/A</v>
      </c>
      <c r="R82" s="25" t="str">
        <f>'Comprehensive apps info'!R82</f>
        <v>N/A</v>
      </c>
      <c r="S82" s="28" t="str">
        <f>'Comprehensive apps info'!S82</f>
        <v>Maverick</v>
      </c>
      <c r="T82" s="28" t="str">
        <f>'Comprehensive apps info'!T82</f>
        <v>Ritesh</v>
      </c>
      <c r="U82" s="25" t="str">
        <f>'Comprehensive apps info'!U82</f>
        <v>West Caldwell</v>
      </c>
      <c r="V82" s="25" t="str">
        <f>'Comprehensive apps info'!V82</f>
        <v>West Caldwell</v>
      </c>
      <c r="W82" s="16" t="str">
        <f>'Comprehensive apps info'!W82</f>
        <v>/prod/bcs/wcwp/clientapp/ingpost/</v>
      </c>
      <c r="X82" s="29" t="str">
        <f>'Comprehensive apps info'!X82</f>
        <v>/bcs/wcwt/clientapp/ingpost/</v>
      </c>
      <c r="Y82" s="43" t="str">
        <f>'Comprehensive apps info'!Y82</f>
        <v/>
      </c>
      <c r="Z82" s="31" t="str">
        <f>'Comprehensive apps info'!Z82</f>
        <v/>
      </c>
      <c r="AA82" s="118">
        <v>42871.0</v>
      </c>
      <c r="AB82" s="32" t="str">
        <f>'Comprehensive apps info'!AA82</f>
        <v>powerstream_donotreply@rrd.com</v>
      </c>
      <c r="AC82" s="32" t="str">
        <f>'Comprehensive apps info'!AB82</f>
        <v>voyaadpsupportteam@rrd.com,
pasupport1\\\@rrd.com</v>
      </c>
      <c r="AD82" s="32" t="str">
        <f>'Comprehensive apps info'!AC82</f>
        <v/>
      </c>
      <c r="AE82" s="32" t="str">
        <f>'Comprehensive apps info'!AD82</f>
        <v/>
      </c>
      <c r="AF82" s="32" t="str">
        <f>'Comprehensive apps info'!AE82</f>
        <v/>
      </c>
      <c r="AG82" s="32" t="str">
        <f>'Comprehensive apps info'!AF82</f>
        <v/>
      </c>
      <c r="AH82" s="32" t="str">
        <f>'Comprehensive apps info'!AG82</f>
        <v>No</v>
      </c>
      <c r="AI82" s="1"/>
      <c r="AJ82" s="1"/>
      <c r="AK82" s="1"/>
    </row>
    <row r="83">
      <c r="A83" s="1"/>
      <c r="B83" s="14">
        <f>'Comprehensive apps info'!B83</f>
        <v>4</v>
      </c>
      <c r="C83" s="14">
        <f>'Comprehensive apps info'!C83</f>
        <v>22</v>
      </c>
      <c r="D83" s="35" t="str">
        <f>'Comprehensive apps info'!D83</f>
        <v>SEI</v>
      </c>
      <c r="E83" s="35" t="str">
        <f>'Comprehensive apps info'!E83</f>
        <v>Trade Advises</v>
      </c>
      <c r="F83" s="35" t="str">
        <f>'Comprehensive apps info'!F83</f>
        <v>seiadvs</v>
      </c>
      <c r="G83" s="35" t="str">
        <f>'Comprehensive apps info'!G83</f>
        <v>Daily</v>
      </c>
      <c r="H83" s="35" t="str">
        <f>'Comprehensive apps info'!H83</f>
        <v>Letter</v>
      </c>
      <c r="I83" s="35" t="str">
        <f>'Comprehensive apps info'!I83</f>
        <v>PDF</v>
      </c>
      <c r="J83" s="35" t="str">
        <f>'Comprehensive apps info'!J83</f>
        <v>Unassigned</v>
      </c>
      <c r="K83" s="35" t="str">
        <f>'Comprehensive apps info'!K83</f>
        <v>Unassigned</v>
      </c>
      <c r="L83" s="35" t="str">
        <f>'Comprehensive apps info'!L83</f>
        <v>Logan App Dev Maintenance Team</v>
      </c>
      <c r="M83" s="35" t="str">
        <f>'Comprehensive apps info'!M83</f>
        <v>Leigh Hopkins</v>
      </c>
      <c r="N83" s="35" t="str">
        <f>'Comprehensive apps info'!N83</f>
        <v>Mike Benson</v>
      </c>
      <c r="O83" s="36" t="str">
        <f>'Comprehensive apps info'!O83</f>
        <v>De-scoped from TEKsystems</v>
      </c>
      <c r="P83" s="35" t="str">
        <f>'Comprehensive apps info'!P83</f>
        <v>N/A</v>
      </c>
      <c r="Q83" s="35" t="str">
        <f>'Comprehensive apps info'!Q83</f>
        <v>N/A</v>
      </c>
      <c r="R83" s="35" t="str">
        <f>'Comprehensive apps info'!R83</f>
        <v>N/A</v>
      </c>
      <c r="S83" s="37" t="str">
        <f>'Comprehensive apps info'!S83</f>
        <v>Maverick</v>
      </c>
      <c r="T83" s="37" t="str">
        <f>'Comprehensive apps info'!T83</f>
        <v>Ritesh</v>
      </c>
      <c r="U83" s="35" t="str">
        <f>'Comprehensive apps info'!U83</f>
        <v>Need to check</v>
      </c>
      <c r="V83" s="35" t="str">
        <f>'Comprehensive apps info'!V83</f>
        <v>Need to check</v>
      </c>
      <c r="W83" s="37" t="str">
        <f>'Comprehensive apps info'!W83</f>
        <v/>
      </c>
      <c r="X83" s="55" t="str">
        <f>'Comprehensive apps info'!X83</f>
        <v/>
      </c>
      <c r="Y83" s="39" t="str">
        <f>'Comprehensive apps info'!Y83</f>
        <v/>
      </c>
      <c r="Z83" s="40" t="str">
        <f>'Comprehensive apps info'!Z83</f>
        <v/>
      </c>
      <c r="AA83" s="94" t="s">
        <v>17</v>
      </c>
      <c r="AB83" s="39" t="str">
        <f>'Comprehensive apps info'!AA83</f>
        <v/>
      </c>
      <c r="AC83" s="39" t="str">
        <f>'Comprehensive apps info'!AB83</f>
        <v/>
      </c>
      <c r="AD83" s="39" t="str">
        <f>'Comprehensive apps info'!AC83</f>
        <v/>
      </c>
      <c r="AE83" s="39" t="str">
        <f>'Comprehensive apps info'!AD83</f>
        <v/>
      </c>
      <c r="AF83" s="39" t="str">
        <f>'Comprehensive apps info'!AE83</f>
        <v/>
      </c>
      <c r="AG83" s="39" t="str">
        <f>'Comprehensive apps info'!AF83</f>
        <v/>
      </c>
      <c r="AH83" s="39" t="str">
        <f>'Comprehensive apps info'!AG83</f>
        <v/>
      </c>
      <c r="AI83" s="1"/>
      <c r="AJ83" s="1"/>
      <c r="AK83" s="1"/>
    </row>
    <row r="84">
      <c r="A84" s="91"/>
      <c r="B84" s="10">
        <f>'Comprehensive apps info'!B84</f>
        <v>4</v>
      </c>
      <c r="C84" s="15">
        <f>'Comprehensive apps info'!C84</f>
        <v>23</v>
      </c>
      <c r="D84" s="25" t="str">
        <f>'Comprehensive apps info'!D84</f>
        <v>Mercer</v>
      </c>
      <c r="E84" s="25" t="str">
        <f>'Comprehensive apps info'!E84</f>
        <v>Epsilon 2</v>
      </c>
      <c r="F84" s="25" t="str">
        <f>'Comprehensive apps info'!F84</f>
        <v>msheps2</v>
      </c>
      <c r="G84" s="25" t="str">
        <f>'Comprehensive apps info'!G84</f>
        <v>Daily</v>
      </c>
      <c r="H84" s="25" t="str">
        <f>'Comprehensive apps info'!H84</f>
        <v>Letter</v>
      </c>
      <c r="I84" s="25" t="str">
        <f>'Comprehensive apps info'!I84</f>
        <v>Raw Data</v>
      </c>
      <c r="J84" s="25" t="str">
        <f>'Comprehensive apps info'!J84</f>
        <v>Nethra</v>
      </c>
      <c r="K84" s="25" t="str">
        <f>'Comprehensive apps info'!K84</f>
        <v>Lakshmi</v>
      </c>
      <c r="L84" s="25" t="str">
        <f>'Comprehensive apps info'!L84</f>
        <v>Morgan McRory</v>
      </c>
      <c r="M84" s="25" t="str">
        <f>'Comprehensive apps info'!M84</f>
        <v>Rose Ann Rockwell</v>
      </c>
      <c r="N84" s="25" t="str">
        <f>'Comprehensive apps info'!N84</f>
        <v>Brandon Ballard</v>
      </c>
      <c r="O84" s="59" t="str">
        <f>'Comprehensive apps info'!O84</f>
        <v>Supported by TEKsystems</v>
      </c>
      <c r="P84" s="25" t="str">
        <f>'Comprehensive apps info'!P84</f>
        <v>N/A</v>
      </c>
      <c r="Q84" s="25" t="str">
        <f>'Comprehensive apps info'!Q84</f>
        <v>N/A</v>
      </c>
      <c r="R84" s="25" t="str">
        <f>'Comprehensive apps info'!R84</f>
        <v>N/A</v>
      </c>
      <c r="S84" s="16" t="str">
        <f>'Comprehensive apps info'!S84</f>
        <v>Maverick</v>
      </c>
      <c r="T84" s="16" t="str">
        <f>'Comprehensive apps info'!T84</f>
        <v>Ritesh</v>
      </c>
      <c r="U84" s="25" t="str">
        <f>'Comprehensive apps info'!U84</f>
        <v>Logan</v>
      </c>
      <c r="V84" s="25" t="str">
        <f>'Comprehensive apps info'!V84</f>
        <v>Logan</v>
      </c>
      <c r="W84" s="122" t="str">
        <f>'Comprehensive apps info'!W84</f>
        <v>/prod/bcs/lgnp/clientapp/msheps2/</v>
      </c>
      <c r="X84" s="122" t="str">
        <f>'Comprehensive apps info'!X84</f>
        <v>/bcs/lgnt/clientapp/msheps2/</v>
      </c>
      <c r="Y84" s="42" t="str">
        <f>'Comprehensive apps info'!Y84</f>
        <v>https://sites.google.com/a/rrd.com/mercer-e-notify/</v>
      </c>
      <c r="Z84" s="31" t="str">
        <f>'Comprehensive apps info'!Z84</f>
        <v/>
      </c>
      <c r="AA84" s="118">
        <v>42796.0</v>
      </c>
      <c r="AB84" s="32" t="str">
        <f>'Comprehensive apps info'!AA84</f>
        <v/>
      </c>
      <c r="AC84" s="32" t="str">
        <f>'Comprehensive apps info'!AB84</f>
        <v/>
      </c>
      <c r="AD84" s="32" t="str">
        <f>'Comprehensive apps info'!AC84</f>
        <v/>
      </c>
      <c r="AE84" s="32" t="str">
        <f>'Comprehensive apps info'!AD84</f>
        <v/>
      </c>
      <c r="AF84" s="32" t="str">
        <f>'Comprehensive apps info'!AE84</f>
        <v/>
      </c>
      <c r="AG84" s="32" t="str">
        <f>'Comprehensive apps info'!AF84</f>
        <v/>
      </c>
      <c r="AH84" s="32" t="str">
        <f>'Comprehensive apps info'!AG84</f>
        <v>Yes</v>
      </c>
      <c r="AI84" s="1"/>
      <c r="AJ84" s="1"/>
      <c r="AK84" s="1"/>
    </row>
    <row r="85">
      <c r="A85" s="91"/>
      <c r="B85" s="10">
        <f>'Comprehensive apps info'!B85</f>
        <v>4</v>
      </c>
      <c r="C85" s="15">
        <f>'Comprehensive apps info'!C85</f>
        <v>24</v>
      </c>
      <c r="D85" s="25" t="str">
        <f>'Comprehensive apps info'!D85</f>
        <v>McKesson</v>
      </c>
      <c r="E85" s="25" t="str">
        <f>'Comprehensive apps info'!E85</f>
        <v>Invoice Processing</v>
      </c>
      <c r="F85" s="25" t="str">
        <f>'Comprehensive apps info'!F85</f>
        <v>mkspdfi</v>
      </c>
      <c r="G85" s="25" t="str">
        <f>'Comprehensive apps info'!G85</f>
        <v>Ad-hoc</v>
      </c>
      <c r="H85" s="25" t="str">
        <f>'Comprehensive apps info'!H85</f>
        <v/>
      </c>
      <c r="I85" s="25" t="str">
        <f>'Comprehensive apps info'!I85</f>
        <v>PDF</v>
      </c>
      <c r="J85" s="25" t="str">
        <f>'Comprehensive apps info'!J85</f>
        <v>Ravi</v>
      </c>
      <c r="K85" s="25" t="str">
        <f>'Comprehensive apps info'!K85</f>
        <v>Nethra</v>
      </c>
      <c r="L85" s="25" t="str">
        <f>'Comprehensive apps info'!L85</f>
        <v>Jordan Rampersad</v>
      </c>
      <c r="M85" s="25" t="str">
        <f>'Comprehensive apps info'!M85</f>
        <v>Sierra Stonecipher &amp; Randy Bunce</v>
      </c>
      <c r="N85" s="25" t="str">
        <f>'Comprehensive apps info'!N85</f>
        <v>Mike Benson</v>
      </c>
      <c r="O85" s="59" t="str">
        <f>'Comprehensive apps info'!O85</f>
        <v>Supported by TEKsystems</v>
      </c>
      <c r="P85" s="25" t="str">
        <f>'Comprehensive apps info'!P85</f>
        <v>N/A</v>
      </c>
      <c r="Q85" s="25" t="str">
        <f>'Comprehensive apps info'!Q85</f>
        <v>N/A</v>
      </c>
      <c r="R85" s="25" t="str">
        <f>'Comprehensive apps info'!R85</f>
        <v>N/A</v>
      </c>
      <c r="S85" s="16" t="str">
        <f>'Comprehensive apps info'!S85</f>
        <v>Maverick</v>
      </c>
      <c r="T85" s="16" t="str">
        <f>'Comprehensive apps info'!T85</f>
        <v>Ritesh</v>
      </c>
      <c r="U85" s="25" t="str">
        <f>'Comprehensive apps info'!U85</f>
        <v>Logan</v>
      </c>
      <c r="V85" s="25" t="str">
        <f>'Comprehensive apps info'!V85</f>
        <v>Logan</v>
      </c>
      <c r="W85" s="122" t="str">
        <f>'Comprehensive apps info'!W85</f>
        <v>/prod/bcs/lgnp/clientapp/mkspdfi/</v>
      </c>
      <c r="X85" s="122" t="str">
        <f>'Comprehensive apps info'!X85</f>
        <v>/bcs/lgnt/clientapp/mkspdfi/</v>
      </c>
      <c r="Y85" s="42" t="str">
        <f>'Comprehensive apps info'!Y85</f>
        <v>https://sites.google.com/a/rrd.com/mks-pdfi/</v>
      </c>
      <c r="Z85" s="31" t="str">
        <f>'Comprehensive apps info'!Z85</f>
        <v/>
      </c>
      <c r="AA85" s="118"/>
      <c r="AB85" s="32" t="str">
        <f>'Comprehensive apps info'!AA85</f>
        <v/>
      </c>
      <c r="AC85" s="32" t="str">
        <f>'Comprehensive apps info'!AB85</f>
        <v/>
      </c>
      <c r="AD85" s="32" t="str">
        <f>'Comprehensive apps info'!AC85</f>
        <v/>
      </c>
      <c r="AE85" s="32" t="str">
        <f>'Comprehensive apps info'!AD85</f>
        <v/>
      </c>
      <c r="AF85" s="32" t="str">
        <f>'Comprehensive apps info'!AE85</f>
        <v/>
      </c>
      <c r="AG85" s="32" t="str">
        <f>'Comprehensive apps info'!AF85</f>
        <v/>
      </c>
      <c r="AH85" s="32" t="str">
        <f>'Comprehensive apps info'!AG85</f>
        <v>No</v>
      </c>
      <c r="AI85" s="1"/>
      <c r="AJ85" s="1"/>
      <c r="AK85" s="1"/>
    </row>
    <row r="86">
      <c r="A86" s="1"/>
      <c r="B86" s="10">
        <f>'Comprehensive apps info'!B86</f>
        <v>5</v>
      </c>
      <c r="C86" s="10">
        <f>'Comprehensive apps info'!C86</f>
        <v>1</v>
      </c>
      <c r="D86" s="25" t="str">
        <f>'Comprehensive apps info'!D86</f>
        <v>Kemper</v>
      </c>
      <c r="E86" s="25" t="str">
        <f>'Comprehensive apps info'!E86</f>
        <v>KBILLS</v>
      </c>
      <c r="F86" s="25" t="str">
        <f>'Comprehensive apps info'!F86</f>
        <v>kmpkbil</v>
      </c>
      <c r="G86" s="25" t="str">
        <f>'Comprehensive apps info'!G86</f>
        <v>Daily</v>
      </c>
      <c r="H86" s="25" t="str">
        <f>'Comprehensive apps info'!H86</f>
        <v>Bills</v>
      </c>
      <c r="I86" s="25" t="str">
        <f>'Comprehensive apps info'!I86</f>
        <v>PDF </v>
      </c>
      <c r="J86" s="25" t="str">
        <f>'Comprehensive apps info'!J86</f>
        <v>Nethra</v>
      </c>
      <c r="K86" s="25" t="str">
        <f>'Comprehensive apps info'!K86</f>
        <v>Ravi</v>
      </c>
      <c r="L86" s="25" t="str">
        <f>'Comprehensive apps info'!L86</f>
        <v>Handley Westover</v>
      </c>
      <c r="M86" s="25" t="str">
        <f>'Comprehensive apps info'!M86</f>
        <v>Brent Jeppesen</v>
      </c>
      <c r="N86" s="25" t="str">
        <f>'Comprehensive apps info'!N86</f>
        <v>David Jarrett</v>
      </c>
      <c r="O86" s="59" t="str">
        <f>'Comprehensive apps info'!O86</f>
        <v>Supported by TEKsystems</v>
      </c>
      <c r="P86" s="25" t="str">
        <f>'Comprehensive apps info'!P86</f>
        <v/>
      </c>
      <c r="Q86" s="25" t="str">
        <f>'Comprehensive apps info'!Q86</f>
        <v/>
      </c>
      <c r="R86" s="25" t="str">
        <f>'Comprehensive apps info'!R86</f>
        <v/>
      </c>
      <c r="S86" s="28" t="str">
        <f>'Comprehensive apps info'!S86</f>
        <v/>
      </c>
      <c r="T86" s="28" t="str">
        <f>'Comprehensive apps info'!T86</f>
        <v/>
      </c>
      <c r="U86" s="25" t="str">
        <f>'Comprehensive apps info'!U86</f>
        <v>Logan</v>
      </c>
      <c r="V86" s="25" t="str">
        <f>'Comprehensive apps info'!V86</f>
        <v>Logan</v>
      </c>
      <c r="W86" s="16" t="str">
        <f>'Comprehensive apps info'!W86</f>
        <v>/prod/bcs/lgnp/clientapp/kmpkbil/</v>
      </c>
      <c r="X86" s="16" t="str">
        <f>'Comprehensive apps info'!X86</f>
        <v>/bcs/lgnt/clientapp/kmpkbil/</v>
      </c>
      <c r="Y86" s="30" t="str">
        <f>'Comprehensive apps info'!Y86</f>
        <v>https://sites.google.com/a/rrd.com/kemper-print-ready-policies/kbills</v>
      </c>
      <c r="Z86" s="31" t="str">
        <f>'Comprehensive apps info'!Z86</f>
        <v/>
      </c>
      <c r="AA86" s="118">
        <v>42835.0</v>
      </c>
      <c r="AB86" s="32" t="str">
        <f>'Comprehensive apps info'!AA86</f>
        <v/>
      </c>
      <c r="AC86" s="32" t="str">
        <f>'Comprehensive apps info'!AB86</f>
        <v/>
      </c>
      <c r="AD86" s="32" t="str">
        <f>'Comprehensive apps info'!AC86</f>
        <v/>
      </c>
      <c r="AE86" s="32" t="str">
        <f>'Comprehensive apps info'!AD86</f>
        <v/>
      </c>
      <c r="AF86" s="32" t="str">
        <f>'Comprehensive apps info'!AE86</f>
        <v/>
      </c>
      <c r="AG86" s="32" t="str">
        <f>'Comprehensive apps info'!AF86</f>
        <v/>
      </c>
      <c r="AH86" s="32" t="str">
        <f>'Comprehensive apps info'!AG86</f>
        <v>No</v>
      </c>
      <c r="AI86" s="1"/>
      <c r="AJ86" s="1"/>
      <c r="AK86" s="1"/>
    </row>
    <row r="87">
      <c r="A87" s="1"/>
      <c r="B87" s="10">
        <f>'Comprehensive apps info'!B87</f>
        <v>5</v>
      </c>
      <c r="C87" s="10">
        <f>'Comprehensive apps info'!C87</f>
        <v>2</v>
      </c>
      <c r="D87" s="25" t="str">
        <f>'Comprehensive apps info'!D87</f>
        <v>Kemper</v>
      </c>
      <c r="E87" s="25" t="str">
        <f>'Comprehensive apps info'!E87</f>
        <v>Auto &amp; Home Notices</v>
      </c>
      <c r="F87" s="25" t="str">
        <f>'Comprehensive apps info'!F87</f>
        <v>kmppnot</v>
      </c>
      <c r="G87" s="25" t="str">
        <f>'Comprehensive apps info'!G87</f>
        <v>Daily</v>
      </c>
      <c r="H87" s="25" t="str">
        <f>'Comprehensive apps info'!H87</f>
        <v>Letter</v>
      </c>
      <c r="I87" s="25" t="str">
        <f>'Comprehensive apps info'!I87</f>
        <v>PDF </v>
      </c>
      <c r="J87" s="25" t="str">
        <f>'Comprehensive apps info'!J87</f>
        <v>Pravallika</v>
      </c>
      <c r="K87" s="25" t="str">
        <f>'Comprehensive apps info'!K87</f>
        <v>Nethra</v>
      </c>
      <c r="L87" s="25" t="str">
        <f>'Comprehensive apps info'!L87</f>
        <v>Handley Westover</v>
      </c>
      <c r="M87" s="25" t="str">
        <f>'Comprehensive apps info'!M87</f>
        <v>Gerald Lockie</v>
      </c>
      <c r="N87" s="25" t="str">
        <f>'Comprehensive apps info'!N87</f>
        <v>David Jarrett</v>
      </c>
      <c r="O87" s="59" t="str">
        <f>'Comprehensive apps info'!O87</f>
        <v>Supported by TEKsystems</v>
      </c>
      <c r="P87" s="25" t="str">
        <f>'Comprehensive apps info'!P87</f>
        <v/>
      </c>
      <c r="Q87" s="25" t="str">
        <f>'Comprehensive apps info'!Q87</f>
        <v/>
      </c>
      <c r="R87" s="25" t="str">
        <f>'Comprehensive apps info'!R87</f>
        <v/>
      </c>
      <c r="S87" s="28" t="str">
        <f>'Comprehensive apps info'!S87</f>
        <v/>
      </c>
      <c r="T87" s="28" t="str">
        <f>'Comprehensive apps info'!T87</f>
        <v/>
      </c>
      <c r="U87" s="25" t="str">
        <f>'Comprehensive apps info'!U87</f>
        <v>Logan</v>
      </c>
      <c r="V87" s="25" t="str">
        <f>'Comprehensive apps info'!V87</f>
        <v>Logan</v>
      </c>
      <c r="W87" s="16" t="str">
        <f>'Comprehensive apps info'!W87</f>
        <v>/prod/bcs/lgnp/clientapp/kmppnot/</v>
      </c>
      <c r="X87" s="16" t="str">
        <f>'Comprehensive apps info'!X87</f>
        <v>/bcs/lgnt/clientapp/kmppnot/</v>
      </c>
      <c r="Y87" s="30" t="str">
        <f>'Comprehensive apps info'!Y87</f>
        <v>https://sites.google.com/a/rrd.com/kemper-print-ready-policies/policy-notices</v>
      </c>
      <c r="Z87" s="31" t="str">
        <f>'Comprehensive apps info'!Z87</f>
        <v/>
      </c>
      <c r="AA87" s="118">
        <v>42835.0</v>
      </c>
      <c r="AB87" s="32" t="str">
        <f>'Comprehensive apps info'!AA87</f>
        <v/>
      </c>
      <c r="AC87" s="32" t="str">
        <f>'Comprehensive apps info'!AB87</f>
        <v/>
      </c>
      <c r="AD87" s="32" t="str">
        <f>'Comprehensive apps info'!AC87</f>
        <v/>
      </c>
      <c r="AE87" s="32" t="str">
        <f>'Comprehensive apps info'!AD87</f>
        <v/>
      </c>
      <c r="AF87" s="32" t="str">
        <f>'Comprehensive apps info'!AE87</f>
        <v/>
      </c>
      <c r="AG87" s="32" t="str">
        <f>'Comprehensive apps info'!AF87</f>
        <v/>
      </c>
      <c r="AH87" s="32" t="str">
        <f>'Comprehensive apps info'!AG87</f>
        <v>No</v>
      </c>
      <c r="AI87" s="1"/>
      <c r="AJ87" s="1"/>
      <c r="AK87" s="1"/>
    </row>
    <row r="88">
      <c r="A88" s="1"/>
      <c r="B88" s="10">
        <f>'Comprehensive apps info'!B88</f>
        <v>5</v>
      </c>
      <c r="C88" s="10">
        <f>'Comprehensive apps info'!C88</f>
        <v>3</v>
      </c>
      <c r="D88" s="25" t="str">
        <f>'Comprehensive apps info'!D88</f>
        <v>Kemper</v>
      </c>
      <c r="E88" s="25" t="str">
        <f>'Comprehensive apps info'!E88</f>
        <v>Auto &amp; Home Dec Packet</v>
      </c>
      <c r="F88" s="25" t="str">
        <f>'Comprehensive apps info'!F88</f>
        <v>kmppdec</v>
      </c>
      <c r="G88" s="25" t="str">
        <f>'Comprehensive apps info'!G88</f>
        <v>Daily</v>
      </c>
      <c r="H88" s="25" t="str">
        <f>'Comprehensive apps info'!H88</f>
        <v>Policy </v>
      </c>
      <c r="I88" s="25" t="str">
        <f>'Comprehensive apps info'!I88</f>
        <v>PDF </v>
      </c>
      <c r="J88" s="25" t="str">
        <f>'Comprehensive apps info'!J88</f>
        <v>Sushil</v>
      </c>
      <c r="K88" s="25" t="str">
        <f>'Comprehensive apps info'!K88</f>
        <v>Pravallika</v>
      </c>
      <c r="L88" s="25" t="str">
        <f>'Comprehensive apps info'!L88</f>
        <v>Handley Westover</v>
      </c>
      <c r="M88" s="25" t="str">
        <f>'Comprehensive apps info'!M88</f>
        <v>Brent Jeppesen</v>
      </c>
      <c r="N88" s="25" t="str">
        <f>'Comprehensive apps info'!N88</f>
        <v>David Jarrett</v>
      </c>
      <c r="O88" s="59" t="str">
        <f>'Comprehensive apps info'!O88</f>
        <v>Supported by TEKsystems</v>
      </c>
      <c r="P88" s="25" t="str">
        <f>'Comprehensive apps info'!P88</f>
        <v/>
      </c>
      <c r="Q88" s="25" t="str">
        <f>'Comprehensive apps info'!Q88</f>
        <v/>
      </c>
      <c r="R88" s="25" t="str">
        <f>'Comprehensive apps info'!R88</f>
        <v/>
      </c>
      <c r="S88" s="28" t="str">
        <f>'Comprehensive apps info'!S88</f>
        <v/>
      </c>
      <c r="T88" s="28" t="str">
        <f>'Comprehensive apps info'!T88</f>
        <v/>
      </c>
      <c r="U88" s="25" t="str">
        <f>'Comprehensive apps info'!U88</f>
        <v>Logan</v>
      </c>
      <c r="V88" s="25" t="str">
        <f>'Comprehensive apps info'!V88</f>
        <v>Logan</v>
      </c>
      <c r="W88" s="16" t="str">
        <f>'Comprehensive apps info'!W88</f>
        <v>/prod/bcs/lgnp/clientapp/kmpdec/</v>
      </c>
      <c r="X88" s="16" t="str">
        <f>'Comprehensive apps info'!X88</f>
        <v>/bcs/lgnt/clientapp/kmppdec/</v>
      </c>
      <c r="Y88" s="30" t="str">
        <f>'Comprehensive apps info'!Y88</f>
        <v>https://sites.google.com/a/rrd.com/kemper-print-ready-policies/policy-decs</v>
      </c>
      <c r="Z88" s="31" t="str">
        <f>'Comprehensive apps info'!Z88</f>
        <v/>
      </c>
      <c r="AA88" s="118">
        <v>42835.0</v>
      </c>
      <c r="AB88" s="32" t="str">
        <f>'Comprehensive apps info'!AA88</f>
        <v/>
      </c>
      <c r="AC88" s="32" t="str">
        <f>'Comprehensive apps info'!AB88</f>
        <v/>
      </c>
      <c r="AD88" s="32" t="str">
        <f>'Comprehensive apps info'!AC88</f>
        <v/>
      </c>
      <c r="AE88" s="32" t="str">
        <f>'Comprehensive apps info'!AD88</f>
        <v/>
      </c>
      <c r="AF88" s="32" t="str">
        <f>'Comprehensive apps info'!AE88</f>
        <v/>
      </c>
      <c r="AG88" s="32" t="str">
        <f>'Comprehensive apps info'!AF88</f>
        <v/>
      </c>
      <c r="AH88" s="32" t="str">
        <f>'Comprehensive apps info'!AG88</f>
        <v>No</v>
      </c>
      <c r="AI88" s="1"/>
      <c r="AJ88" s="1"/>
      <c r="AK88" s="1"/>
    </row>
    <row r="89">
      <c r="A89" s="1"/>
      <c r="B89" s="10">
        <f>'Comprehensive apps info'!B89</f>
        <v>5</v>
      </c>
      <c r="C89" s="10">
        <f>'Comprehensive apps info'!C89</f>
        <v>4</v>
      </c>
      <c r="D89" s="25" t="str">
        <f>'Comprehensive apps info'!D89</f>
        <v>Kemper</v>
      </c>
      <c r="E89" s="25" t="str">
        <f>'Comprehensive apps info'!E89</f>
        <v>Claims</v>
      </c>
      <c r="F89" s="25" t="str">
        <f>'Comprehensive apps info'!F89</f>
        <v>kmpclai</v>
      </c>
      <c r="G89" s="25" t="str">
        <f>'Comprehensive apps info'!G89</f>
        <v>Daily </v>
      </c>
      <c r="H89" s="25" t="str">
        <f>'Comprehensive apps info'!H89</f>
        <v>Letter</v>
      </c>
      <c r="I89" s="25" t="str">
        <f>'Comprehensive apps info'!I89</f>
        <v>PDF</v>
      </c>
      <c r="J89" s="25" t="str">
        <f>'Comprehensive apps info'!J89</f>
        <v>Ravi</v>
      </c>
      <c r="K89" s="25" t="str">
        <f>'Comprehensive apps info'!K89</f>
        <v>Pravallika</v>
      </c>
      <c r="L89" s="25" t="str">
        <f>'Comprehensive apps info'!L89</f>
        <v>Mario Butter</v>
      </c>
      <c r="M89" s="25" t="str">
        <f>'Comprehensive apps info'!M89</f>
        <v>Brent Jeppesen &amp; Gerald Lockie</v>
      </c>
      <c r="N89" s="25" t="str">
        <f>'Comprehensive apps info'!N89</f>
        <v>Brandon Ballard</v>
      </c>
      <c r="O89" s="59" t="str">
        <f>'Comprehensive apps info'!O89</f>
        <v>Supported by TEKsystems</v>
      </c>
      <c r="P89" s="25" t="str">
        <f>'Comprehensive apps info'!P89</f>
        <v/>
      </c>
      <c r="Q89" s="25" t="str">
        <f>'Comprehensive apps info'!Q89</f>
        <v/>
      </c>
      <c r="R89" s="25" t="str">
        <f>'Comprehensive apps info'!R89</f>
        <v/>
      </c>
      <c r="S89" s="28" t="str">
        <f>'Comprehensive apps info'!S89</f>
        <v/>
      </c>
      <c r="T89" s="28" t="str">
        <f>'Comprehensive apps info'!T89</f>
        <v/>
      </c>
      <c r="U89" s="25" t="str">
        <f>'Comprehensive apps info'!U89</f>
        <v>Logan</v>
      </c>
      <c r="V89" s="25" t="str">
        <f>'Comprehensive apps info'!V89</f>
        <v>Logan</v>
      </c>
      <c r="W89" s="16" t="str">
        <f>'Comprehensive apps info'!W89</f>
        <v>/prod/bcs/lgnp/clientapp/kmpclai/</v>
      </c>
      <c r="X89" s="16" t="str">
        <f>'Comprehensive apps info'!X89</f>
        <v>/bcs/lgnt/clientapp/kmpclai/</v>
      </c>
      <c r="Y89" s="42" t="str">
        <f>'Comprehensive apps info'!Y89</f>
        <v>https://sites.google.com/a/rrd.com/kmp-clai----eds-kemper-claims/</v>
      </c>
      <c r="Z89" s="31" t="str">
        <f>'Comprehensive apps info'!Z89</f>
        <v/>
      </c>
      <c r="AA89" s="118">
        <v>42835.0</v>
      </c>
      <c r="AB89" s="32" t="str">
        <f>'Comprehensive apps info'!AA89</f>
        <v>rrd-kmp-clai-igroup@rrd.com
chg-kmp-clai-igroup@rrd.com</v>
      </c>
      <c r="AC89" s="32" t="str">
        <f>'Comprehensive apps info'!AB89</f>
        <v>rrd-kmp-clai-egroup@rrd.com
stc_kemper_printreadyclaims@rrd.com</v>
      </c>
      <c r="AD89" s="32" t="str">
        <f>'Comprehensive apps info'!AC89</f>
        <v/>
      </c>
      <c r="AE89" s="32" t="str">
        <f>'Comprehensive apps info'!AD89</f>
        <v/>
      </c>
      <c r="AF89" s="32" t="str">
        <f>'Comprehensive apps info'!AE89</f>
        <v/>
      </c>
      <c r="AG89" s="32" t="str">
        <f>'Comprehensive apps info'!AF89</f>
        <v/>
      </c>
      <c r="AH89" s="32" t="str">
        <f>'Comprehensive apps info'!AG89</f>
        <v>No</v>
      </c>
      <c r="AI89" s="1"/>
      <c r="AJ89" s="1"/>
      <c r="AK89" s="1"/>
    </row>
    <row r="90">
      <c r="A90" s="1"/>
      <c r="B90" s="10">
        <f>'Comprehensive apps info'!B90</f>
        <v>5</v>
      </c>
      <c r="C90" s="10">
        <f>'Comprehensive apps info'!C90</f>
        <v>5</v>
      </c>
      <c r="D90" s="25" t="str">
        <f>'Comprehensive apps info'!D90</f>
        <v>Kemper</v>
      </c>
      <c r="E90" s="25" t="str">
        <f>'Comprehensive apps info'!E90</f>
        <v>Six States</v>
      </c>
      <c r="F90" s="25" t="str">
        <f>'Comprehensive apps info'!F90</f>
        <v>kmppoli</v>
      </c>
      <c r="G90" s="25" t="str">
        <f>'Comprehensive apps info'!G90</f>
        <v>Daily </v>
      </c>
      <c r="H90" s="25" t="str">
        <f>'Comprehensive apps info'!H90</f>
        <v>Policy </v>
      </c>
      <c r="I90" s="25" t="str">
        <f>'Comprehensive apps info'!I90</f>
        <v>PDF</v>
      </c>
      <c r="J90" s="25" t="str">
        <f>'Comprehensive apps info'!J90</f>
        <v>Pravallika</v>
      </c>
      <c r="K90" s="25" t="str">
        <f>'Comprehensive apps info'!K90</f>
        <v>Nethra</v>
      </c>
      <c r="L90" s="25" t="str">
        <f>'Comprehensive apps info'!L90</f>
        <v>Handley Westover</v>
      </c>
      <c r="M90" s="25" t="str">
        <f>'Comprehensive apps info'!M90</f>
        <v>Brent Jeppesen</v>
      </c>
      <c r="N90" s="25" t="str">
        <f>'Comprehensive apps info'!N90</f>
        <v>David Jarrett</v>
      </c>
      <c r="O90" s="59" t="str">
        <f>'Comprehensive apps info'!O90</f>
        <v>Supported by TEKsystems</v>
      </c>
      <c r="P90" s="25" t="str">
        <f>'Comprehensive apps info'!P90</f>
        <v/>
      </c>
      <c r="Q90" s="25" t="str">
        <f>'Comprehensive apps info'!Q90</f>
        <v/>
      </c>
      <c r="R90" s="25" t="str">
        <f>'Comprehensive apps info'!R90</f>
        <v/>
      </c>
      <c r="S90" s="28" t="str">
        <f>'Comprehensive apps info'!S90</f>
        <v/>
      </c>
      <c r="T90" s="28" t="str">
        <f>'Comprehensive apps info'!T90</f>
        <v/>
      </c>
      <c r="U90" s="25" t="str">
        <f>'Comprehensive apps info'!U90</f>
        <v>Logan</v>
      </c>
      <c r="V90" s="25" t="str">
        <f>'Comprehensive apps info'!V90</f>
        <v>Logan</v>
      </c>
      <c r="W90" s="16" t="str">
        <f>'Comprehensive apps info'!W90</f>
        <v>/prod/bcs/lgnp/clientapp/kmppoli/</v>
      </c>
      <c r="X90" s="16" t="str">
        <f>'Comprehensive apps info'!X90</f>
        <v>/bcs/lgnt/clientapp/kmppoli/</v>
      </c>
      <c r="Y90" s="30" t="str">
        <f>'Comprehensive apps info'!Y90</f>
        <v>https://sites.google.com/a/rrd.com/kemper-print-ready-policies/polilies</v>
      </c>
      <c r="Z90" s="31" t="str">
        <f>'Comprehensive apps info'!Z90</f>
        <v/>
      </c>
      <c r="AA90" s="118">
        <v>42835.0</v>
      </c>
      <c r="AB90" s="32" t="str">
        <f>'Comprehensive apps info'!AA90</f>
        <v>rrd-kmp-poli-igroup@rrd.com</v>
      </c>
      <c r="AC90" s="32" t="str">
        <f>'Comprehensive apps info'!AB90</f>
        <v>rrd-kmp-poli-egroup@rrd.com</v>
      </c>
      <c r="AD90" s="32" t="str">
        <f>'Comprehensive apps info'!AC90</f>
        <v/>
      </c>
      <c r="AE90" s="32" t="str">
        <f>'Comprehensive apps info'!AD90</f>
        <v/>
      </c>
      <c r="AF90" s="32" t="str">
        <f>'Comprehensive apps info'!AE90</f>
        <v/>
      </c>
      <c r="AG90" s="32" t="str">
        <f>'Comprehensive apps info'!AF90</f>
        <v/>
      </c>
      <c r="AH90" s="32" t="str">
        <f>'Comprehensive apps info'!AG90</f>
        <v>No</v>
      </c>
      <c r="AI90" s="1"/>
      <c r="AJ90" s="1"/>
      <c r="AK90" s="1"/>
    </row>
    <row r="91">
      <c r="A91" s="1"/>
      <c r="B91" s="14">
        <f>'Comprehensive apps info'!B91</f>
        <v>5</v>
      </c>
      <c r="C91" s="14">
        <f>'Comprehensive apps info'!C91</f>
        <v>6</v>
      </c>
      <c r="D91" s="35" t="str">
        <f>'Comprehensive apps info'!D91</f>
        <v>McKesson</v>
      </c>
      <c r="E91" s="35" t="str">
        <f>'Comprehensive apps info'!E91</f>
        <v>Annual Tax CDs</v>
      </c>
      <c r="F91" s="35" t="str">
        <f>'Comprehensive apps info'!F91</f>
        <v>mkstxcd</v>
      </c>
      <c r="G91" s="35" t="str">
        <f>'Comprehensive apps info'!G91</f>
        <v>Annual</v>
      </c>
      <c r="H91" s="35" t="str">
        <f>'Comprehensive apps info'!H91</f>
        <v>CD's </v>
      </c>
      <c r="I91" s="35" t="str">
        <f>'Comprehensive apps info'!I91</f>
        <v>AFP</v>
      </c>
      <c r="J91" s="35" t="str">
        <f>'Comprehensive apps info'!J91</f>
        <v>Unassigned</v>
      </c>
      <c r="K91" s="35" t="str">
        <f>'Comprehensive apps info'!K91</f>
        <v>Unassigned</v>
      </c>
      <c r="L91" s="35" t="str">
        <f>'Comprehensive apps info'!L91</f>
        <v>Glen Kartchner </v>
      </c>
      <c r="M91" s="35" t="str">
        <f>'Comprehensive apps info'!M91</f>
        <v>Brian Munk</v>
      </c>
      <c r="N91" s="35" t="str">
        <f>'Comprehensive apps info'!N91</f>
        <v>Mike Benson</v>
      </c>
      <c r="O91" s="36" t="str">
        <f>'Comprehensive apps info'!O91</f>
        <v>De-scoped from TEKsystems</v>
      </c>
      <c r="P91" s="35" t="str">
        <f>'Comprehensive apps info'!P91</f>
        <v/>
      </c>
      <c r="Q91" s="35" t="str">
        <f>'Comprehensive apps info'!Q91</f>
        <v/>
      </c>
      <c r="R91" s="35" t="str">
        <f>'Comprehensive apps info'!R91</f>
        <v/>
      </c>
      <c r="S91" s="37" t="str">
        <f>'Comprehensive apps info'!S91</f>
        <v/>
      </c>
      <c r="T91" s="37" t="str">
        <f>'Comprehensive apps info'!T91</f>
        <v/>
      </c>
      <c r="U91" s="35" t="str">
        <f>'Comprehensive apps info'!U91</f>
        <v>Need to check</v>
      </c>
      <c r="V91" s="35" t="str">
        <f>'Comprehensive apps info'!V91</f>
        <v>Need to check</v>
      </c>
      <c r="W91" s="38" t="str">
        <f>'Comprehensive apps info'!W91</f>
        <v/>
      </c>
      <c r="X91" s="38" t="str">
        <f>'Comprehensive apps info'!X91</f>
        <v/>
      </c>
      <c r="Y91" s="39" t="str">
        <f>'Comprehensive apps info'!Y91</f>
        <v/>
      </c>
      <c r="Z91" s="40" t="str">
        <f>'Comprehensive apps info'!Z91</f>
        <v/>
      </c>
      <c r="AA91" s="94" t="s">
        <v>17</v>
      </c>
      <c r="AB91" s="39" t="str">
        <f>'Comprehensive apps info'!AA91</f>
        <v/>
      </c>
      <c r="AC91" s="39" t="str">
        <f>'Comprehensive apps info'!AB91</f>
        <v/>
      </c>
      <c r="AD91" s="39" t="str">
        <f>'Comprehensive apps info'!AC91</f>
        <v/>
      </c>
      <c r="AE91" s="39" t="str">
        <f>'Comprehensive apps info'!AD91</f>
        <v/>
      </c>
      <c r="AF91" s="39" t="str">
        <f>'Comprehensive apps info'!AE91</f>
        <v/>
      </c>
      <c r="AG91" s="39" t="str">
        <f>'Comprehensive apps info'!AF91</f>
        <v/>
      </c>
      <c r="AH91" s="39" t="str">
        <f>'Comprehensive apps info'!AG91</f>
        <v/>
      </c>
      <c r="AI91" s="1"/>
      <c r="AJ91" s="1"/>
      <c r="AK91" s="1"/>
    </row>
    <row r="92">
      <c r="A92" s="1"/>
      <c r="B92" s="14">
        <f>'Comprehensive apps info'!B92</f>
        <v>5</v>
      </c>
      <c r="C92" s="14">
        <f>'Comprehensive apps info'!C92</f>
        <v>7</v>
      </c>
      <c r="D92" s="35" t="str">
        <f>'Comprehensive apps info'!D92</f>
        <v>Global Exchange Services</v>
      </c>
      <c r="E92" s="35" t="str">
        <f>'Comprehensive apps info'!E92</f>
        <v>Mercury</v>
      </c>
      <c r="F92" s="35" t="str">
        <f>'Comprehensive apps info'!F92</f>
        <v>gxsmerc</v>
      </c>
      <c r="G92" s="35" t="str">
        <f>'Comprehensive apps info'!G92</f>
        <v>Weekly </v>
      </c>
      <c r="H92" s="35" t="str">
        <f>'Comprehensive apps info'!H92</f>
        <v>STMT, INV &amp; DUN Letters</v>
      </c>
      <c r="I92" s="35" t="str">
        <f>'Comprehensive apps info'!I92</f>
        <v>PDF</v>
      </c>
      <c r="J92" s="35" t="str">
        <f>'Comprehensive apps info'!J92</f>
        <v>Veera</v>
      </c>
      <c r="K92" s="35" t="str">
        <f>'Comprehensive apps info'!K92</f>
        <v>Lakshmi</v>
      </c>
      <c r="L92" s="35" t="str">
        <f>'Comprehensive apps info'!L92</f>
        <v>Joe Ames</v>
      </c>
      <c r="M92" s="35" t="str">
        <f>'Comprehensive apps info'!M92</f>
        <v>Kathleen Bloomquist</v>
      </c>
      <c r="N92" s="35" t="str">
        <f>'Comprehensive apps info'!N92</f>
        <v>Mike Benson </v>
      </c>
      <c r="O92" s="36" t="str">
        <f>'Comprehensive apps info'!O92</f>
        <v>Supported by TEKsystems</v>
      </c>
      <c r="P92" s="35" t="str">
        <f>'Comprehensive apps info'!P92</f>
        <v/>
      </c>
      <c r="Q92" s="35" t="str">
        <f>'Comprehensive apps info'!Q92</f>
        <v/>
      </c>
      <c r="R92" s="35" t="str">
        <f>'Comprehensive apps info'!R92</f>
        <v/>
      </c>
      <c r="S92" s="37" t="str">
        <f>'Comprehensive apps info'!S92</f>
        <v/>
      </c>
      <c r="T92" s="37" t="str">
        <f>'Comprehensive apps info'!T92</f>
        <v/>
      </c>
      <c r="U92" s="35" t="str">
        <f>'Comprehensive apps info'!U92</f>
        <v>Need to check</v>
      </c>
      <c r="V92" s="35" t="str">
        <f>'Comprehensive apps info'!V92</f>
        <v>Need to check</v>
      </c>
      <c r="W92" s="38" t="str">
        <f>'Comprehensive apps info'!W92</f>
        <v/>
      </c>
      <c r="X92" s="38" t="str">
        <f>'Comprehensive apps info'!X92</f>
        <v/>
      </c>
      <c r="Y92" s="39" t="str">
        <f>'Comprehensive apps info'!Y92</f>
        <v/>
      </c>
      <c r="Z92" s="40" t="str">
        <f>'Comprehensive apps info'!Z92</f>
        <v/>
      </c>
      <c r="AA92" s="94" t="s">
        <v>17</v>
      </c>
      <c r="AB92" s="39" t="str">
        <f>'Comprehensive apps info'!AA92</f>
        <v>OpenText-InternalReports@rrd.com</v>
      </c>
      <c r="AC92" s="39" t="str">
        <f>'Comprehensive apps info'!AB92</f>
        <v>OpenText-ExternalMERCReports@rrd.com</v>
      </c>
      <c r="AD92" s="39" t="str">
        <f>'Comprehensive apps info'!AC92</f>
        <v/>
      </c>
      <c r="AE92" s="39" t="str">
        <f>'Comprehensive apps info'!AD92</f>
        <v/>
      </c>
      <c r="AF92" s="39" t="str">
        <f>'Comprehensive apps info'!AE92</f>
        <v/>
      </c>
      <c r="AG92" s="39" t="str">
        <f>'Comprehensive apps info'!AF92</f>
        <v/>
      </c>
      <c r="AH92" s="39" t="str">
        <f>'Comprehensive apps info'!AG92</f>
        <v/>
      </c>
      <c r="AI92" s="1"/>
      <c r="AJ92" s="1"/>
      <c r="AK92" s="1"/>
    </row>
    <row r="93">
      <c r="A93" s="1"/>
      <c r="B93" s="10">
        <f>'Comprehensive apps info'!B93</f>
        <v>5</v>
      </c>
      <c r="C93" s="10">
        <f>'Comprehensive apps info'!C93</f>
        <v>8</v>
      </c>
      <c r="D93" s="25" t="str">
        <f>'Comprehensive apps info'!D93</f>
        <v>Caremore</v>
      </c>
      <c r="E93" s="25" t="str">
        <f>'Comprehensive apps info'!E93</f>
        <v>Letters</v>
      </c>
      <c r="F93" s="25" t="str">
        <f>'Comprehensive apps info'!F93</f>
        <v>cmrltrs</v>
      </c>
      <c r="G93" s="25" t="str">
        <f>'Comprehensive apps info'!G93</f>
        <v>Ad-hoc</v>
      </c>
      <c r="H93" s="25" t="str">
        <f>'Comprehensive apps info'!H93</f>
        <v>Letter</v>
      </c>
      <c r="I93" s="25" t="str">
        <f>'Comprehensive apps info'!I93</f>
        <v>PDF</v>
      </c>
      <c r="J93" s="25" t="str">
        <f>'Comprehensive apps info'!J93</f>
        <v>Sushil</v>
      </c>
      <c r="K93" s="25" t="str">
        <f>'Comprehensive apps info'!K93</f>
        <v>Nethra</v>
      </c>
      <c r="L93" s="25" t="str">
        <f>'Comprehensive apps info'!L93</f>
        <v>Glen Kartchner</v>
      </c>
      <c r="M93" s="25" t="str">
        <f>'Comprehensive apps info'!M93</f>
        <v>Monica Campitelli</v>
      </c>
      <c r="N93" s="25" t="str">
        <f>'Comprehensive apps info'!N93</f>
        <v>Mike Benson</v>
      </c>
      <c r="O93" s="59" t="str">
        <f>'Comprehensive apps info'!O93</f>
        <v>Supported by TEKsystems</v>
      </c>
      <c r="P93" s="25" t="str">
        <f>'Comprehensive apps info'!P93</f>
        <v/>
      </c>
      <c r="Q93" s="25" t="str">
        <f>'Comprehensive apps info'!Q93</f>
        <v/>
      </c>
      <c r="R93" s="25" t="str">
        <f>'Comprehensive apps info'!R93</f>
        <v/>
      </c>
      <c r="S93" s="28" t="str">
        <f>'Comprehensive apps info'!S93</f>
        <v/>
      </c>
      <c r="T93" s="28" t="str">
        <f>'Comprehensive apps info'!T93</f>
        <v/>
      </c>
      <c r="U93" s="25" t="str">
        <f>'Comprehensive apps info'!U93</f>
        <v>Need to check</v>
      </c>
      <c r="V93" s="25" t="str">
        <f>'Comprehensive apps info'!V93</f>
        <v>Need to check</v>
      </c>
      <c r="W93" s="16" t="str">
        <f>'Comprehensive apps info'!W93</f>
        <v/>
      </c>
      <c r="X93" s="16" t="str">
        <f>'Comprehensive apps info'!X93</f>
        <v/>
      </c>
      <c r="Y93" s="30" t="str">
        <f>'Comprehensive apps info'!Y93</f>
        <v>https://sites.google.com/a/rrd.com/caremore-letters/</v>
      </c>
      <c r="Z93" s="31" t="str">
        <f>'Comprehensive apps info'!Z93</f>
        <v/>
      </c>
      <c r="AA93" s="118">
        <v>42867.0</v>
      </c>
      <c r="AB93" s="32" t="str">
        <f>'Comprehensive apps info'!AA93</f>
        <v/>
      </c>
      <c r="AC93" s="32" t="str">
        <f>'Comprehensive apps info'!AB93</f>
        <v/>
      </c>
      <c r="AD93" s="32" t="str">
        <f>'Comprehensive apps info'!AC93</f>
        <v/>
      </c>
      <c r="AE93" s="32" t="str">
        <f>'Comprehensive apps info'!AD93</f>
        <v/>
      </c>
      <c r="AF93" s="32" t="str">
        <f>'Comprehensive apps info'!AE93</f>
        <v/>
      </c>
      <c r="AG93" s="32" t="str">
        <f>'Comprehensive apps info'!AF93</f>
        <v/>
      </c>
      <c r="AH93" s="32" t="str">
        <f>'Comprehensive apps info'!AG93</f>
        <v>No</v>
      </c>
      <c r="AI93" s="1"/>
      <c r="AJ93" s="1"/>
      <c r="AK93" s="1"/>
    </row>
    <row r="94">
      <c r="A94" s="1"/>
      <c r="B94" s="14">
        <f>'Comprehensive apps info'!B94</f>
        <v>5</v>
      </c>
      <c r="C94" s="14">
        <f>'Comprehensive apps info'!C94</f>
        <v>9</v>
      </c>
      <c r="D94" s="35" t="str">
        <f>'Comprehensive apps info'!D94</f>
        <v>Association for Computing Machinery</v>
      </c>
      <c r="E94" s="35" t="str">
        <f>'Comprehensive apps info'!E94</f>
        <v>First Renewal SIG</v>
      </c>
      <c r="F94" s="35" t="str">
        <f>'Comprehensive apps info'!F94</f>
        <v>acmrenw</v>
      </c>
      <c r="G94" s="35" t="str">
        <f>'Comprehensive apps info'!G94</f>
        <v>Monthly </v>
      </c>
      <c r="H94" s="35" t="str">
        <f>'Comprehensive apps info'!H94</f>
        <v>Letter</v>
      </c>
      <c r="I94" s="35" t="str">
        <f>'Comprehensive apps info'!I94</f>
        <v>Raw Data </v>
      </c>
      <c r="J94" s="35" t="str">
        <f>'Comprehensive apps info'!J94</f>
        <v>Unassigned</v>
      </c>
      <c r="K94" s="35" t="str">
        <f>'Comprehensive apps info'!K94</f>
        <v>Unassigned</v>
      </c>
      <c r="L94" s="35" t="str">
        <f>'Comprehensive apps info'!L94</f>
        <v>Joe Green</v>
      </c>
      <c r="M94" s="35" t="str">
        <f>'Comprehensive apps info'!M94</f>
        <v>Kathleen Bloomquist</v>
      </c>
      <c r="N94" s="35" t="str">
        <f>'Comprehensive apps info'!N94</f>
        <v>Casey McCammon </v>
      </c>
      <c r="O94" s="36" t="str">
        <f>'Comprehensive apps info'!O94</f>
        <v>De-scoped from TEKsystems</v>
      </c>
      <c r="P94" s="35" t="str">
        <f>'Comprehensive apps info'!P94</f>
        <v/>
      </c>
      <c r="Q94" s="35" t="str">
        <f>'Comprehensive apps info'!Q94</f>
        <v/>
      </c>
      <c r="R94" s="35" t="str">
        <f>'Comprehensive apps info'!R94</f>
        <v/>
      </c>
      <c r="S94" s="37" t="str">
        <f>'Comprehensive apps info'!S94</f>
        <v/>
      </c>
      <c r="T94" s="37" t="str">
        <f>'Comprehensive apps info'!T94</f>
        <v/>
      </c>
      <c r="U94" s="35" t="str">
        <f>'Comprehensive apps info'!U94</f>
        <v>Need to check</v>
      </c>
      <c r="V94" s="35" t="str">
        <f>'Comprehensive apps info'!V94</f>
        <v>Need to check</v>
      </c>
      <c r="W94" s="38" t="str">
        <f>'Comprehensive apps info'!W94</f>
        <v/>
      </c>
      <c r="X94" s="38" t="str">
        <f>'Comprehensive apps info'!X94</f>
        <v/>
      </c>
      <c r="Y94" s="39" t="str">
        <f>'Comprehensive apps info'!Y94</f>
        <v/>
      </c>
      <c r="Z94" s="40" t="str">
        <f>'Comprehensive apps info'!Z94</f>
        <v/>
      </c>
      <c r="AA94" s="94" t="s">
        <v>17</v>
      </c>
      <c r="AB94" s="39" t="str">
        <f>'Comprehensive apps info'!AA94</f>
        <v/>
      </c>
      <c r="AC94" s="39" t="str">
        <f>'Comprehensive apps info'!AB94</f>
        <v/>
      </c>
      <c r="AD94" s="39" t="str">
        <f>'Comprehensive apps info'!AC94</f>
        <v/>
      </c>
      <c r="AE94" s="39" t="str">
        <f>'Comprehensive apps info'!AD94</f>
        <v/>
      </c>
      <c r="AF94" s="39" t="str">
        <f>'Comprehensive apps info'!AE94</f>
        <v/>
      </c>
      <c r="AG94" s="39" t="str">
        <f>'Comprehensive apps info'!AF94</f>
        <v/>
      </c>
      <c r="AH94" s="39" t="str">
        <f>'Comprehensive apps info'!AG94</f>
        <v/>
      </c>
      <c r="AI94" s="1"/>
      <c r="AJ94" s="1"/>
      <c r="AK94" s="1"/>
    </row>
    <row r="95">
      <c r="A95" s="1"/>
      <c r="B95" s="14">
        <f>'Comprehensive apps info'!B95</f>
        <v>5</v>
      </c>
      <c r="C95" s="14">
        <f>'Comprehensive apps info'!C95</f>
        <v>10</v>
      </c>
      <c r="D95" s="35" t="str">
        <f>'Comprehensive apps info'!D95</f>
        <v>McKesson </v>
      </c>
      <c r="E95" s="35" t="str">
        <f>'Comprehensive apps info'!E95</f>
        <v>Invoice Processing </v>
      </c>
      <c r="F95" s="35" t="str">
        <f>'Comprehensive apps info'!F95</f>
        <v>mkspdfi</v>
      </c>
      <c r="G95" s="35" t="str">
        <f>'Comprehensive apps info'!G95</f>
        <v>Ad-hoc</v>
      </c>
      <c r="H95" s="35" t="str">
        <f>'Comprehensive apps info'!H95</f>
        <v>Invoice </v>
      </c>
      <c r="I95" s="35" t="str">
        <f>'Comprehensive apps info'!I95</f>
        <v>PDF</v>
      </c>
      <c r="J95" s="35" t="str">
        <f>'Comprehensive apps info'!J95</f>
        <v>Unassigned</v>
      </c>
      <c r="K95" s="35" t="str">
        <f>'Comprehensive apps info'!K95</f>
        <v>Unassigned</v>
      </c>
      <c r="L95" s="35" t="str">
        <f>'Comprehensive apps info'!L95</f>
        <v>Logan App Dev Maintenance Team </v>
      </c>
      <c r="M95" s="35" t="str">
        <f>'Comprehensive apps info'!M95</f>
        <v>Randy Bunce</v>
      </c>
      <c r="N95" s="35" t="str">
        <f>'Comprehensive apps info'!N95</f>
        <v>Mike Benson </v>
      </c>
      <c r="O95" s="36" t="str">
        <f>'Comprehensive apps info'!O95</f>
        <v>De-scoped from TEKsystems</v>
      </c>
      <c r="P95" s="35" t="str">
        <f>'Comprehensive apps info'!P95</f>
        <v/>
      </c>
      <c r="Q95" s="35" t="str">
        <f>'Comprehensive apps info'!Q95</f>
        <v/>
      </c>
      <c r="R95" s="35" t="str">
        <f>'Comprehensive apps info'!R95</f>
        <v/>
      </c>
      <c r="S95" s="37" t="str">
        <f>'Comprehensive apps info'!S95</f>
        <v/>
      </c>
      <c r="T95" s="37" t="str">
        <f>'Comprehensive apps info'!T95</f>
        <v/>
      </c>
      <c r="U95" s="35" t="str">
        <f>'Comprehensive apps info'!U95</f>
        <v>Need to check</v>
      </c>
      <c r="V95" s="35" t="str">
        <f>'Comprehensive apps info'!V95</f>
        <v>Need to check</v>
      </c>
      <c r="W95" s="38" t="str">
        <f>'Comprehensive apps info'!W95</f>
        <v/>
      </c>
      <c r="X95" s="38" t="str">
        <f>'Comprehensive apps info'!X95</f>
        <v/>
      </c>
      <c r="Y95" s="39" t="str">
        <f>'Comprehensive apps info'!Y95</f>
        <v/>
      </c>
      <c r="Z95" s="40" t="str">
        <f>'Comprehensive apps info'!Z95</f>
        <v/>
      </c>
      <c r="AA95" s="94" t="s">
        <v>17</v>
      </c>
      <c r="AB95" s="39" t="str">
        <f>'Comprehensive apps info'!AA95</f>
        <v/>
      </c>
      <c r="AC95" s="39" t="str">
        <f>'Comprehensive apps info'!AB95</f>
        <v/>
      </c>
      <c r="AD95" s="39" t="str">
        <f>'Comprehensive apps info'!AC95</f>
        <v/>
      </c>
      <c r="AE95" s="39" t="str">
        <f>'Comprehensive apps info'!AD95</f>
        <v/>
      </c>
      <c r="AF95" s="39" t="str">
        <f>'Comprehensive apps info'!AE95</f>
        <v/>
      </c>
      <c r="AG95" s="39" t="str">
        <f>'Comprehensive apps info'!AF95</f>
        <v/>
      </c>
      <c r="AH95" s="39" t="str">
        <f>'Comprehensive apps info'!AG95</f>
        <v/>
      </c>
      <c r="AI95" s="1"/>
      <c r="AJ95" s="1"/>
      <c r="AK95" s="1"/>
    </row>
    <row r="96">
      <c r="A96" s="1"/>
      <c r="B96" s="10">
        <f>'Comprehensive apps info'!B96</f>
        <v>5</v>
      </c>
      <c r="C96" s="10">
        <f>'Comprehensive apps info'!C96</f>
        <v>11</v>
      </c>
      <c r="D96" s="25" t="str">
        <f>'Comprehensive apps info'!D96</f>
        <v>Virginia College</v>
      </c>
      <c r="E96" s="25" t="str">
        <f>'Comprehensive apps info'!E96</f>
        <v>Statements</v>
      </c>
      <c r="F96" s="25" t="str">
        <f>'Comprehensive apps info'!F96</f>
        <v>vacstmt</v>
      </c>
      <c r="G96" s="25" t="str">
        <f>'Comprehensive apps info'!G96</f>
        <v>Quarterly </v>
      </c>
      <c r="H96" s="25" t="str">
        <f>'Comprehensive apps info'!H96</f>
        <v>Stmt</v>
      </c>
      <c r="I96" s="25" t="str">
        <f>'Comprehensive apps info'!I96</f>
        <v>PDF</v>
      </c>
      <c r="J96" s="25" t="str">
        <f>'Comprehensive apps info'!J96</f>
        <v>Lakshmi</v>
      </c>
      <c r="K96" s="25" t="str">
        <f>'Comprehensive apps info'!K96</f>
        <v>Nethra</v>
      </c>
      <c r="L96" s="25" t="str">
        <f>'Comprehensive apps info'!L96</f>
        <v>Scott Loosle</v>
      </c>
      <c r="M96" s="25" t="str">
        <f>'Comprehensive apps info'!M96</f>
        <v>Gerald Lockie</v>
      </c>
      <c r="N96" s="25" t="str">
        <f>'Comprehensive apps info'!N96</f>
        <v>David Jarrett</v>
      </c>
      <c r="O96" s="59" t="str">
        <f>'Comprehensive apps info'!O96</f>
        <v>Supported by TEKsystems</v>
      </c>
      <c r="P96" s="25" t="str">
        <f>'Comprehensive apps info'!P96</f>
        <v/>
      </c>
      <c r="Q96" s="25" t="str">
        <f>'Comprehensive apps info'!Q96</f>
        <v/>
      </c>
      <c r="R96" s="25" t="str">
        <f>'Comprehensive apps info'!R96</f>
        <v/>
      </c>
      <c r="S96" s="28" t="str">
        <f>'Comprehensive apps info'!S96</f>
        <v/>
      </c>
      <c r="T96" s="28" t="str">
        <f>'Comprehensive apps info'!T96</f>
        <v/>
      </c>
      <c r="U96" s="25" t="str">
        <f>'Comprehensive apps info'!U96</f>
        <v>Need to check</v>
      </c>
      <c r="V96" s="25" t="str">
        <f>'Comprehensive apps info'!V96</f>
        <v>Need to check</v>
      </c>
      <c r="W96" s="122" t="str">
        <f>'Comprehensive apps info'!W96</f>
        <v/>
      </c>
      <c r="X96" s="122" t="str">
        <f>'Comprehensive apps info'!X96</f>
        <v/>
      </c>
      <c r="Y96" s="92" t="str">
        <f>'Comprehensive apps info'!Y96</f>
        <v/>
      </c>
      <c r="Z96" s="31" t="str">
        <f>'Comprehensive apps info'!Z96</f>
        <v/>
      </c>
      <c r="AA96" s="118">
        <v>42857.0</v>
      </c>
      <c r="AB96" s="32" t="str">
        <f>'Comprehensive apps info'!AA96</f>
        <v/>
      </c>
      <c r="AC96" s="32" t="str">
        <f>'Comprehensive apps info'!AB96</f>
        <v/>
      </c>
      <c r="AD96" s="32" t="str">
        <f>'Comprehensive apps info'!AC96</f>
        <v/>
      </c>
      <c r="AE96" s="32" t="str">
        <f>'Comprehensive apps info'!AD96</f>
        <v/>
      </c>
      <c r="AF96" s="32" t="str">
        <f>'Comprehensive apps info'!AE96</f>
        <v/>
      </c>
      <c r="AG96" s="32" t="str">
        <f>'Comprehensive apps info'!AF96</f>
        <v/>
      </c>
      <c r="AH96" s="32" t="str">
        <f>'Comprehensive apps info'!AG96</f>
        <v>Yes</v>
      </c>
      <c r="AI96" s="1"/>
      <c r="AJ96" s="1"/>
      <c r="AK96" s="1"/>
    </row>
    <row r="97">
      <c r="A97" s="1"/>
      <c r="B97" s="10">
        <f>'Comprehensive apps info'!B97</f>
        <v>6</v>
      </c>
      <c r="C97" s="10">
        <f>'Comprehensive apps info'!C97</f>
        <v>1</v>
      </c>
      <c r="D97" s="25" t="str">
        <f>'Comprehensive apps info'!D97</f>
        <v>AT&amp;T</v>
      </c>
      <c r="E97" s="25" t="str">
        <f>'Comprehensive apps info'!E97</f>
        <v>Rebate Checks</v>
      </c>
      <c r="F97" s="25" t="str">
        <f>'Comprehensive apps info'!F97</f>
        <v>atkarpc</v>
      </c>
      <c r="G97" s="25" t="str">
        <f>'Comprehensive apps info'!G97</f>
        <v>Ad-hoc</v>
      </c>
      <c r="H97" s="25" t="str">
        <f>'Comprehensive apps info'!H97</f>
        <v>Check</v>
      </c>
      <c r="I97" s="25" t="str">
        <f>'Comprehensive apps info'!I97</f>
        <v>Raw Data</v>
      </c>
      <c r="J97" s="25" t="str">
        <f>'Comprehensive apps info'!J97</f>
        <v>Sushil</v>
      </c>
      <c r="K97" s="25" t="str">
        <f>'Comprehensive apps info'!K97</f>
        <v>Pravallika</v>
      </c>
      <c r="L97" s="25" t="str">
        <f>'Comprehensive apps info'!L97</f>
        <v>Glen Kartchner</v>
      </c>
      <c r="M97" s="25" t="str">
        <f>'Comprehensive apps info'!M97</f>
        <v>Ashley Geary</v>
      </c>
      <c r="N97" s="25" t="str">
        <f>'Comprehensive apps info'!N97</f>
        <v>Mike Benson</v>
      </c>
      <c r="O97" s="59" t="str">
        <f>'Comprehensive apps info'!O97</f>
        <v>Supported by TEKsystems</v>
      </c>
      <c r="P97" s="25" t="str">
        <f>'Comprehensive apps info'!P97</f>
        <v/>
      </c>
      <c r="Q97" s="25" t="str">
        <f>'Comprehensive apps info'!Q97</f>
        <v/>
      </c>
      <c r="R97" s="25" t="str">
        <f>'Comprehensive apps info'!R97</f>
        <v/>
      </c>
      <c r="S97" s="28" t="str">
        <f>'Comprehensive apps info'!S97</f>
        <v/>
      </c>
      <c r="T97" s="28" t="str">
        <f>'Comprehensive apps info'!T97</f>
        <v/>
      </c>
      <c r="U97" s="25" t="str">
        <f>'Comprehensive apps info'!U97</f>
        <v>Chicago</v>
      </c>
      <c r="V97" s="25" t="str">
        <f>'Comprehensive apps info'!V97</f>
        <v>Chicago</v>
      </c>
      <c r="W97" s="122" t="str">
        <f>'Comprehensive apps info'!W97</f>
        <v>/prod/bcs/chgp/clientapp/atkarpc/</v>
      </c>
      <c r="X97" s="122" t="str">
        <f>'Comprehensive apps info'!X97</f>
        <v>/bcs/chgt/clientapp/atkarpc/</v>
      </c>
      <c r="Y97" s="92" t="str">
        <f>'Comprehensive apps info'!Y97</f>
        <v>There is no Google Site for this app.</v>
      </c>
      <c r="Z97" s="31" t="str">
        <f>'Comprehensive apps info'!Z97</f>
        <v/>
      </c>
      <c r="AA97" s="118">
        <v>42878.0</v>
      </c>
      <c r="AB97" s="32" t="str">
        <f>'Comprehensive apps info'!AA97</f>
        <v>rrd-atkarpc-igroup@rrd.com</v>
      </c>
      <c r="AC97" s="32" t="str">
        <f>'Comprehensive apps info'!AB97</f>
        <v>rrd-atkarpc-egroup@rrd.com</v>
      </c>
      <c r="AD97" s="32" t="str">
        <f>'Comprehensive apps info'!AC97</f>
        <v>Yes</v>
      </c>
      <c r="AE97" s="32" t="str">
        <f>'Comprehensive apps info'!AD97</f>
        <v/>
      </c>
      <c r="AF97" s="32" t="str">
        <f>'Comprehensive apps info'!AE97</f>
        <v/>
      </c>
      <c r="AG97" s="32" t="str">
        <f>'Comprehensive apps info'!AF97</f>
        <v/>
      </c>
      <c r="AH97" s="32" t="str">
        <f>'Comprehensive apps info'!AG97</f>
        <v/>
      </c>
      <c r="AI97" s="1"/>
      <c r="AJ97" s="1"/>
      <c r="AK97" s="1"/>
    </row>
    <row r="98">
      <c r="A98" s="1"/>
      <c r="B98" s="10">
        <f>'Comprehensive apps info'!B98</f>
        <v>6</v>
      </c>
      <c r="C98" s="10">
        <f>'Comprehensive apps info'!C98</f>
        <v>2</v>
      </c>
      <c r="D98" s="133" t="str">
        <f>'Comprehensive apps info'!D98</f>
        <v>Bill.com</v>
      </c>
      <c r="E98" s="25" t="str">
        <f>'Comprehensive apps info'!E98</f>
        <v>Checks</v>
      </c>
      <c r="F98" s="25" t="str">
        <f>'Comprehensive apps info'!F98</f>
        <v>billcom</v>
      </c>
      <c r="G98" s="25" t="str">
        <f>'Comprehensive apps info'!G98</f>
        <v>Daily</v>
      </c>
      <c r="H98" s="25" t="str">
        <f>'Comprehensive apps info'!H98</f>
        <v>Check</v>
      </c>
      <c r="I98" s="25" t="str">
        <f>'Comprehensive apps info'!I98</f>
        <v>Raw Data</v>
      </c>
      <c r="J98" s="25" t="str">
        <f>'Comprehensive apps info'!J98</f>
        <v>Parth</v>
      </c>
      <c r="K98" s="25" t="str">
        <f>'Comprehensive apps info'!K98</f>
        <v>Ravi</v>
      </c>
      <c r="L98" s="25" t="str">
        <f>'Comprehensive apps info'!L98</f>
        <v>Jordan Rampersad</v>
      </c>
      <c r="M98" s="25" t="str">
        <f>'Comprehensive apps info'!M98</f>
        <v>Daniel Everton</v>
      </c>
      <c r="N98" s="25" t="str">
        <f>'Comprehensive apps info'!N98</f>
        <v>Mike Benson</v>
      </c>
      <c r="O98" s="59" t="str">
        <f>'Comprehensive apps info'!O98</f>
        <v>Supported by TEKsystems</v>
      </c>
      <c r="P98" s="25" t="str">
        <f>'Comprehensive apps info'!P98</f>
        <v/>
      </c>
      <c r="Q98" s="25" t="str">
        <f>'Comprehensive apps info'!Q98</f>
        <v/>
      </c>
      <c r="R98" s="25" t="str">
        <f>'Comprehensive apps info'!R98</f>
        <v/>
      </c>
      <c r="S98" s="28" t="str">
        <f>'Comprehensive apps info'!S98</f>
        <v/>
      </c>
      <c r="T98" s="28" t="str">
        <f>'Comprehensive apps info'!T98</f>
        <v/>
      </c>
      <c r="U98" s="25" t="str">
        <f>'Comprehensive apps info'!U98</f>
        <v>Logan</v>
      </c>
      <c r="V98" s="25" t="str">
        <f>'Comprehensive apps info'!V98</f>
        <v>Logan</v>
      </c>
      <c r="W98" s="122" t="str">
        <f>'Comprehensive apps info'!W98</f>
        <v>/prod/bcs/lgnp/clientapp/billcom/</v>
      </c>
      <c r="X98" s="122" t="str">
        <f>'Comprehensive apps info'!X98</f>
        <v>/bcs/lgnt/clientapp/billcom/</v>
      </c>
      <c r="Y98" s="42" t="str">
        <f>'Comprehensive apps info'!Y98</f>
        <v>https://sites.google.com/a/rrd.com/bill-com/</v>
      </c>
      <c r="Z98" s="31" t="str">
        <f>'Comprehensive apps info'!Z98</f>
        <v/>
      </c>
      <c r="AA98" s="118">
        <v>42866.0</v>
      </c>
      <c r="AB98" s="32" t="str">
        <f>'Comprehensive apps info'!AA98</f>
        <v>bdc-rrdinternal@rrd.com</v>
      </c>
      <c r="AC98" s="32" t="str">
        <f>'Comprehensive apps info'!AB98</f>
        <v>bdc-rrdgroupemail@rrd.com</v>
      </c>
      <c r="AD98" s="32" t="str">
        <f>'Comprehensive apps info'!AC98</f>
        <v/>
      </c>
      <c r="AE98" s="32" t="str">
        <f>'Comprehensive apps info'!AD98</f>
        <v/>
      </c>
      <c r="AF98" s="32" t="str">
        <f>'Comprehensive apps info'!AE98</f>
        <v/>
      </c>
      <c r="AG98" s="32" t="str">
        <f>'Comprehensive apps info'!AF98</f>
        <v/>
      </c>
      <c r="AH98" s="32" t="str">
        <f>'Comprehensive apps info'!AG98</f>
        <v/>
      </c>
      <c r="AI98" s="1"/>
      <c r="AJ98" s="1"/>
      <c r="AK98" s="1"/>
    </row>
    <row r="99">
      <c r="A99" s="1"/>
      <c r="B99" s="10">
        <f>'Comprehensive apps info'!B99</f>
        <v>6</v>
      </c>
      <c r="C99" s="10">
        <f>'Comprehensive apps info'!C99</f>
        <v>3</v>
      </c>
      <c r="D99" s="133" t="str">
        <f>'Comprehensive apps info'!D99</f>
        <v>Bill.com</v>
      </c>
      <c r="E99" s="25" t="str">
        <f>'Comprehensive apps info'!E99</f>
        <v>Invoices</v>
      </c>
      <c r="F99" s="25" t="str">
        <f>'Comprehensive apps info'!F99</f>
        <v>bilinvo</v>
      </c>
      <c r="G99" s="25" t="str">
        <f>'Comprehensive apps info'!G99</f>
        <v>Daily</v>
      </c>
      <c r="H99" s="25" t="str">
        <f>'Comprehensive apps info'!H99</f>
        <v>Statement</v>
      </c>
      <c r="I99" s="25" t="str">
        <f>'Comprehensive apps info'!I99</f>
        <v>PDF</v>
      </c>
      <c r="J99" s="25" t="str">
        <f>'Comprehensive apps info'!J99</f>
        <v>Parth</v>
      </c>
      <c r="K99" s="25" t="str">
        <f>'Comprehensive apps info'!K99</f>
        <v>Naidu</v>
      </c>
      <c r="L99" s="25" t="str">
        <f>'Comprehensive apps info'!L99</f>
        <v>Jordan Rampersad</v>
      </c>
      <c r="M99" s="25" t="str">
        <f>'Comprehensive apps info'!M99</f>
        <v>Daniel Everton</v>
      </c>
      <c r="N99" s="25" t="str">
        <f>'Comprehensive apps info'!N99</f>
        <v>Mike Benson</v>
      </c>
      <c r="O99" s="59" t="str">
        <f>'Comprehensive apps info'!O99</f>
        <v>Supported by TEKsystems</v>
      </c>
      <c r="P99" s="25" t="str">
        <f>'Comprehensive apps info'!P99</f>
        <v/>
      </c>
      <c r="Q99" s="25" t="str">
        <f>'Comprehensive apps info'!Q99</f>
        <v/>
      </c>
      <c r="R99" s="25" t="str">
        <f>'Comprehensive apps info'!R99</f>
        <v/>
      </c>
      <c r="S99" s="28" t="str">
        <f>'Comprehensive apps info'!S99</f>
        <v/>
      </c>
      <c r="T99" s="28" t="str">
        <f>'Comprehensive apps info'!T99</f>
        <v/>
      </c>
      <c r="U99" s="25" t="str">
        <f>'Comprehensive apps info'!U99</f>
        <v>Logan</v>
      </c>
      <c r="V99" s="25" t="str">
        <f>'Comprehensive apps info'!V99</f>
        <v>Logan</v>
      </c>
      <c r="W99" s="122" t="str">
        <f>'Comprehensive apps info'!W99</f>
        <v>/prod/bcs/lgnp/clientapp/bilinvo/</v>
      </c>
      <c r="X99" s="122" t="str">
        <f>'Comprehensive apps info'!X99</f>
        <v>/bcs/lgnt/clientapp/bilinvo/</v>
      </c>
      <c r="Y99" s="92" t="str">
        <f>'Comprehensive apps info'!Y99</f>
        <v/>
      </c>
      <c r="Z99" s="31" t="str">
        <f>'Comprehensive apps info'!Z99</f>
        <v/>
      </c>
      <c r="AA99" s="118">
        <v>42866.0</v>
      </c>
      <c r="AB99" s="32" t="str">
        <f>'Comprehensive apps info'!AA99</f>
        <v>bdc-rrdinternal@rrd.com</v>
      </c>
      <c r="AC99" s="32" t="str">
        <f>'Comprehensive apps info'!AB99</f>
        <v>bdc-rrdgroupemail@rrd.com</v>
      </c>
      <c r="AD99" s="32" t="str">
        <f>'Comprehensive apps info'!AC99</f>
        <v/>
      </c>
      <c r="AE99" s="32" t="str">
        <f>'Comprehensive apps info'!AD99</f>
        <v/>
      </c>
      <c r="AF99" s="32" t="str">
        <f>'Comprehensive apps info'!AE99</f>
        <v/>
      </c>
      <c r="AG99" s="32" t="str">
        <f>'Comprehensive apps info'!AF99</f>
        <v/>
      </c>
      <c r="AH99" s="32" t="str">
        <f>'Comprehensive apps info'!AG99</f>
        <v/>
      </c>
      <c r="AI99" s="1"/>
      <c r="AJ99" s="1"/>
      <c r="AK99" s="1"/>
    </row>
    <row r="100">
      <c r="A100" s="1"/>
      <c r="B100" s="10">
        <f>'Comprehensive apps info'!B100</f>
        <v>6</v>
      </c>
      <c r="C100" s="10">
        <f>'Comprehensive apps info'!C100</f>
        <v>4</v>
      </c>
      <c r="D100" s="133" t="str">
        <f>'Comprehensive apps info'!D100</f>
        <v>Bill.com</v>
      </c>
      <c r="E100" s="25" t="str">
        <f>'Comprehensive apps info'!E100</f>
        <v>ADFR Process</v>
      </c>
      <c r="F100" s="25" t="str">
        <f>'Comprehensive apps info'!F100</f>
        <v>billcom</v>
      </c>
      <c r="G100" s="25" t="str">
        <f>'Comprehensive apps info'!G100</f>
        <v>Daily</v>
      </c>
      <c r="H100" s="25" t="str">
        <f>'Comprehensive apps info'!H100</f>
        <v>Statement</v>
      </c>
      <c r="I100" s="25" t="str">
        <f>'Comprehensive apps info'!I100</f>
        <v>PDF</v>
      </c>
      <c r="J100" s="25" t="str">
        <f>'Comprehensive apps info'!J100</f>
        <v>Parth</v>
      </c>
      <c r="K100" s="25" t="str">
        <f>'Comprehensive apps info'!K100</f>
        <v>Ravi</v>
      </c>
      <c r="L100" s="25" t="str">
        <f>'Comprehensive apps info'!L100</f>
        <v>Jordan Rampersad</v>
      </c>
      <c r="M100" s="25" t="str">
        <f>'Comprehensive apps info'!M100</f>
        <v>Daniel Everton</v>
      </c>
      <c r="N100" s="25" t="str">
        <f>'Comprehensive apps info'!N100</f>
        <v>Mike Benson</v>
      </c>
      <c r="O100" s="59" t="str">
        <f>'Comprehensive apps info'!O100</f>
        <v>Supported by TEKsystems</v>
      </c>
      <c r="P100" s="25" t="str">
        <f>'Comprehensive apps info'!P100</f>
        <v/>
      </c>
      <c r="Q100" s="25" t="str">
        <f>'Comprehensive apps info'!Q100</f>
        <v/>
      </c>
      <c r="R100" s="25" t="str">
        <f>'Comprehensive apps info'!R100</f>
        <v/>
      </c>
      <c r="S100" s="28" t="str">
        <f>'Comprehensive apps info'!S100</f>
        <v/>
      </c>
      <c r="T100" s="28" t="str">
        <f>'Comprehensive apps info'!T100</f>
        <v/>
      </c>
      <c r="U100" s="25" t="str">
        <f>'Comprehensive apps info'!U100</f>
        <v>Logan</v>
      </c>
      <c r="V100" s="25" t="str">
        <f>'Comprehensive apps info'!V100</f>
        <v>Logan</v>
      </c>
      <c r="W100" s="122" t="str">
        <f>'Comprehensive apps info'!W100</f>
        <v>/prod/bcs/lgnp/clientapp/billcom/</v>
      </c>
      <c r="X100" s="122" t="str">
        <f>'Comprehensive apps info'!X100</f>
        <v>/bcs/lgnt/clientapp/billcom/</v>
      </c>
      <c r="Y100" s="92" t="str">
        <f>'Comprehensive apps info'!Y100</f>
        <v>There is no Google Site for this app.</v>
      </c>
      <c r="Z100" s="31" t="str">
        <f>'Comprehensive apps info'!Z100</f>
        <v/>
      </c>
      <c r="AA100" s="118"/>
      <c r="AB100" s="32" t="str">
        <f>'Comprehensive apps info'!AA100</f>
        <v>bdc-rrdinternal@rrd.com</v>
      </c>
      <c r="AC100" s="32" t="str">
        <f>'Comprehensive apps info'!AB100</f>
        <v>bdc-rrdgroupemail@rrd.com</v>
      </c>
      <c r="AD100" s="32" t="str">
        <f>'Comprehensive apps info'!AC100</f>
        <v/>
      </c>
      <c r="AE100" s="32" t="str">
        <f>'Comprehensive apps info'!AD100</f>
        <v/>
      </c>
      <c r="AF100" s="32" t="str">
        <f>'Comprehensive apps info'!AE100</f>
        <v/>
      </c>
      <c r="AG100" s="32" t="str">
        <f>'Comprehensive apps info'!AF100</f>
        <v/>
      </c>
      <c r="AH100" s="32" t="str">
        <f>'Comprehensive apps info'!AG100</f>
        <v/>
      </c>
      <c r="AI100" s="1"/>
      <c r="AJ100" s="1"/>
      <c r="AK100" s="1"/>
    </row>
    <row r="101">
      <c r="A101" s="1"/>
      <c r="B101" s="14">
        <f>'Comprehensive apps info'!B101</f>
        <v>6</v>
      </c>
      <c r="C101" s="14">
        <f>'Comprehensive apps info'!C101</f>
        <v>5</v>
      </c>
      <c r="D101" s="35" t="str">
        <f>'Comprehensive apps info'!D101</f>
        <v>CULS</v>
      </c>
      <c r="E101" s="35" t="str">
        <f>'Comprehensive apps info'!E101</f>
        <v>Auto Statement</v>
      </c>
      <c r="F101" s="35" t="str">
        <f>'Comprehensive apps info'!F101</f>
        <v>culstmt</v>
      </c>
      <c r="G101" s="35" t="str">
        <f>'Comprehensive apps info'!G101</f>
        <v>Daily</v>
      </c>
      <c r="H101" s="35" t="str">
        <f>'Comprehensive apps info'!H101</f>
        <v>Statement</v>
      </c>
      <c r="I101" s="35" t="str">
        <f>'Comprehensive apps info'!I101</f>
        <v>Raw Data</v>
      </c>
      <c r="J101" s="35" t="str">
        <f>'Comprehensive apps info'!J101</f>
        <v>Unassigned</v>
      </c>
      <c r="K101" s="35" t="str">
        <f>'Comprehensive apps info'!K101</f>
        <v>Unassigned</v>
      </c>
      <c r="L101" s="35" t="str">
        <f>'Comprehensive apps info'!L101</f>
        <v>Kim Bell</v>
      </c>
      <c r="M101" s="35" t="str">
        <f>'Comprehensive apps info'!M101</f>
        <v>Lisa Migliore</v>
      </c>
      <c r="N101" s="35" t="str">
        <f>'Comprehensive apps info'!N101</f>
        <v>Mike Benson</v>
      </c>
      <c r="O101" s="36" t="str">
        <f>'Comprehensive apps info'!O101</f>
        <v>De-scoped from TEKsystems</v>
      </c>
      <c r="P101" s="35" t="str">
        <f>'Comprehensive apps info'!P101</f>
        <v/>
      </c>
      <c r="Q101" s="35" t="str">
        <f>'Comprehensive apps info'!Q101</f>
        <v/>
      </c>
      <c r="R101" s="35" t="str">
        <f>'Comprehensive apps info'!R101</f>
        <v/>
      </c>
      <c r="S101" s="37" t="str">
        <f>'Comprehensive apps info'!S101</f>
        <v/>
      </c>
      <c r="T101" s="37" t="str">
        <f>'Comprehensive apps info'!T101</f>
        <v/>
      </c>
      <c r="U101" s="35" t="str">
        <f>'Comprehensive apps info'!U101</f>
        <v>Hyde Park</v>
      </c>
      <c r="V101" s="35" t="str">
        <f>'Comprehensive apps info'!V101</f>
        <v>Hyde Park</v>
      </c>
      <c r="W101" s="125" t="str">
        <f>'Comprehensive apps info'!W101</f>
        <v>/prod/bcs/hdpp/clientapp/culstmt/</v>
      </c>
      <c r="X101" s="125" t="str">
        <f>'Comprehensive apps info'!X101</f>
        <v>/bcs/hdpt/clientapp/culstmt/</v>
      </c>
      <c r="Y101" s="94" t="str">
        <f>'Comprehensive apps info'!Y101</f>
        <v/>
      </c>
      <c r="Z101" s="40" t="str">
        <f>'Comprehensive apps info'!Z101</f>
        <v/>
      </c>
      <c r="AA101" s="94" t="s">
        <v>17</v>
      </c>
      <c r="AB101" s="39" t="str">
        <f>'Comprehensive apps info'!AA101</f>
        <v/>
      </c>
      <c r="AC101" s="39" t="str">
        <f>'Comprehensive apps info'!AB101</f>
        <v/>
      </c>
      <c r="AD101" s="39" t="str">
        <f>'Comprehensive apps info'!AC101</f>
        <v/>
      </c>
      <c r="AE101" s="39" t="str">
        <f>'Comprehensive apps info'!AD101</f>
        <v/>
      </c>
      <c r="AF101" s="39" t="str">
        <f>'Comprehensive apps info'!AE101</f>
        <v/>
      </c>
      <c r="AG101" s="39" t="str">
        <f>'Comprehensive apps info'!AF101</f>
        <v/>
      </c>
      <c r="AH101" s="39" t="str">
        <f>'Comprehensive apps info'!AG101</f>
        <v/>
      </c>
      <c r="AI101" s="1"/>
      <c r="AJ101" s="1"/>
      <c r="AK101" s="1"/>
    </row>
    <row r="102">
      <c r="A102" s="1"/>
      <c r="B102" s="10">
        <f>'Comprehensive apps info'!B102</f>
        <v>6</v>
      </c>
      <c r="C102" s="10">
        <f>'Comprehensive apps info'!C102</f>
        <v>6</v>
      </c>
      <c r="D102" s="25" t="str">
        <f>'Comprehensive apps info'!D102</f>
        <v>Fastenal</v>
      </c>
      <c r="E102" s="25" t="str">
        <f>'Comprehensive apps info'!E102</f>
        <v>Invoices</v>
      </c>
      <c r="F102" s="25" t="str">
        <f>'Comprehensive apps info'!F102</f>
        <v>fstinvs</v>
      </c>
      <c r="G102" s="25" t="str">
        <f>'Comprehensive apps info'!G102</f>
        <v>Weekly</v>
      </c>
      <c r="H102" s="25" t="str">
        <f>'Comprehensive apps info'!H102</f>
        <v>Statement</v>
      </c>
      <c r="I102" s="25" t="str">
        <f>'Comprehensive apps info'!I102</f>
        <v>AFP</v>
      </c>
      <c r="J102" s="25" t="str">
        <f>'Comprehensive apps info'!J102</f>
        <v>Veera</v>
      </c>
      <c r="K102" s="25" t="str">
        <f>'Comprehensive apps info'!K102</f>
        <v>Naidu</v>
      </c>
      <c r="L102" s="25" t="str">
        <f>'Comprehensive apps info'!L102</f>
        <v>Tammy Hellberg</v>
      </c>
      <c r="M102" s="25" t="str">
        <f>'Comprehensive apps info'!M102</f>
        <v>Beverly Riebe</v>
      </c>
      <c r="N102" s="25" t="str">
        <f>'Comprehensive apps info'!N102</f>
        <v>Mike Benson</v>
      </c>
      <c r="O102" s="59" t="str">
        <f>'Comprehensive apps info'!O102</f>
        <v>Supported by TEKsystems</v>
      </c>
      <c r="P102" s="25" t="str">
        <f>'Comprehensive apps info'!P102</f>
        <v/>
      </c>
      <c r="Q102" s="25" t="str">
        <f>'Comprehensive apps info'!Q102</f>
        <v/>
      </c>
      <c r="R102" s="25" t="str">
        <f>'Comprehensive apps info'!R102</f>
        <v/>
      </c>
      <c r="S102" s="28" t="str">
        <f>'Comprehensive apps info'!S102</f>
        <v/>
      </c>
      <c r="T102" s="28" t="str">
        <f>'Comprehensive apps info'!T102</f>
        <v/>
      </c>
      <c r="U102" s="25" t="str">
        <f>'Comprehensive apps info'!U102</f>
        <v>Chicago</v>
      </c>
      <c r="V102" s="25" t="str">
        <f>'Comprehensive apps info'!V102</f>
        <v>Chicago</v>
      </c>
      <c r="W102" s="122" t="str">
        <f>'Comprehensive apps info'!W102</f>
        <v>/prod/bcs/chgp/clientapp/fstinvs/</v>
      </c>
      <c r="X102" s="122" t="str">
        <f>'Comprehensive apps info'!X102</f>
        <v>/bcs/chgt/clientapp/fstinvs/</v>
      </c>
      <c r="Y102" s="42" t="str">
        <f>'Comprehensive apps info'!Y102</f>
        <v>https://sites.google.com/a/rrd.com/fastenal/</v>
      </c>
      <c r="Z102" s="31" t="str">
        <f>'Comprehensive apps info'!Z102</f>
        <v/>
      </c>
      <c r="AA102" s="118">
        <v>42867.0</v>
      </c>
      <c r="AB102" s="32" t="str">
        <f>'Comprehensive apps info'!AA102</f>
        <v>rrd-fstinvs-igroup@rrd.com</v>
      </c>
      <c r="AC102" s="32" t="str">
        <f>'Comprehensive apps info'!AB102</f>
        <v>rrd-fstinvs-egroup@rrd.com</v>
      </c>
      <c r="AD102" s="32" t="str">
        <f>'Comprehensive apps info'!AC102</f>
        <v/>
      </c>
      <c r="AE102" s="32" t="str">
        <f>'Comprehensive apps info'!AD102</f>
        <v/>
      </c>
      <c r="AF102" s="32" t="str">
        <f>'Comprehensive apps info'!AE102</f>
        <v/>
      </c>
      <c r="AG102" s="32" t="str">
        <f>'Comprehensive apps info'!AF102</f>
        <v/>
      </c>
      <c r="AH102" s="32" t="str">
        <f>'Comprehensive apps info'!AG102</f>
        <v/>
      </c>
      <c r="AI102" s="1"/>
      <c r="AJ102" s="1"/>
      <c r="AK102" s="1"/>
    </row>
    <row r="103">
      <c r="A103" s="1"/>
      <c r="B103" s="10">
        <f>'Comprehensive apps info'!B103</f>
        <v>6</v>
      </c>
      <c r="C103" s="10">
        <f>'Comprehensive apps info'!C103</f>
        <v>7</v>
      </c>
      <c r="D103" s="25" t="str">
        <f>'Comprehensive apps info'!D103</f>
        <v>Fastenal</v>
      </c>
      <c r="E103" s="25" t="str">
        <f>'Comprehensive apps info'!E103</f>
        <v>Statements</v>
      </c>
      <c r="F103" s="25" t="str">
        <f>'Comprehensive apps info'!F103</f>
        <v>fststmt</v>
      </c>
      <c r="G103" s="25" t="str">
        <f>'Comprehensive apps info'!G103</f>
        <v>Weekly</v>
      </c>
      <c r="H103" s="25" t="str">
        <f>'Comprehensive apps info'!H103</f>
        <v>Statement</v>
      </c>
      <c r="I103" s="25" t="str">
        <f>'Comprehensive apps info'!I103</f>
        <v>AFP</v>
      </c>
      <c r="J103" s="25" t="str">
        <f>'Comprehensive apps info'!J103</f>
        <v>Veera</v>
      </c>
      <c r="K103" s="25" t="str">
        <f>'Comprehensive apps info'!K103</f>
        <v>Naidu</v>
      </c>
      <c r="L103" s="25" t="str">
        <f>'Comprehensive apps info'!L103</f>
        <v>Tammy Hellberg</v>
      </c>
      <c r="M103" s="25" t="str">
        <f>'Comprehensive apps info'!M103</f>
        <v>Beverly Riebe</v>
      </c>
      <c r="N103" s="25" t="str">
        <f>'Comprehensive apps info'!N103</f>
        <v>Mike Benson</v>
      </c>
      <c r="O103" s="59" t="str">
        <f>'Comprehensive apps info'!O103</f>
        <v>Supported by TEKsystems</v>
      </c>
      <c r="P103" s="25" t="str">
        <f>'Comprehensive apps info'!P103</f>
        <v/>
      </c>
      <c r="Q103" s="25" t="str">
        <f>'Comprehensive apps info'!Q103</f>
        <v/>
      </c>
      <c r="R103" s="25" t="str">
        <f>'Comprehensive apps info'!R103</f>
        <v/>
      </c>
      <c r="S103" s="28" t="str">
        <f>'Comprehensive apps info'!S103</f>
        <v/>
      </c>
      <c r="T103" s="28" t="str">
        <f>'Comprehensive apps info'!T103</f>
        <v/>
      </c>
      <c r="U103" s="25" t="str">
        <f>'Comprehensive apps info'!U103</f>
        <v>Chicago</v>
      </c>
      <c r="V103" s="25" t="str">
        <f>'Comprehensive apps info'!V103</f>
        <v>Chicago</v>
      </c>
      <c r="W103" s="122" t="str">
        <f>'Comprehensive apps info'!W103</f>
        <v>/prod/bcs/chgp/clientapp/fststmt/</v>
      </c>
      <c r="X103" s="122" t="str">
        <f>'Comprehensive apps info'!X103</f>
        <v>/bcs/chgt/clientapp/fststmt/</v>
      </c>
      <c r="Y103" s="42" t="str">
        <f>'Comprehensive apps info'!Y103</f>
        <v>https://sites.google.com/a/rrd.com/fastenal/</v>
      </c>
      <c r="Z103" s="31" t="str">
        <f>'Comprehensive apps info'!Z103</f>
        <v/>
      </c>
      <c r="AA103" s="118">
        <v>42867.0</v>
      </c>
      <c r="AB103" s="32" t="str">
        <f>'Comprehensive apps info'!AA103</f>
        <v>rrd-fststmt-igroup@rrd.com</v>
      </c>
      <c r="AC103" s="32" t="str">
        <f>'Comprehensive apps info'!AB103</f>
        <v>rrd-fststmt-egroup@rrd.com</v>
      </c>
      <c r="AD103" s="32" t="str">
        <f>'Comprehensive apps info'!AC103</f>
        <v/>
      </c>
      <c r="AE103" s="32" t="str">
        <f>'Comprehensive apps info'!AD103</f>
        <v/>
      </c>
      <c r="AF103" s="32" t="str">
        <f>'Comprehensive apps info'!AE103</f>
        <v/>
      </c>
      <c r="AG103" s="32" t="str">
        <f>'Comprehensive apps info'!AF103</f>
        <v/>
      </c>
      <c r="AH103" s="32" t="str">
        <f>'Comprehensive apps info'!AG103</f>
        <v/>
      </c>
      <c r="AI103" s="1"/>
      <c r="AJ103" s="1"/>
      <c r="AK103" s="1"/>
    </row>
    <row r="104">
      <c r="A104" s="1"/>
      <c r="B104" s="10">
        <f>'Comprehensive apps info'!B104</f>
        <v>6</v>
      </c>
      <c r="C104" s="10">
        <f>'Comprehensive apps info'!C104</f>
        <v>8</v>
      </c>
      <c r="D104" s="25" t="str">
        <f>'Comprehensive apps info'!D104</f>
        <v>Genworth AssetMark</v>
      </c>
      <c r="E104" s="25" t="str">
        <f>'Comprehensive apps info'!E104</f>
        <v>Advisor QPR</v>
      </c>
      <c r="F104" s="25" t="str">
        <f>'Comprehensive apps info'!F104</f>
        <v>gnwaqpr</v>
      </c>
      <c r="G104" s="25" t="str">
        <f>'Comprehensive apps info'!G104</f>
        <v>Quarterly</v>
      </c>
      <c r="H104" s="25" t="str">
        <f>'Comprehensive apps info'!H104</f>
        <v>Statement</v>
      </c>
      <c r="I104" s="25" t="str">
        <f>'Comprehensive apps info'!I104</f>
        <v>PDF</v>
      </c>
      <c r="J104" s="25" t="str">
        <f>'Comprehensive apps info'!J104</f>
        <v>Parth</v>
      </c>
      <c r="K104" s="25" t="str">
        <f>'Comprehensive apps info'!K104</f>
        <v>Ravi</v>
      </c>
      <c r="L104" s="25" t="str">
        <f>'Comprehensive apps info'!L104</f>
        <v>Jordan Rampersad</v>
      </c>
      <c r="M104" s="25" t="str">
        <f>'Comprehensive apps info'!M104</f>
        <v>Richard Sprague &amp; Melissa Mays</v>
      </c>
      <c r="N104" s="25" t="str">
        <f>'Comprehensive apps info'!N104</f>
        <v>Mike Benson</v>
      </c>
      <c r="O104" s="59" t="str">
        <f>'Comprehensive apps info'!O104</f>
        <v>Supported by TEKsystems</v>
      </c>
      <c r="P104" s="25" t="str">
        <f>'Comprehensive apps info'!P104</f>
        <v/>
      </c>
      <c r="Q104" s="25" t="str">
        <f>'Comprehensive apps info'!Q104</f>
        <v/>
      </c>
      <c r="R104" s="25" t="str">
        <f>'Comprehensive apps info'!R104</f>
        <v/>
      </c>
      <c r="S104" s="28" t="str">
        <f>'Comprehensive apps info'!S104</f>
        <v/>
      </c>
      <c r="T104" s="28" t="str">
        <f>'Comprehensive apps info'!T104</f>
        <v/>
      </c>
      <c r="U104" s="25" t="str">
        <f>'Comprehensive apps info'!U104</f>
        <v>Logan</v>
      </c>
      <c r="V104" s="25" t="str">
        <f>'Comprehensive apps info'!V104</f>
        <v>Logan</v>
      </c>
      <c r="W104" s="122" t="str">
        <f>'Comprehensive apps info'!W104</f>
        <v>/prod/bcs/lgnp/clientapp/gnwaqpr/</v>
      </c>
      <c r="X104" s="122" t="str">
        <f>'Comprehensive apps info'!X104</f>
        <v>/bcs/lgnt/clientapp/gnwaqpr/</v>
      </c>
      <c r="Y104" s="42" t="str">
        <f>'Comprehensive apps info'!Y104</f>
        <v>https://sites.google.com/a/rrd.com/genworth-financial/</v>
      </c>
      <c r="Z104" s="31" t="str">
        <f>'Comprehensive apps info'!Z104</f>
        <v/>
      </c>
      <c r="AA104" s="118">
        <v>42866.0</v>
      </c>
      <c r="AB104" s="32" t="str">
        <f>'Comprehensive apps info'!AA104</f>
        <v>rrd-gnwqpr-igroup@rrd.com</v>
      </c>
      <c r="AC104" s="32" t="str">
        <f>'Comprehensive apps info'!AB104</f>
        <v>rrd-gnwqpr-egroup@rrd.com</v>
      </c>
      <c r="AD104" s="32" t="str">
        <f>'Comprehensive apps info'!AC104</f>
        <v/>
      </c>
      <c r="AE104" s="32" t="str">
        <f>'Comprehensive apps info'!AD104</f>
        <v/>
      </c>
      <c r="AF104" s="32" t="str">
        <f>'Comprehensive apps info'!AE104</f>
        <v/>
      </c>
      <c r="AG104" s="32" t="str">
        <f>'Comprehensive apps info'!AF104</f>
        <v/>
      </c>
      <c r="AH104" s="32" t="str">
        <f>'Comprehensive apps info'!AG104</f>
        <v/>
      </c>
      <c r="AI104" s="1"/>
      <c r="AJ104" s="1"/>
      <c r="AK104" s="1"/>
    </row>
    <row r="105">
      <c r="A105" s="1"/>
      <c r="B105" s="10">
        <f>'Comprehensive apps info'!B105</f>
        <v>6</v>
      </c>
      <c r="C105" s="10">
        <f>'Comprehensive apps info'!C105</f>
        <v>9</v>
      </c>
      <c r="D105" s="25" t="str">
        <f>'Comprehensive apps info'!D105</f>
        <v>Genworth AssetMark</v>
      </c>
      <c r="E105" s="25" t="str">
        <f>'Comprehensive apps info'!E105</f>
        <v>Client QPR</v>
      </c>
      <c r="F105" s="25" t="str">
        <f>'Comprehensive apps info'!F105</f>
        <v>gnwcqpr</v>
      </c>
      <c r="G105" s="25" t="str">
        <f>'Comprehensive apps info'!G105</f>
        <v>Quarterly</v>
      </c>
      <c r="H105" s="25" t="str">
        <f>'Comprehensive apps info'!H105</f>
        <v>Statement</v>
      </c>
      <c r="I105" s="25" t="str">
        <f>'Comprehensive apps info'!I105</f>
        <v>PDF</v>
      </c>
      <c r="J105" s="25" t="str">
        <f>'Comprehensive apps info'!J105</f>
        <v>Parth</v>
      </c>
      <c r="K105" s="25" t="str">
        <f>'Comprehensive apps info'!K105</f>
        <v>Ravi</v>
      </c>
      <c r="L105" s="25" t="str">
        <f>'Comprehensive apps info'!L105</f>
        <v>Jordan Rampersad</v>
      </c>
      <c r="M105" s="25" t="str">
        <f>'Comprehensive apps info'!M105</f>
        <v>Richard Sprague &amp; Melissa Mays</v>
      </c>
      <c r="N105" s="25" t="str">
        <f>'Comprehensive apps info'!N105</f>
        <v>Mike Benson</v>
      </c>
      <c r="O105" s="59" t="str">
        <f>'Comprehensive apps info'!O105</f>
        <v>Supported by TEKsystems</v>
      </c>
      <c r="P105" s="25" t="str">
        <f>'Comprehensive apps info'!P105</f>
        <v/>
      </c>
      <c r="Q105" s="25" t="str">
        <f>'Comprehensive apps info'!Q105</f>
        <v/>
      </c>
      <c r="R105" s="25" t="str">
        <f>'Comprehensive apps info'!R105</f>
        <v/>
      </c>
      <c r="S105" s="28" t="str">
        <f>'Comprehensive apps info'!S105</f>
        <v/>
      </c>
      <c r="T105" s="28" t="str">
        <f>'Comprehensive apps info'!T105</f>
        <v/>
      </c>
      <c r="U105" s="25" t="str">
        <f>'Comprehensive apps info'!U105</f>
        <v>Logan</v>
      </c>
      <c r="V105" s="25" t="str">
        <f>'Comprehensive apps info'!V105</f>
        <v>Logan</v>
      </c>
      <c r="W105" s="122" t="str">
        <f>'Comprehensive apps info'!W105</f>
        <v>/prod/bcs/lgnp/clientapp/gnwcqpr/</v>
      </c>
      <c r="X105" s="122" t="str">
        <f>'Comprehensive apps info'!X105</f>
        <v>/bcs/lgnt/clientapp/gnwcqpr/</v>
      </c>
      <c r="Y105" s="42" t="str">
        <f>'Comprehensive apps info'!Y105</f>
        <v>https://sites.google.com/a/rrd.com/genworth-financial/</v>
      </c>
      <c r="Z105" s="31" t="str">
        <f>'Comprehensive apps info'!Z105</f>
        <v/>
      </c>
      <c r="AA105" s="118">
        <v>42866.0</v>
      </c>
      <c r="AB105" s="32" t="str">
        <f>'Comprehensive apps info'!AA105</f>
        <v>rrd-gnwqpr-igroup@rrd.com</v>
      </c>
      <c r="AC105" s="32" t="str">
        <f>'Comprehensive apps info'!AB105</f>
        <v>rrd-gnwqpr-egroup@rrd.com</v>
      </c>
      <c r="AD105" s="32" t="str">
        <f>'Comprehensive apps info'!AC105</f>
        <v/>
      </c>
      <c r="AE105" s="32" t="str">
        <f>'Comprehensive apps info'!AD105</f>
        <v/>
      </c>
      <c r="AF105" s="32" t="str">
        <f>'Comprehensive apps info'!AE105</f>
        <v/>
      </c>
      <c r="AG105" s="32" t="str">
        <f>'Comprehensive apps info'!AF105</f>
        <v/>
      </c>
      <c r="AH105" s="32" t="str">
        <f>'Comprehensive apps info'!AG105</f>
        <v/>
      </c>
      <c r="AI105" s="1"/>
      <c r="AJ105" s="1"/>
      <c r="AK105" s="1"/>
    </row>
    <row r="106">
      <c r="A106" s="1"/>
      <c r="B106" s="10">
        <f>'Comprehensive apps info'!B106</f>
        <v>6</v>
      </c>
      <c r="C106" s="10">
        <f>'Comprehensive apps info'!C106</f>
        <v>10</v>
      </c>
      <c r="D106" s="25" t="str">
        <f>'Comprehensive apps info'!D106</f>
        <v>Genworth AssetMark</v>
      </c>
      <c r="E106" s="25" t="str">
        <f>'Comprehensive apps info'!E106</f>
        <v>1099-R</v>
      </c>
      <c r="F106" s="25" t="str">
        <f>'Comprehensive apps info'!F106</f>
        <v>gnwrtmt</v>
      </c>
      <c r="G106" s="25" t="str">
        <f>'Comprehensive apps info'!G106</f>
        <v>Annual</v>
      </c>
      <c r="H106" s="25" t="str">
        <f>'Comprehensive apps info'!H106</f>
        <v>Statement</v>
      </c>
      <c r="I106" s="25" t="str">
        <f>'Comprehensive apps info'!I106</f>
        <v>PDF</v>
      </c>
      <c r="J106" s="25" t="str">
        <f>'Comprehensive apps info'!J106</f>
        <v>Parth</v>
      </c>
      <c r="K106" s="25" t="str">
        <f>'Comprehensive apps info'!K106</f>
        <v>Ravi</v>
      </c>
      <c r="L106" s="25" t="str">
        <f>'Comprehensive apps info'!L106</f>
        <v>Bob Durtschi</v>
      </c>
      <c r="M106" s="25" t="str">
        <f>'Comprehensive apps info'!M106</f>
        <v>Richard Sprague &amp; Melissa Mays</v>
      </c>
      <c r="N106" s="25" t="str">
        <f>'Comprehensive apps info'!N106</f>
        <v>Casey McCammon</v>
      </c>
      <c r="O106" s="59" t="str">
        <f>'Comprehensive apps info'!O106</f>
        <v>Supported by TEKsystems</v>
      </c>
      <c r="P106" s="25" t="str">
        <f>'Comprehensive apps info'!P106</f>
        <v/>
      </c>
      <c r="Q106" s="25" t="str">
        <f>'Comprehensive apps info'!Q106</f>
        <v/>
      </c>
      <c r="R106" s="25" t="str">
        <f>'Comprehensive apps info'!R106</f>
        <v/>
      </c>
      <c r="S106" s="28" t="str">
        <f>'Comprehensive apps info'!S106</f>
        <v/>
      </c>
      <c r="T106" s="28" t="str">
        <f>'Comprehensive apps info'!T106</f>
        <v/>
      </c>
      <c r="U106" s="25" t="str">
        <f>'Comprehensive apps info'!U106</f>
        <v>Logan</v>
      </c>
      <c r="V106" s="25" t="str">
        <f>'Comprehensive apps info'!V106</f>
        <v>Logan</v>
      </c>
      <c r="W106" s="122" t="str">
        <f>'Comprehensive apps info'!W106</f>
        <v>/prod/bcs/lgnp/clientapp/gnwrtmt/</v>
      </c>
      <c r="X106" s="122" t="str">
        <f>'Comprehensive apps info'!X106</f>
        <v>/bcs/lgnt/clientapp/gnwrtmt/</v>
      </c>
      <c r="Y106" s="42" t="str">
        <f>'Comprehensive apps info'!Y106</f>
        <v>https://sites.google.com/a/rrd.com/assetmark-1099c-1099r-5498/</v>
      </c>
      <c r="Z106" s="31" t="str">
        <f>'Comprehensive apps info'!Z106</f>
        <v/>
      </c>
      <c r="AA106" s="118">
        <v>42878.0</v>
      </c>
      <c r="AB106" s="32" t="str">
        <f>'Comprehensive apps info'!AA106</f>
        <v>rrd-gnwqpr-igroup@rrd.com</v>
      </c>
      <c r="AC106" s="32" t="str">
        <f>'Comprehensive apps info'!AB106</f>
        <v>rrd_gnwcomp_egroup@rrd.com</v>
      </c>
      <c r="AD106" s="32" t="str">
        <f>'Comprehensive apps info'!AC106</f>
        <v/>
      </c>
      <c r="AE106" s="32" t="str">
        <f>'Comprehensive apps info'!AD106</f>
        <v/>
      </c>
      <c r="AF106" s="32" t="str">
        <f>'Comprehensive apps info'!AE106</f>
        <v/>
      </c>
      <c r="AG106" s="32" t="str">
        <f>'Comprehensive apps info'!AF106</f>
        <v/>
      </c>
      <c r="AH106" s="32" t="str">
        <f>'Comprehensive apps info'!AG106</f>
        <v/>
      </c>
      <c r="AI106" s="1"/>
      <c r="AJ106" s="1"/>
      <c r="AK106" s="1"/>
    </row>
    <row r="107">
      <c r="A107" s="1"/>
      <c r="B107" s="14">
        <f>'Comprehensive apps info'!B107</f>
        <v>6</v>
      </c>
      <c r="C107" s="14">
        <f>'Comprehensive apps info'!C107</f>
        <v>11</v>
      </c>
      <c r="D107" s="35" t="str">
        <f>'Comprehensive apps info'!D107</f>
        <v>New Mexico Livestock</v>
      </c>
      <c r="E107" s="35" t="str">
        <f>'Comprehensive apps info'!E107</f>
        <v>Brand Postcards</v>
      </c>
      <c r="F107" s="35" t="str">
        <f>'Comprehensive apps info'!F107</f>
        <v/>
      </c>
      <c r="G107" s="35" t="str">
        <f>'Comprehensive apps info'!G107</f>
        <v>Annual</v>
      </c>
      <c r="H107" s="35" t="str">
        <f>'Comprehensive apps info'!H107</f>
        <v>Postcard</v>
      </c>
      <c r="I107" s="35" t="str">
        <f>'Comprehensive apps info'!I107</f>
        <v>Raw Data</v>
      </c>
      <c r="J107" s="35" t="str">
        <f>'Comprehensive apps info'!J107</f>
        <v>Unassigned</v>
      </c>
      <c r="K107" s="35" t="str">
        <f>'Comprehensive apps info'!K107</f>
        <v>Unassigned</v>
      </c>
      <c r="L107" s="35" t="str">
        <f>'Comprehensive apps info'!L107</f>
        <v>Tammy Hellberg</v>
      </c>
      <c r="M107" s="35" t="str">
        <f>'Comprehensive apps info'!M107</f>
        <v>Mark Andreasen</v>
      </c>
      <c r="N107" s="35" t="str">
        <f>'Comprehensive apps info'!N107</f>
        <v>Mike Benson</v>
      </c>
      <c r="O107" s="36" t="str">
        <f>'Comprehensive apps info'!O107</f>
        <v>De-scoped from TEKsystems</v>
      </c>
      <c r="P107" s="35" t="str">
        <f>'Comprehensive apps info'!P107</f>
        <v/>
      </c>
      <c r="Q107" s="35" t="str">
        <f>'Comprehensive apps info'!Q107</f>
        <v/>
      </c>
      <c r="R107" s="35" t="str">
        <f>'Comprehensive apps info'!R107</f>
        <v/>
      </c>
      <c r="S107" s="37" t="str">
        <f>'Comprehensive apps info'!S107</f>
        <v/>
      </c>
      <c r="T107" s="37" t="str">
        <f>'Comprehensive apps info'!T107</f>
        <v/>
      </c>
      <c r="U107" s="35" t="str">
        <f>'Comprehensive apps info'!U107</f>
        <v>Need to check</v>
      </c>
      <c r="V107" s="35" t="str">
        <f>'Comprehensive apps info'!V107</f>
        <v>Need to check</v>
      </c>
      <c r="W107" s="125" t="str">
        <f>'Comprehensive apps info'!W107</f>
        <v/>
      </c>
      <c r="X107" s="125" t="str">
        <f>'Comprehensive apps info'!X107</f>
        <v/>
      </c>
      <c r="Y107" s="94" t="str">
        <f>'Comprehensive apps info'!Y107</f>
        <v/>
      </c>
      <c r="Z107" s="40" t="str">
        <f>'Comprehensive apps info'!Z107</f>
        <v/>
      </c>
      <c r="AA107" s="94" t="s">
        <v>17</v>
      </c>
      <c r="AB107" s="39" t="str">
        <f>'Comprehensive apps info'!AA107</f>
        <v/>
      </c>
      <c r="AC107" s="39" t="str">
        <f>'Comprehensive apps info'!AB107</f>
        <v/>
      </c>
      <c r="AD107" s="39" t="str">
        <f>'Comprehensive apps info'!AC107</f>
        <v/>
      </c>
      <c r="AE107" s="39" t="str">
        <f>'Comprehensive apps info'!AD107</f>
        <v/>
      </c>
      <c r="AF107" s="39" t="str">
        <f>'Comprehensive apps info'!AE107</f>
        <v/>
      </c>
      <c r="AG107" s="39" t="str">
        <f>'Comprehensive apps info'!AF107</f>
        <v/>
      </c>
      <c r="AH107" s="39" t="str">
        <f>'Comprehensive apps info'!AG107</f>
        <v/>
      </c>
      <c r="AI107" s="1"/>
      <c r="AJ107" s="1"/>
      <c r="AK107" s="1"/>
    </row>
    <row r="108">
      <c r="A108" s="1"/>
      <c r="B108" s="10">
        <f>'Comprehensive apps info'!B108</f>
        <v>6</v>
      </c>
      <c r="C108" s="10">
        <f>'Comprehensive apps info'!C108</f>
        <v>12</v>
      </c>
      <c r="D108" s="25" t="str">
        <f>'Comprehensive apps info'!D108</f>
        <v>New Mexico Taxation</v>
      </c>
      <c r="E108" s="25" t="str">
        <f>'Comprehensive apps info'!E108</f>
        <v>CRS Filer</v>
      </c>
      <c r="F108" s="25" t="str">
        <f>'Comprehensive apps info'!F108</f>
        <v>nmtbook</v>
      </c>
      <c r="G108" s="25" t="str">
        <f>'Comprehensive apps info'!G108</f>
        <v>Semi-annual</v>
      </c>
      <c r="H108" s="25" t="str">
        <f>'Comprehensive apps info'!H108</f>
        <v>Statement</v>
      </c>
      <c r="I108" s="25" t="str">
        <f>'Comprehensive apps info'!I108</f>
        <v>Raw Data</v>
      </c>
      <c r="J108" s="25" t="str">
        <f>'Comprehensive apps info'!J108</f>
        <v>Sushil</v>
      </c>
      <c r="K108" s="25" t="str">
        <f>'Comprehensive apps info'!K108</f>
        <v>Pravallika</v>
      </c>
      <c r="L108" s="25" t="str">
        <f>'Comprehensive apps info'!L108</f>
        <v>Tammy Hellberg</v>
      </c>
      <c r="M108" s="25" t="str">
        <f>'Comprehensive apps info'!M108</f>
        <v>Mark Andreasen</v>
      </c>
      <c r="N108" s="25" t="str">
        <f>'Comprehensive apps info'!N108</f>
        <v>Mike Benson</v>
      </c>
      <c r="O108" s="59" t="str">
        <f>'Comprehensive apps info'!O108</f>
        <v>Supported by TEKsystems</v>
      </c>
      <c r="P108" s="25" t="str">
        <f>'Comprehensive apps info'!P108</f>
        <v/>
      </c>
      <c r="Q108" s="25" t="str">
        <f>'Comprehensive apps info'!Q108</f>
        <v/>
      </c>
      <c r="R108" s="25" t="str">
        <f>'Comprehensive apps info'!R108</f>
        <v/>
      </c>
      <c r="S108" s="28" t="str">
        <f>'Comprehensive apps info'!S108</f>
        <v/>
      </c>
      <c r="T108" s="28" t="str">
        <f>'Comprehensive apps info'!T108</f>
        <v/>
      </c>
      <c r="U108" s="25" t="str">
        <f>'Comprehensive apps info'!U108</f>
        <v>Logan</v>
      </c>
      <c r="V108" s="25" t="str">
        <f>'Comprehensive apps info'!V108</f>
        <v>Logan</v>
      </c>
      <c r="W108" s="122" t="str">
        <f>'Comprehensive apps info'!W108</f>
        <v>/prod/bcs/lgnp/clientapp/nmtbook/</v>
      </c>
      <c r="X108" s="122" t="str">
        <f>'Comprehensive apps info'!X108</f>
        <v>/bcs/lgnt/clientapp/nmtbook/</v>
      </c>
      <c r="Y108" s="42" t="str">
        <f>'Comprehensive apps info'!Y108</f>
        <v>https://sites.google.com/a/rrd.com/nmt/</v>
      </c>
      <c r="Z108" s="31" t="str">
        <f>'Comprehensive apps info'!Z108</f>
        <v/>
      </c>
      <c r="AA108" s="118">
        <v>42871.0</v>
      </c>
      <c r="AB108" s="32" t="str">
        <f>'Comprehensive apps info'!AA108</f>
        <v>rrd-nmtbook-igroup@rrd.com</v>
      </c>
      <c r="AC108" s="32" t="str">
        <f>'Comprehensive apps info'!AB108</f>
        <v>rrd-nmtbook-egroup@rrd.com</v>
      </c>
      <c r="AD108" s="32" t="str">
        <f>'Comprehensive apps info'!AC108</f>
        <v/>
      </c>
      <c r="AE108" s="32" t="str">
        <f>'Comprehensive apps info'!AD108</f>
        <v/>
      </c>
      <c r="AF108" s="32" t="str">
        <f>'Comprehensive apps info'!AE108</f>
        <v/>
      </c>
      <c r="AG108" s="32" t="str">
        <f>'Comprehensive apps info'!AF108</f>
        <v/>
      </c>
      <c r="AH108" s="32" t="str">
        <f>'Comprehensive apps info'!AG108</f>
        <v/>
      </c>
      <c r="AI108" s="1"/>
      <c r="AJ108" s="1"/>
      <c r="AK108" s="1"/>
    </row>
    <row r="109">
      <c r="A109" s="1"/>
      <c r="B109" s="10">
        <f>'Comprehensive apps info'!B109</f>
        <v>6</v>
      </c>
      <c r="C109" s="10">
        <f>'Comprehensive apps info'!C109</f>
        <v>13</v>
      </c>
      <c r="D109" s="25" t="str">
        <f>'Comprehensive apps info'!D109</f>
        <v>Paychex</v>
      </c>
      <c r="E109" s="25" t="str">
        <f>'Comprehensive apps info'!E109</f>
        <v>401K Report</v>
      </c>
      <c r="F109" s="25" t="str">
        <f>'Comprehensive apps info'!F109</f>
        <v>pcxsrpt</v>
      </c>
      <c r="G109" s="25" t="str">
        <f>'Comprehensive apps info'!G109</f>
        <v>Quarterly</v>
      </c>
      <c r="H109" s="25" t="str">
        <f>'Comprehensive apps info'!H109</f>
        <v>Statement</v>
      </c>
      <c r="I109" s="25" t="str">
        <f>'Comprehensive apps info'!I109</f>
        <v>PCL</v>
      </c>
      <c r="J109" s="25" t="str">
        <f>'Comprehensive apps info'!J109</f>
        <v>Veera</v>
      </c>
      <c r="K109" s="25" t="str">
        <f>'Comprehensive apps info'!K109</f>
        <v>Naidu</v>
      </c>
      <c r="L109" s="25" t="str">
        <f>'Comprehensive apps info'!L109</f>
        <v>Bradley Seamons</v>
      </c>
      <c r="M109" s="25" t="str">
        <f>'Comprehensive apps info'!M109</f>
        <v>Linden Olson</v>
      </c>
      <c r="N109" s="25" t="str">
        <f>'Comprehensive apps info'!N109</f>
        <v>Mike Benson</v>
      </c>
      <c r="O109" s="59" t="str">
        <f>'Comprehensive apps info'!O109</f>
        <v>Supported by TEKsystems</v>
      </c>
      <c r="P109" s="25" t="str">
        <f>'Comprehensive apps info'!P109</f>
        <v/>
      </c>
      <c r="Q109" s="25" t="str">
        <f>'Comprehensive apps info'!Q109</f>
        <v/>
      </c>
      <c r="R109" s="25" t="str">
        <f>'Comprehensive apps info'!R109</f>
        <v/>
      </c>
      <c r="S109" s="28" t="str">
        <f>'Comprehensive apps info'!S109</f>
        <v/>
      </c>
      <c r="T109" s="28" t="str">
        <f>'Comprehensive apps info'!T109</f>
        <v/>
      </c>
      <c r="U109" s="25" t="str">
        <f>'Comprehensive apps info'!U109</f>
        <v>Logan</v>
      </c>
      <c r="V109" s="25" t="str">
        <f>'Comprehensive apps info'!V109</f>
        <v>Logan</v>
      </c>
      <c r="W109" s="122" t="str">
        <f>'Comprehensive apps info'!W109</f>
        <v>/prod/bcs/lgnp/clientapp/pcxsrpt/</v>
      </c>
      <c r="X109" s="122" t="str">
        <f>'Comprehensive apps info'!X109</f>
        <v>/bcs/lgnt/clientapp/pcxsrpt/</v>
      </c>
      <c r="Y109" s="42" t="str">
        <f>'Comprehensive apps info'!Y109</f>
        <v>https://sites.google.com/a/rrd.com/pcxstmt-srpt/</v>
      </c>
      <c r="Z109" s="31" t="str">
        <f>'Comprehensive apps info'!Z109</f>
        <v/>
      </c>
      <c r="AA109" s="118">
        <v>42867.0</v>
      </c>
      <c r="AB109" s="32" t="str">
        <f>'Comprehensive apps info'!AA109</f>
        <v>rrd_pcx_reports_internal@rrd.com</v>
      </c>
      <c r="AC109" s="32" t="str">
        <f>'Comprehensive apps info'!AB109</f>
        <v>rrd_pcx_reports@rrd.com</v>
      </c>
      <c r="AD109" s="32" t="str">
        <f>'Comprehensive apps info'!AC109</f>
        <v/>
      </c>
      <c r="AE109" s="32" t="str">
        <f>'Comprehensive apps info'!AD109</f>
        <v/>
      </c>
      <c r="AF109" s="32" t="str">
        <f>'Comprehensive apps info'!AE109</f>
        <v/>
      </c>
      <c r="AG109" s="32" t="str">
        <f>'Comprehensive apps info'!AF109</f>
        <v/>
      </c>
      <c r="AH109" s="32" t="str">
        <f>'Comprehensive apps info'!AG109</f>
        <v/>
      </c>
      <c r="AI109" s="1"/>
      <c r="AJ109" s="1"/>
      <c r="AK109" s="1"/>
    </row>
    <row r="110">
      <c r="A110" s="1"/>
      <c r="B110" s="10">
        <f>'Comprehensive apps info'!B110</f>
        <v>6</v>
      </c>
      <c r="C110" s="10">
        <f>'Comprehensive apps info'!C110</f>
        <v>14</v>
      </c>
      <c r="D110" s="25" t="str">
        <f>'Comprehensive apps info'!D110</f>
        <v>Paychex</v>
      </c>
      <c r="E110" s="25" t="str">
        <f>'Comprehensive apps info'!E110</f>
        <v>401K Statement</v>
      </c>
      <c r="F110" s="25" t="str">
        <f>'Comprehensive apps info'!F110</f>
        <v>pcxstmt</v>
      </c>
      <c r="G110" s="25" t="str">
        <f>'Comprehensive apps info'!G110</f>
        <v>Quarterly</v>
      </c>
      <c r="H110" s="25" t="str">
        <f>'Comprehensive apps info'!H110</f>
        <v>Statement</v>
      </c>
      <c r="I110" s="25" t="str">
        <f>'Comprehensive apps info'!I110</f>
        <v>PCL</v>
      </c>
      <c r="J110" s="25" t="str">
        <f>'Comprehensive apps info'!J110</f>
        <v>Veera</v>
      </c>
      <c r="K110" s="25" t="str">
        <f>'Comprehensive apps info'!K110</f>
        <v>Naidu</v>
      </c>
      <c r="L110" s="25" t="str">
        <f>'Comprehensive apps info'!L110</f>
        <v>Bradley Seamons</v>
      </c>
      <c r="M110" s="25" t="str">
        <f>'Comprehensive apps info'!M110</f>
        <v>Linden Olson</v>
      </c>
      <c r="N110" s="25" t="str">
        <f>'Comprehensive apps info'!N110</f>
        <v>Mike Benson</v>
      </c>
      <c r="O110" s="59" t="str">
        <f>'Comprehensive apps info'!O110</f>
        <v>Supported by TEKsystems</v>
      </c>
      <c r="P110" s="25" t="str">
        <f>'Comprehensive apps info'!P110</f>
        <v/>
      </c>
      <c r="Q110" s="25" t="str">
        <f>'Comprehensive apps info'!Q110</f>
        <v/>
      </c>
      <c r="R110" s="25" t="str">
        <f>'Comprehensive apps info'!R110</f>
        <v/>
      </c>
      <c r="S110" s="28" t="str">
        <f>'Comprehensive apps info'!S110</f>
        <v/>
      </c>
      <c r="T110" s="28" t="str">
        <f>'Comprehensive apps info'!T110</f>
        <v/>
      </c>
      <c r="U110" s="25" t="str">
        <f>'Comprehensive apps info'!U110</f>
        <v>Logan</v>
      </c>
      <c r="V110" s="25" t="str">
        <f>'Comprehensive apps info'!V110</f>
        <v>Logan</v>
      </c>
      <c r="W110" s="122" t="str">
        <f>'Comprehensive apps info'!W110</f>
        <v>/prod/bcs/lgnp/clientapp/pcxstmt/</v>
      </c>
      <c r="X110" s="122" t="str">
        <f>'Comprehensive apps info'!X110</f>
        <v>/bcs/lgnt/clientapp/pcxstmt/</v>
      </c>
      <c r="Y110" s="42" t="str">
        <f>'Comprehensive apps info'!Y110</f>
        <v>https://sites.google.com/a/rrd.com/pcxstmt-srpt/</v>
      </c>
      <c r="Z110" s="31" t="str">
        <f>'Comprehensive apps info'!Z110</f>
        <v/>
      </c>
      <c r="AA110" s="118">
        <v>42867.0</v>
      </c>
      <c r="AB110" s="32" t="str">
        <f>'Comprehensive apps info'!AA110</f>
        <v>rrd_pcx_reports_internal@rrd.com</v>
      </c>
      <c r="AC110" s="32" t="str">
        <f>'Comprehensive apps info'!AB110</f>
        <v>rrd_pcx_reports@rrd.com</v>
      </c>
      <c r="AD110" s="32" t="str">
        <f>'Comprehensive apps info'!AC110</f>
        <v/>
      </c>
      <c r="AE110" s="32" t="str">
        <f>'Comprehensive apps info'!AD110</f>
        <v/>
      </c>
      <c r="AF110" s="32" t="str">
        <f>'Comprehensive apps info'!AE110</f>
        <v/>
      </c>
      <c r="AG110" s="32" t="str">
        <f>'Comprehensive apps info'!AF110</f>
        <v/>
      </c>
      <c r="AH110" s="32" t="str">
        <f>'Comprehensive apps info'!AG110</f>
        <v/>
      </c>
      <c r="AI110" s="1"/>
      <c r="AJ110" s="1"/>
      <c r="AK110" s="1"/>
    </row>
    <row r="111">
      <c r="A111" s="1"/>
      <c r="B111" s="10">
        <f>'Comprehensive apps info'!B111</f>
        <v>6</v>
      </c>
      <c r="C111" s="10">
        <f>'Comprehensive apps info'!C111</f>
        <v>15</v>
      </c>
      <c r="D111" s="25" t="str">
        <f>'Comprehensive apps info'!D111</f>
        <v>Paychex</v>
      </c>
      <c r="E111" s="25" t="str">
        <f>'Comprehensive apps info'!E111</f>
        <v>QTAR</v>
      </c>
      <c r="F111" s="25" t="str">
        <f>'Comprehensive apps info'!F111</f>
        <v>pcxqtar</v>
      </c>
      <c r="G111" s="25" t="str">
        <f>'Comprehensive apps info'!G111</f>
        <v>Quarterly</v>
      </c>
      <c r="H111" s="25" t="str">
        <f>'Comprehensive apps info'!H111</f>
        <v>Statement</v>
      </c>
      <c r="I111" s="25" t="str">
        <f>'Comprehensive apps info'!I111</f>
        <v>PCL</v>
      </c>
      <c r="J111" s="25" t="str">
        <f>'Comprehensive apps info'!J111</f>
        <v>Veera</v>
      </c>
      <c r="K111" s="25" t="str">
        <f>'Comprehensive apps info'!K111</f>
        <v>Naidu</v>
      </c>
      <c r="L111" s="25" t="str">
        <f>'Comprehensive apps info'!L111</f>
        <v>Bradley Seamons</v>
      </c>
      <c r="M111" s="25" t="str">
        <f>'Comprehensive apps info'!M111</f>
        <v>Linden Olson</v>
      </c>
      <c r="N111" s="25" t="str">
        <f>'Comprehensive apps info'!N111</f>
        <v>Mike Benson</v>
      </c>
      <c r="O111" s="59" t="str">
        <f>'Comprehensive apps info'!O111</f>
        <v>Supported by TEKsystems</v>
      </c>
      <c r="P111" s="25" t="str">
        <f>'Comprehensive apps info'!P111</f>
        <v/>
      </c>
      <c r="Q111" s="25" t="str">
        <f>'Comprehensive apps info'!Q111</f>
        <v/>
      </c>
      <c r="R111" s="25" t="str">
        <f>'Comprehensive apps info'!R111</f>
        <v/>
      </c>
      <c r="S111" s="28" t="str">
        <f>'Comprehensive apps info'!S111</f>
        <v/>
      </c>
      <c r="T111" s="28" t="str">
        <f>'Comprehensive apps info'!T111</f>
        <v/>
      </c>
      <c r="U111" s="25" t="str">
        <f>'Comprehensive apps info'!U111</f>
        <v>Logan</v>
      </c>
      <c r="V111" s="25" t="str">
        <f>'Comprehensive apps info'!V111</f>
        <v>Logan</v>
      </c>
      <c r="W111" s="122" t="str">
        <f>'Comprehensive apps info'!W111</f>
        <v>/prod/bcs/lgnp/clientapp/pcxqtar/</v>
      </c>
      <c r="X111" s="122" t="str">
        <f>'Comprehensive apps info'!X111</f>
        <v>/bcs/lgnt/clientapp/pcxqtar/</v>
      </c>
      <c r="Y111" s="42" t="str">
        <f>'Comprehensive apps info'!Y111</f>
        <v>https://sites.google.com/a/rrd.com/pcxqtar/</v>
      </c>
      <c r="Z111" s="31" t="str">
        <f>'Comprehensive apps info'!Z111</f>
        <v/>
      </c>
      <c r="AA111" s="118">
        <v>42878.0</v>
      </c>
      <c r="AB111" s="32" t="str">
        <f>'Comprehensive apps info'!AA111</f>
        <v>rrd_pcx_reports_internal@rrd.com</v>
      </c>
      <c r="AC111" s="32" t="str">
        <f>'Comprehensive apps info'!AB111</f>
        <v>rrd_pcx_reports@rrd.com</v>
      </c>
      <c r="AD111" s="32" t="str">
        <f>'Comprehensive apps info'!AC111</f>
        <v/>
      </c>
      <c r="AE111" s="32" t="str">
        <f>'Comprehensive apps info'!AD111</f>
        <v/>
      </c>
      <c r="AF111" s="32" t="str">
        <f>'Comprehensive apps info'!AE111</f>
        <v/>
      </c>
      <c r="AG111" s="32" t="str">
        <f>'Comprehensive apps info'!AF111</f>
        <v/>
      </c>
      <c r="AH111" s="32" t="str">
        <f>'Comprehensive apps info'!AG111</f>
        <v/>
      </c>
      <c r="AI111" s="1"/>
      <c r="AJ111" s="1"/>
      <c r="AK111" s="1"/>
    </row>
    <row r="112">
      <c r="A112" s="1"/>
      <c r="B112" s="10">
        <f>'Comprehensive apps info'!B112</f>
        <v>6</v>
      </c>
      <c r="C112" s="10">
        <f>'Comprehensive apps info'!C112</f>
        <v>16</v>
      </c>
      <c r="D112" s="25" t="str">
        <f>'Comprehensive apps info'!D112</f>
        <v>State of Arkansas</v>
      </c>
      <c r="E112" s="25" t="str">
        <f>'Comprehensive apps info'!E112</f>
        <v>Excise Fill-In</v>
      </c>
      <c r="F112" s="25" t="str">
        <f>'Comprehensive apps info'!F112</f>
        <v>sakstmt</v>
      </c>
      <c r="G112" s="25" t="str">
        <f>'Comprehensive apps info'!G112</f>
        <v>Bi-monthly</v>
      </c>
      <c r="H112" s="25" t="str">
        <f>'Comprehensive apps info'!H112</f>
        <v>Statement</v>
      </c>
      <c r="I112" s="25" t="str">
        <f>'Comprehensive apps info'!I112</f>
        <v>PDF</v>
      </c>
      <c r="J112" s="25" t="str">
        <f>'Comprehensive apps info'!J112</f>
        <v>Lakshmi</v>
      </c>
      <c r="K112" s="25" t="str">
        <f>'Comprehensive apps info'!K112</f>
        <v>Nethra</v>
      </c>
      <c r="L112" s="25" t="str">
        <f>'Comprehensive apps info'!L112</f>
        <v>Glen Kartchner</v>
      </c>
      <c r="M112" s="25" t="str">
        <f>'Comprehensive apps info'!M112</f>
        <v>Sierra Stonecipher</v>
      </c>
      <c r="N112" s="25" t="str">
        <f>'Comprehensive apps info'!N112</f>
        <v>Mike Benson</v>
      </c>
      <c r="O112" s="59" t="str">
        <f>'Comprehensive apps info'!O112</f>
        <v>Supported by TEKsystems</v>
      </c>
      <c r="P112" s="25" t="str">
        <f>'Comprehensive apps info'!P112</f>
        <v/>
      </c>
      <c r="Q112" s="25" t="str">
        <f>'Comprehensive apps info'!Q112</f>
        <v/>
      </c>
      <c r="R112" s="25" t="str">
        <f>'Comprehensive apps info'!R112</f>
        <v/>
      </c>
      <c r="S112" s="28" t="str">
        <f>'Comprehensive apps info'!S112</f>
        <v/>
      </c>
      <c r="T112" s="28" t="str">
        <f>'Comprehensive apps info'!T112</f>
        <v/>
      </c>
      <c r="U112" s="25" t="str">
        <f>'Comprehensive apps info'!U112</f>
        <v>Logan</v>
      </c>
      <c r="V112" s="25" t="str">
        <f>'Comprehensive apps info'!V112</f>
        <v>Logan</v>
      </c>
      <c r="W112" s="122" t="str">
        <f>'Comprehensive apps info'!W112</f>
        <v>/prod/bcs/lgnp/clientapp/sakstmt/</v>
      </c>
      <c r="X112" s="122" t="str">
        <f>'Comprehensive apps info'!X112</f>
        <v>/bcs/lgnt/clientapp/sakstmt/</v>
      </c>
      <c r="Y112" s="92" t="str">
        <f>'Comprehensive apps info'!Y112</f>
        <v>There is no Google Site for this app.</v>
      </c>
      <c r="Z112" s="31" t="str">
        <f>'Comprehensive apps info'!Z112</f>
        <v/>
      </c>
      <c r="AA112" s="118">
        <v>42878.0</v>
      </c>
      <c r="AB112" s="32" t="str">
        <f>'Comprehensive apps info'!AA112</f>
        <v>rrd_sak_internal@rrd.com</v>
      </c>
      <c r="AC112" s="32" t="str">
        <f>'Comprehensive apps info'!AB112</f>
        <v>rrd_sak_recon@rrd.com</v>
      </c>
      <c r="AD112" s="32" t="str">
        <f>'Comprehensive apps info'!AC112</f>
        <v/>
      </c>
      <c r="AE112" s="32" t="str">
        <f>'Comprehensive apps info'!AD112</f>
        <v/>
      </c>
      <c r="AF112" s="32" t="str">
        <f>'Comprehensive apps info'!AE112</f>
        <v/>
      </c>
      <c r="AG112" s="32" t="str">
        <f>'Comprehensive apps info'!AF112</f>
        <v/>
      </c>
      <c r="AH112" s="32" t="str">
        <f>'Comprehensive apps info'!AG112</f>
        <v/>
      </c>
      <c r="AI112" s="1"/>
      <c r="AJ112" s="1"/>
      <c r="AK112" s="1"/>
    </row>
    <row r="113">
      <c r="A113" s="1"/>
      <c r="B113" s="10">
        <f>'Comprehensive apps info'!B113</f>
        <v>6</v>
      </c>
      <c r="C113" s="10">
        <f>'Comprehensive apps info'!C113</f>
        <v>17</v>
      </c>
      <c r="D113" s="25" t="str">
        <f>'Comprehensive apps info'!D113</f>
        <v>State of Arkansas</v>
      </c>
      <c r="E113" s="25" t="str">
        <f>'Comprehensive apps info'!E113</f>
        <v>Withholdings</v>
      </c>
      <c r="F113" s="25" t="str">
        <f>'Comprehensive apps info'!F113</f>
        <v>sakwthh</v>
      </c>
      <c r="G113" s="25" t="str">
        <f>'Comprehensive apps info'!G113</f>
        <v>Bi-monthly</v>
      </c>
      <c r="H113" s="25" t="str">
        <f>'Comprehensive apps info'!H113</f>
        <v>Statement</v>
      </c>
      <c r="I113" s="25" t="str">
        <f>'Comprehensive apps info'!I113</f>
        <v>PDF</v>
      </c>
      <c r="J113" s="25" t="str">
        <f>'Comprehensive apps info'!J113</f>
        <v>Lakshmi</v>
      </c>
      <c r="K113" s="25" t="str">
        <f>'Comprehensive apps info'!K113</f>
        <v>Nethra</v>
      </c>
      <c r="L113" s="25" t="str">
        <f>'Comprehensive apps info'!L113</f>
        <v>Glen Kartchner</v>
      </c>
      <c r="M113" s="25" t="str">
        <f>'Comprehensive apps info'!M113</f>
        <v>Julie Dunbar</v>
      </c>
      <c r="N113" s="25" t="str">
        <f>'Comprehensive apps info'!N113</f>
        <v>Mike Benson</v>
      </c>
      <c r="O113" s="59" t="str">
        <f>'Comprehensive apps info'!O113</f>
        <v>Supported by TEKsystems</v>
      </c>
      <c r="P113" s="25" t="str">
        <f>'Comprehensive apps info'!P113</f>
        <v/>
      </c>
      <c r="Q113" s="25" t="str">
        <f>'Comprehensive apps info'!Q113</f>
        <v/>
      </c>
      <c r="R113" s="25" t="str">
        <f>'Comprehensive apps info'!R113</f>
        <v/>
      </c>
      <c r="S113" s="28" t="str">
        <f>'Comprehensive apps info'!S113</f>
        <v/>
      </c>
      <c r="T113" s="28" t="str">
        <f>'Comprehensive apps info'!T113</f>
        <v/>
      </c>
      <c r="U113" s="25" t="str">
        <f>'Comprehensive apps info'!U113</f>
        <v>Logan</v>
      </c>
      <c r="V113" s="25" t="str">
        <f>'Comprehensive apps info'!V113</f>
        <v>Logan</v>
      </c>
      <c r="W113" s="122" t="str">
        <f>'Comprehensive apps info'!W113</f>
        <v>/prod/bcs/lgnp/clientapp/sakwthh/</v>
      </c>
      <c r="X113" s="122" t="str">
        <f>'Comprehensive apps info'!X113</f>
        <v>/bcs/lgnt/clientapp/sakwthh/</v>
      </c>
      <c r="Y113" s="92" t="str">
        <f>'Comprehensive apps info'!Y113</f>
        <v>There is no Google Site for this app.</v>
      </c>
      <c r="Z113" s="31" t="str">
        <f>'Comprehensive apps info'!Z113</f>
        <v/>
      </c>
      <c r="AA113" s="118">
        <v>42866.0</v>
      </c>
      <c r="AB113" s="32" t="str">
        <f>'Comprehensive apps info'!AA113</f>
        <v>rrd-sakwthh-igroup@rrd.com</v>
      </c>
      <c r="AC113" s="32" t="str">
        <f>'Comprehensive apps info'!AB113</f>
        <v>rrd-sakwthh-egroup@rrd.com</v>
      </c>
      <c r="AD113" s="32" t="str">
        <f>'Comprehensive apps info'!AC113</f>
        <v/>
      </c>
      <c r="AE113" s="32"/>
      <c r="AF113" s="32"/>
      <c r="AG113" s="32"/>
      <c r="AH113" s="32"/>
      <c r="AI113" s="1"/>
      <c r="AJ113" s="1"/>
      <c r="AK113" s="1"/>
    </row>
    <row r="114">
      <c r="A114" s="1"/>
      <c r="B114" s="14">
        <f>'Comprehensive apps info'!B114</f>
        <v>6</v>
      </c>
      <c r="C114" s="14">
        <f>'Comprehensive apps info'!C114</f>
        <v>18</v>
      </c>
      <c r="D114" s="35" t="str">
        <f>'Comprehensive apps info'!D114</f>
        <v>Wells Fargo</v>
      </c>
      <c r="E114" s="35" t="str">
        <f>'Comprehensive apps info'!E114</f>
        <v>Reverse Mortgage</v>
      </c>
      <c r="F114" s="35" t="str">
        <f>'Comprehensive apps info'!F114</f>
        <v/>
      </c>
      <c r="G114" s="35" t="str">
        <f>'Comprehensive apps info'!G114</f>
        <v>Monthly</v>
      </c>
      <c r="H114" s="35" t="str">
        <f>'Comprehensive apps info'!H114</f>
        <v>Statement</v>
      </c>
      <c r="I114" s="35" t="str">
        <f>'Comprehensive apps info'!I114</f>
        <v>Raw Data</v>
      </c>
      <c r="J114" s="35" t="str">
        <f>'Comprehensive apps info'!J114</f>
        <v>Unassigned</v>
      </c>
      <c r="K114" s="35" t="str">
        <f>'Comprehensive apps info'!K114</f>
        <v>Unassigned</v>
      </c>
      <c r="L114" s="35" t="str">
        <f>'Comprehensive apps info'!L114</f>
        <v>Tammy Hellberg</v>
      </c>
      <c r="M114" s="35" t="str">
        <f>'Comprehensive apps info'!M114</f>
        <v>Jared Sterzer</v>
      </c>
      <c r="N114" s="35" t="str">
        <f>'Comprehensive apps info'!N114</f>
        <v>Mike Benson</v>
      </c>
      <c r="O114" s="36" t="str">
        <f>'Comprehensive apps info'!O114</f>
        <v>De-scoped from TEKsystems</v>
      </c>
      <c r="P114" s="35" t="str">
        <f>'Comprehensive apps info'!P114</f>
        <v/>
      </c>
      <c r="Q114" s="35" t="str">
        <f>'Comprehensive apps info'!Q114</f>
        <v/>
      </c>
      <c r="R114" s="35" t="str">
        <f>'Comprehensive apps info'!R114</f>
        <v/>
      </c>
      <c r="S114" s="37" t="str">
        <f>'Comprehensive apps info'!S114</f>
        <v/>
      </c>
      <c r="T114" s="37" t="str">
        <f>'Comprehensive apps info'!T114</f>
        <v/>
      </c>
      <c r="U114" s="35" t="str">
        <f>'Comprehensive apps info'!U114</f>
        <v>Need to check</v>
      </c>
      <c r="V114" s="35" t="str">
        <f>'Comprehensive apps info'!V114</f>
        <v>Need to check</v>
      </c>
      <c r="W114" s="125" t="str">
        <f>'Comprehensive apps info'!W114</f>
        <v/>
      </c>
      <c r="X114" s="125" t="str">
        <f>'Comprehensive apps info'!X114</f>
        <v/>
      </c>
      <c r="Y114" s="94" t="str">
        <f>'Comprehensive apps info'!Y114</f>
        <v/>
      </c>
      <c r="Z114" s="40" t="str">
        <f>'Comprehensive apps info'!Z114</f>
        <v/>
      </c>
      <c r="AA114" s="94" t="s">
        <v>17</v>
      </c>
      <c r="AB114" s="39" t="str">
        <f>'Comprehensive apps info'!AA114</f>
        <v/>
      </c>
      <c r="AC114" s="39" t="str">
        <f>'Comprehensive apps info'!AB114</f>
        <v/>
      </c>
      <c r="AD114" s="39" t="str">
        <f>'Comprehensive apps info'!AC114</f>
        <v/>
      </c>
      <c r="AE114" s="39" t="str">
        <f>'Comprehensive apps info'!AD113</f>
        <v/>
      </c>
      <c r="AF114" s="39" t="str">
        <f>'Comprehensive apps info'!AE113</f>
        <v/>
      </c>
      <c r="AG114" s="39" t="str">
        <f>'Comprehensive apps info'!AF113</f>
        <v/>
      </c>
      <c r="AH114" s="39" t="str">
        <f>'Comprehensive apps info'!AG113</f>
        <v/>
      </c>
      <c r="AI114" s="1"/>
      <c r="AJ114" s="1"/>
      <c r="AK114" s="1"/>
    </row>
    <row r="115">
      <c r="A115" s="1"/>
      <c r="B115" s="10">
        <f>'Comprehensive apps info'!B115</f>
        <v>6</v>
      </c>
      <c r="C115" s="10">
        <f>'Comprehensive apps info'!C115</f>
        <v>19</v>
      </c>
      <c r="D115" s="25" t="str">
        <f>'Comprehensive apps info'!D115</f>
        <v>American Honda</v>
      </c>
      <c r="E115" s="25" t="str">
        <f>'Comprehensive apps info'!E115</f>
        <v>Recall Notices</v>
      </c>
      <c r="F115" s="25" t="str">
        <f>'Comprehensive apps info'!F115</f>
        <v>amhcard</v>
      </c>
      <c r="G115" s="25" t="str">
        <f>'Comprehensive apps info'!G115</f>
        <v>Ad-hoc</v>
      </c>
      <c r="H115" s="25" t="str">
        <f>'Comprehensive apps info'!H115</f>
        <v>Notice</v>
      </c>
      <c r="I115" s="25" t="str">
        <f>'Comprehensive apps info'!I115</f>
        <v>Raw Data</v>
      </c>
      <c r="J115" s="25" t="str">
        <f>'Comprehensive apps info'!J115</f>
        <v>Sushil</v>
      </c>
      <c r="K115" s="25" t="str">
        <f>'Comprehensive apps info'!K115</f>
        <v>Naidu</v>
      </c>
      <c r="L115" s="25" t="str">
        <f>'Comprehensive apps info'!L115</f>
        <v>Anthony Goodwin</v>
      </c>
      <c r="M115" s="25" t="str">
        <f>'Comprehensive apps info'!M115</f>
        <v>Lisa Hinkle</v>
      </c>
      <c r="N115" s="25" t="str">
        <f>'Comprehensive apps info'!N115</f>
        <v>Casey McCammon</v>
      </c>
      <c r="O115" s="59" t="str">
        <f>'Comprehensive apps info'!O115</f>
        <v>Supported by TEKsystems</v>
      </c>
      <c r="P115" s="25" t="str">
        <f>'Comprehensive apps info'!P115</f>
        <v/>
      </c>
      <c r="Q115" s="25" t="str">
        <f>'Comprehensive apps info'!Q115</f>
        <v/>
      </c>
      <c r="R115" s="25" t="str">
        <f>'Comprehensive apps info'!R115</f>
        <v/>
      </c>
      <c r="S115" s="28" t="str">
        <f>'Comprehensive apps info'!S115</f>
        <v/>
      </c>
      <c r="T115" s="28" t="str">
        <f>'Comprehensive apps info'!T115</f>
        <v/>
      </c>
      <c r="U115" s="25" t="str">
        <f>'Comprehensive apps info'!U115</f>
        <v>Logan</v>
      </c>
      <c r="V115" s="25" t="str">
        <f>'Comprehensive apps info'!V115</f>
        <v>Logan</v>
      </c>
      <c r="W115" s="122" t="str">
        <f>'Comprehensive apps info'!W115</f>
        <v>/prod/bcs/lgnp/clientapp/amhcard/</v>
      </c>
      <c r="X115" s="122" t="str">
        <f>'Comprehensive apps info'!X115</f>
        <v>/bcs/lgnt/clientapp/amhcard/</v>
      </c>
      <c r="Y115" s="42" t="str">
        <f>'Comprehensive apps info'!Y115</f>
        <v>https://sites.google.com/a/rrd.com/american-honda/</v>
      </c>
      <c r="Z115" s="31" t="str">
        <f>'Comprehensive apps info'!Z115</f>
        <v/>
      </c>
      <c r="AA115" s="118">
        <v>42866.0</v>
      </c>
      <c r="AB115" s="32" t="str">
        <f>'Comprehensive apps info'!AA115</f>
        <v>rrd-amhcard-igroup@rrd.com</v>
      </c>
      <c r="AC115" s="32" t="str">
        <f>'Comprehensive apps info'!AB115</f>
        <v>rrd-amhcard-egroup@rrd.com</v>
      </c>
      <c r="AD115" s="32" t="str">
        <f>'Comprehensive apps info'!AC115</f>
        <v/>
      </c>
      <c r="AE115" s="32" t="str">
        <f>'Comprehensive apps info'!AD115</f>
        <v/>
      </c>
      <c r="AF115" s="32" t="str">
        <f>'Comprehensive apps info'!AE115</f>
        <v/>
      </c>
      <c r="AG115" s="32" t="str">
        <f>'Comprehensive apps info'!AF115</f>
        <v/>
      </c>
      <c r="AH115" s="32" t="str">
        <f>'Comprehensive apps info'!AG115</f>
        <v/>
      </c>
      <c r="AI115" s="1"/>
      <c r="AJ115" s="1"/>
      <c r="AK115" s="1"/>
    </row>
    <row r="116">
      <c r="A116" s="1"/>
      <c r="B116" s="10">
        <f>'Comprehensive apps info'!B116</f>
        <v>6</v>
      </c>
      <c r="C116" s="10">
        <f>'Comprehensive apps info'!C116</f>
        <v>20</v>
      </c>
      <c r="D116" s="25" t="str">
        <f>'Comprehensive apps info'!D116</f>
        <v>Ascensus</v>
      </c>
      <c r="E116" s="25" t="str">
        <f>'Comprehensive apps info'!E116</f>
        <v>Fee Disclosure</v>
      </c>
      <c r="F116" s="25" t="str">
        <f>'Comprehensive apps info'!F116</f>
        <v>asnfeed</v>
      </c>
      <c r="G116" s="25" t="str">
        <f>'Comprehensive apps info'!G116</f>
        <v>Weekly</v>
      </c>
      <c r="H116" s="25" t="str">
        <f>'Comprehensive apps info'!H116</f>
        <v>Statement</v>
      </c>
      <c r="I116" s="25" t="str">
        <f>'Comprehensive apps info'!I116</f>
        <v>PDF</v>
      </c>
      <c r="J116" s="25" t="str">
        <f>'Comprehensive apps info'!J116</f>
        <v>Veera</v>
      </c>
      <c r="K116" s="25" t="str">
        <f>'Comprehensive apps info'!K116</f>
        <v>Naidu</v>
      </c>
      <c r="L116" s="25" t="str">
        <f>'Comprehensive apps info'!L116</f>
        <v>Bob Durtschi</v>
      </c>
      <c r="M116" s="25" t="str">
        <f>'Comprehensive apps info'!M116</f>
        <v>Karla Ann Shakes</v>
      </c>
      <c r="N116" s="25" t="str">
        <f>'Comprehensive apps info'!N116</f>
        <v>Casey McCammon</v>
      </c>
      <c r="O116" s="59" t="str">
        <f>'Comprehensive apps info'!O116</f>
        <v>Supported by TEKsystems</v>
      </c>
      <c r="P116" s="25" t="str">
        <f>'Comprehensive apps info'!P116</f>
        <v/>
      </c>
      <c r="Q116" s="25" t="str">
        <f>'Comprehensive apps info'!Q116</f>
        <v/>
      </c>
      <c r="R116" s="25" t="str">
        <f>'Comprehensive apps info'!R116</f>
        <v/>
      </c>
      <c r="S116" s="28" t="str">
        <f>'Comprehensive apps info'!S116</f>
        <v/>
      </c>
      <c r="T116" s="28" t="str">
        <f>'Comprehensive apps info'!T116</f>
        <v/>
      </c>
      <c r="U116" s="25" t="str">
        <f>'Comprehensive apps info'!U116</f>
        <v>Hyde Park</v>
      </c>
      <c r="V116" s="25" t="str">
        <f>'Comprehensive apps info'!V116</f>
        <v>Hyde Park</v>
      </c>
      <c r="W116" s="122" t="str">
        <f>'Comprehensive apps info'!W116</f>
        <v>/prod/bcs/hdpp/clientapp/asnfeed/</v>
      </c>
      <c r="X116" s="122" t="str">
        <f>'Comprehensive apps info'!X116</f>
        <v>/bcs/hdpt/clientapp/asnfeed/</v>
      </c>
      <c r="Y116" s="42" t="str">
        <f>'Comprehensive apps info'!Y116</f>
        <v>https://sites.google.com/a/rrd.com/ascensus-fee-disclosure/</v>
      </c>
      <c r="Z116" s="31" t="str">
        <f>'Comprehensive apps info'!Z116</f>
        <v/>
      </c>
      <c r="AA116" s="118">
        <v>42928.0</v>
      </c>
      <c r="AB116" s="32" t="str">
        <f>'Comprehensive apps info'!AA116</f>
        <v>rrd-asnfeed-igroup@rrd.com</v>
      </c>
      <c r="AC116" s="32" t="str">
        <f>'Comprehensive apps info'!AB116</f>
        <v>rrd-asnfeed-egroup@rrd.com</v>
      </c>
      <c r="AD116" s="32" t="str">
        <f>'Comprehensive apps info'!AC116</f>
        <v/>
      </c>
      <c r="AE116" s="32" t="str">
        <f>'Comprehensive apps info'!AD116</f>
        <v/>
      </c>
      <c r="AF116" s="32" t="str">
        <f>'Comprehensive apps info'!AE116</f>
        <v/>
      </c>
      <c r="AG116" s="32" t="str">
        <f>'Comprehensive apps info'!AF116</f>
        <v/>
      </c>
      <c r="AH116" s="32" t="str">
        <f>'Comprehensive apps info'!AG116</f>
        <v/>
      </c>
      <c r="AI116" s="1"/>
      <c r="AJ116" s="1"/>
      <c r="AK116" s="1"/>
    </row>
    <row r="117">
      <c r="A117" s="1"/>
      <c r="B117" s="14">
        <f>'Comprehensive apps info'!B117</f>
        <v>6</v>
      </c>
      <c r="C117" s="14">
        <f>'Comprehensive apps info'!C117</f>
        <v>21</v>
      </c>
      <c r="D117" s="35" t="str">
        <f>'Comprehensive apps info'!D117</f>
        <v>Bank of Utah</v>
      </c>
      <c r="E117" s="35" t="str">
        <f>'Comprehensive apps info'!E117</f>
        <v>Statements</v>
      </c>
      <c r="F117" s="35" t="str">
        <f>'Comprehensive apps info'!F117</f>
        <v>butstmt</v>
      </c>
      <c r="G117" s="35" t="str">
        <f>'Comprehensive apps info'!G117</f>
        <v>Daily</v>
      </c>
      <c r="H117" s="35" t="str">
        <f>'Comprehensive apps info'!H117</f>
        <v>Statement</v>
      </c>
      <c r="I117" s="35" t="str">
        <f>'Comprehensive apps info'!I117</f>
        <v>PDF</v>
      </c>
      <c r="J117" s="35" t="str">
        <f>'Comprehensive apps info'!J117</f>
        <v>Unassigned</v>
      </c>
      <c r="K117" s="35" t="str">
        <f>'Comprehensive apps info'!K117</f>
        <v>Unassigned</v>
      </c>
      <c r="L117" s="35" t="str">
        <f>'Comprehensive apps info'!L117</f>
        <v>Bob Durtschi</v>
      </c>
      <c r="M117" s="35" t="str">
        <f>'Comprehensive apps info'!M117</f>
        <v>Julie Dunbar</v>
      </c>
      <c r="N117" s="35" t="str">
        <f>'Comprehensive apps info'!N117</f>
        <v>Casey McCammon</v>
      </c>
      <c r="O117" s="36" t="str">
        <f>'Comprehensive apps info'!O117</f>
        <v>De-scoped from TEKsystems</v>
      </c>
      <c r="P117" s="35" t="str">
        <f>'Comprehensive apps info'!P117</f>
        <v/>
      </c>
      <c r="Q117" s="35" t="str">
        <f>'Comprehensive apps info'!Q117</f>
        <v/>
      </c>
      <c r="R117" s="35" t="str">
        <f>'Comprehensive apps info'!R117</f>
        <v/>
      </c>
      <c r="S117" s="37" t="str">
        <f>'Comprehensive apps info'!S117</f>
        <v/>
      </c>
      <c r="T117" s="37" t="str">
        <f>'Comprehensive apps info'!T117</f>
        <v/>
      </c>
      <c r="U117" s="35" t="str">
        <f>'Comprehensive apps info'!U117</f>
        <v>Logan</v>
      </c>
      <c r="V117" s="35" t="str">
        <f>'Comprehensive apps info'!V117</f>
        <v>Logan</v>
      </c>
      <c r="W117" s="125" t="str">
        <f>'Comprehensive apps info'!W117</f>
        <v>/prod/bcs/lgnp/clientapp/butstmt/</v>
      </c>
      <c r="X117" s="125" t="str">
        <f>'Comprehensive apps info'!X117</f>
        <v>/bcs/lgnt/clientapp/butstmt/</v>
      </c>
      <c r="Y117" s="94" t="str">
        <f>'Comprehensive apps info'!Y117</f>
        <v/>
      </c>
      <c r="Z117" s="40" t="str">
        <f>'Comprehensive apps info'!Z117</f>
        <v/>
      </c>
      <c r="AA117" s="94" t="s">
        <v>17</v>
      </c>
      <c r="AB117" s="39" t="str">
        <f>'Comprehensive apps info'!AA117</f>
        <v/>
      </c>
      <c r="AC117" s="39" t="str">
        <f>'Comprehensive apps info'!AB117</f>
        <v/>
      </c>
      <c r="AD117" s="39" t="str">
        <f>'Comprehensive apps info'!AC117</f>
        <v/>
      </c>
      <c r="AE117" s="39" t="str">
        <f>'Comprehensive apps info'!AD117</f>
        <v/>
      </c>
      <c r="AF117" s="39" t="str">
        <f>'Comprehensive apps info'!AE117</f>
        <v/>
      </c>
      <c r="AG117" s="39" t="str">
        <f>'Comprehensive apps info'!AF117</f>
        <v/>
      </c>
      <c r="AH117" s="39" t="str">
        <f>'Comprehensive apps info'!AG117</f>
        <v/>
      </c>
      <c r="AI117" s="1"/>
      <c r="AJ117" s="1"/>
      <c r="AK117" s="1"/>
    </row>
    <row r="118">
      <c r="A118" s="1"/>
      <c r="B118" s="10">
        <f>'Comprehensive apps info'!B118</f>
        <v>6</v>
      </c>
      <c r="C118" s="10">
        <f>'Comprehensive apps info'!C118</f>
        <v>22</v>
      </c>
      <c r="D118" s="25" t="str">
        <f>'Comprehensive apps info'!D118</f>
        <v>American Academy of Ophthalmology</v>
      </c>
      <c r="E118" s="25" t="str">
        <f>'Comprehensive apps info'!E118</f>
        <v>AAO</v>
      </c>
      <c r="F118" s="25" t="str">
        <f>'Comprehensive apps info'!F118</f>
        <v>aaobill</v>
      </c>
      <c r="G118" s="25" t="str">
        <f>'Comprehensive apps info'!G118</f>
        <v>Annual</v>
      </c>
      <c r="H118" s="25" t="str">
        <f>'Comprehensive apps info'!H118</f>
        <v>Kit</v>
      </c>
      <c r="I118" s="25" t="str">
        <f>'Comprehensive apps info'!I118</f>
        <v>Raw Data</v>
      </c>
      <c r="J118" s="25" t="str">
        <f>'Comprehensive apps info'!J118</f>
        <v>Parth</v>
      </c>
      <c r="K118" s="25" t="str">
        <f>'Comprehensive apps info'!K118</f>
        <v>Ravi</v>
      </c>
      <c r="L118" s="25" t="str">
        <f>'Comprehensive apps info'!L118</f>
        <v>Alan Gebert</v>
      </c>
      <c r="M118" s="25" t="str">
        <f>'Comprehensive apps info'!M118</f>
        <v>Linden Olson</v>
      </c>
      <c r="N118" s="25" t="str">
        <f>'Comprehensive apps info'!N118</f>
        <v>Casey McCammon</v>
      </c>
      <c r="O118" s="59" t="str">
        <f>'Comprehensive apps info'!O118</f>
        <v>Supported by TEKsystems</v>
      </c>
      <c r="P118" s="25" t="str">
        <f>'Comprehensive apps info'!P118</f>
        <v/>
      </c>
      <c r="Q118" s="25" t="str">
        <f>'Comprehensive apps info'!Q118</f>
        <v/>
      </c>
      <c r="R118" s="25" t="str">
        <f>'Comprehensive apps info'!R118</f>
        <v/>
      </c>
      <c r="S118" s="28" t="str">
        <f>'Comprehensive apps info'!S118</f>
        <v/>
      </c>
      <c r="T118" s="28" t="str">
        <f>'Comprehensive apps info'!T118</f>
        <v/>
      </c>
      <c r="U118" s="25" t="str">
        <f>'Comprehensive apps info'!U118</f>
        <v>Logan</v>
      </c>
      <c r="V118" s="25" t="str">
        <f>'Comprehensive apps info'!V118</f>
        <v>Logan</v>
      </c>
      <c r="W118" s="122" t="str">
        <f>'Comprehensive apps info'!W118</f>
        <v>/prod/bcs/lgnp/clientapp/aaobill/</v>
      </c>
      <c r="X118" s="122" t="str">
        <f>'Comprehensive apps info'!X118</f>
        <v>/bcs/lgnt/clientapp/aaobill/</v>
      </c>
      <c r="Y118" s="42" t="str">
        <f>'Comprehensive apps info'!Y118</f>
        <v>https://sites.google.com/a/rrd.com/aao/</v>
      </c>
      <c r="Z118" s="31" t="str">
        <f>'Comprehensive apps info'!Z118</f>
        <v/>
      </c>
      <c r="AA118" s="118">
        <v>42878.0</v>
      </c>
      <c r="AB118" s="32" t="str">
        <f>'Comprehensive apps info'!AA118</f>
        <v>rrd_aaobill_igroup@rrd.com</v>
      </c>
      <c r="AC118" s="32" t="str">
        <f>'Comprehensive apps info'!AB118</f>
        <v>rrd_aaobill_egroup@rrd.com</v>
      </c>
      <c r="AD118" s="32" t="str">
        <f>'Comprehensive apps info'!AC118</f>
        <v/>
      </c>
      <c r="AE118" s="32" t="str">
        <f>'Comprehensive apps info'!AD118</f>
        <v/>
      </c>
      <c r="AF118" s="32" t="str">
        <f>'Comprehensive apps info'!AE118</f>
        <v/>
      </c>
      <c r="AG118" s="32" t="str">
        <f>'Comprehensive apps info'!AF118</f>
        <v/>
      </c>
      <c r="AH118" s="32" t="str">
        <f>'Comprehensive apps info'!AG118</f>
        <v/>
      </c>
      <c r="AI118" s="1"/>
      <c r="AJ118" s="1"/>
      <c r="AK118" s="1"/>
    </row>
    <row r="119">
      <c r="A119" s="1"/>
      <c r="B119" s="10">
        <f>'Comprehensive apps info'!B119</f>
        <v>6</v>
      </c>
      <c r="C119" s="10">
        <f>'Comprehensive apps info'!C119</f>
        <v>23</v>
      </c>
      <c r="D119" s="25" t="str">
        <f>'Comprehensive apps info'!D119</f>
        <v>Clark County</v>
      </c>
      <c r="E119" s="25" t="str">
        <f>'Comprehensive apps info'!E119</f>
        <v>Certified</v>
      </c>
      <c r="F119" s="25" t="str">
        <f>'Comprehensive apps info'!F119</f>
        <v>clccert</v>
      </c>
      <c r="G119" s="25" t="str">
        <f>'Comprehensive apps info'!G119</f>
        <v>Quarterly</v>
      </c>
      <c r="H119" s="25" t="str">
        <f>'Comprehensive apps info'!H119</f>
        <v>Statement</v>
      </c>
      <c r="I119" s="25" t="str">
        <f>'Comprehensive apps info'!I119</f>
        <v>Raw Data</v>
      </c>
      <c r="J119" s="25" t="str">
        <f>'Comprehensive apps info'!J119</f>
        <v>Parth</v>
      </c>
      <c r="K119" s="25" t="str">
        <f>'Comprehensive apps info'!K119</f>
        <v>Ravi</v>
      </c>
      <c r="L119" s="25" t="str">
        <f>'Comprehensive apps info'!L119</f>
        <v>Ismaila Meite</v>
      </c>
      <c r="M119" s="25" t="str">
        <f>'Comprehensive apps info'!M119</f>
        <v>LuAnn Rickson</v>
      </c>
      <c r="N119" s="25" t="str">
        <f>'Comprehensive apps info'!N119</f>
        <v>Casey McCammon</v>
      </c>
      <c r="O119" s="59" t="str">
        <f>'Comprehensive apps info'!O119</f>
        <v>Supported by TEKsystems</v>
      </c>
      <c r="P119" s="25" t="str">
        <f>'Comprehensive apps info'!P119</f>
        <v/>
      </c>
      <c r="Q119" s="25" t="str">
        <f>'Comprehensive apps info'!Q119</f>
        <v/>
      </c>
      <c r="R119" s="25" t="str">
        <f>'Comprehensive apps info'!R119</f>
        <v/>
      </c>
      <c r="S119" s="28" t="str">
        <f>'Comprehensive apps info'!S119</f>
        <v/>
      </c>
      <c r="T119" s="28" t="str">
        <f>'Comprehensive apps info'!T119</f>
        <v/>
      </c>
      <c r="U119" s="25" t="str">
        <f>'Comprehensive apps info'!U119</f>
        <v>Logan</v>
      </c>
      <c r="V119" s="25" t="str">
        <f>'Comprehensive apps info'!V119</f>
        <v>Logan</v>
      </c>
      <c r="W119" s="122" t="str">
        <f>'Comprehensive apps info'!W119</f>
        <v>/prod/bcs/lgnp/clientapp/clccert/</v>
      </c>
      <c r="X119" s="122" t="str">
        <f>'Comprehensive apps info'!X119</f>
        <v>/bcs/lgnt/clientapp/clccert/</v>
      </c>
      <c r="Y119" s="42" t="str">
        <f>'Comprehensive apps info'!Y119</f>
        <v>https://sites.google.com/a/rrd.com/clark-county-certified2/</v>
      </c>
      <c r="Z119" s="31" t="str">
        <f>'Comprehensive apps info'!Z119</f>
        <v/>
      </c>
      <c r="AA119" s="118">
        <v>42878.0</v>
      </c>
      <c r="AB119" s="32" t="str">
        <f>'Comprehensive apps info'!AA119</f>
        <v>rrd-clccert-igroup@rrd.com</v>
      </c>
      <c r="AC119" s="32" t="str">
        <f>'Comprehensive apps info'!AB119</f>
        <v>rrd-clccert-egroup@rrd.com</v>
      </c>
      <c r="AD119" s="32" t="str">
        <f>'Comprehensive apps info'!AC119</f>
        <v/>
      </c>
      <c r="AE119" s="32" t="str">
        <f>'Comprehensive apps info'!AD119</f>
        <v/>
      </c>
      <c r="AF119" s="32" t="str">
        <f>'Comprehensive apps info'!AE119</f>
        <v/>
      </c>
      <c r="AG119" s="32" t="str">
        <f>'Comprehensive apps info'!AF119</f>
        <v/>
      </c>
      <c r="AH119" s="32" t="str">
        <f>'Comprehensive apps info'!AG119</f>
        <v/>
      </c>
      <c r="AI119" s="1"/>
      <c r="AJ119" s="1"/>
      <c r="AK119" s="1"/>
    </row>
    <row r="120">
      <c r="A120" s="1"/>
      <c r="B120" s="10">
        <f>'Comprehensive apps info'!B120</f>
        <v>6</v>
      </c>
      <c r="C120" s="10">
        <f>'Comprehensive apps info'!C120</f>
        <v>24</v>
      </c>
      <c r="D120" s="25" t="str">
        <f>'Comprehensive apps info'!D120</f>
        <v>Clark County</v>
      </c>
      <c r="E120" s="25" t="str">
        <f>'Comprehensive apps info'!E120</f>
        <v>Distribution Notices</v>
      </c>
      <c r="F120" s="25" t="str">
        <f>'Comprehensive apps info'!F120</f>
        <v>clcdnot</v>
      </c>
      <c r="G120" s="25" t="str">
        <f>'Comprehensive apps info'!G120</f>
        <v>Annual</v>
      </c>
      <c r="H120" s="25" t="str">
        <f>'Comprehensive apps info'!H120</f>
        <v>Statement</v>
      </c>
      <c r="I120" s="25" t="str">
        <f>'Comprehensive apps info'!I120</f>
        <v>Raw Data</v>
      </c>
      <c r="J120" s="25" t="str">
        <f>'Comprehensive apps info'!J120</f>
        <v>Anil</v>
      </c>
      <c r="K120" s="25" t="str">
        <f>'Comprehensive apps info'!K120</f>
        <v>Lakshmi</v>
      </c>
      <c r="L120" s="25" t="str">
        <f>'Comprehensive apps info'!L120</f>
        <v>Michelle Tubbs</v>
      </c>
      <c r="M120" s="25" t="str">
        <f>'Comprehensive apps info'!M120</f>
        <v>LuAnn Rickson</v>
      </c>
      <c r="N120" s="25" t="str">
        <f>'Comprehensive apps info'!N120</f>
        <v>Casey McCammon</v>
      </c>
      <c r="O120" s="59" t="str">
        <f>'Comprehensive apps info'!O120</f>
        <v>Supported by TEKsystems</v>
      </c>
      <c r="P120" s="25" t="str">
        <f>'Comprehensive apps info'!P120</f>
        <v/>
      </c>
      <c r="Q120" s="25" t="str">
        <f>'Comprehensive apps info'!Q120</f>
        <v/>
      </c>
      <c r="R120" s="25" t="str">
        <f>'Comprehensive apps info'!R120</f>
        <v/>
      </c>
      <c r="S120" s="28" t="str">
        <f>'Comprehensive apps info'!S120</f>
        <v/>
      </c>
      <c r="T120" s="28" t="str">
        <f>'Comprehensive apps info'!T120</f>
        <v/>
      </c>
      <c r="U120" s="25" t="str">
        <f>'Comprehensive apps info'!U120</f>
        <v>Logan</v>
      </c>
      <c r="V120" s="25" t="str">
        <f>'Comprehensive apps info'!V120</f>
        <v>Logan</v>
      </c>
      <c r="W120" s="122" t="str">
        <f>'Comprehensive apps info'!W120</f>
        <v>/prod/bcs/lgnp/clientapp/clcdnot/</v>
      </c>
      <c r="X120" s="122" t="str">
        <f>'Comprehensive apps info'!X120</f>
        <v>/bcs/lgnt/clientapp/clcdnot/</v>
      </c>
      <c r="Y120" s="42" t="str">
        <f>'Comprehensive apps info'!Y120</f>
        <v>https://sites.google.com/a/rrd.com/clark-county-distribution-notices/</v>
      </c>
      <c r="Z120" s="31" t="str">
        <f>'Comprehensive apps info'!Z120</f>
        <v/>
      </c>
      <c r="AA120" s="118">
        <v>42878.0</v>
      </c>
      <c r="AB120" s="32" t="str">
        <f>'Comprehensive apps info'!AA120</f>
        <v>rrd-clcdnot-igroup@rrd.com</v>
      </c>
      <c r="AC120" s="32" t="str">
        <f>'Comprehensive apps info'!AB120</f>
        <v>rrd-clcdnot-egroup@rrd.com</v>
      </c>
      <c r="AD120" s="32" t="str">
        <f>'Comprehensive apps info'!AC120</f>
        <v/>
      </c>
      <c r="AE120" s="32" t="str">
        <f>'Comprehensive apps info'!AD120</f>
        <v/>
      </c>
      <c r="AF120" s="32" t="str">
        <f>'Comprehensive apps info'!AE120</f>
        <v/>
      </c>
      <c r="AG120" s="32" t="str">
        <f>'Comprehensive apps info'!AF120</f>
        <v/>
      </c>
      <c r="AH120" s="32" t="str">
        <f>'Comprehensive apps info'!AG120</f>
        <v/>
      </c>
      <c r="AI120" s="1"/>
      <c r="AJ120" s="1"/>
      <c r="AK120" s="1"/>
    </row>
    <row r="121">
      <c r="A121" s="1"/>
      <c r="B121" s="10">
        <f>'Comprehensive apps info'!B121</f>
        <v>6</v>
      </c>
      <c r="C121" s="10">
        <f>'Comprehensive apps info'!C121</f>
        <v>25</v>
      </c>
      <c r="D121" s="25" t="str">
        <f>'Comprehensive apps info'!D121</f>
        <v>Clark County</v>
      </c>
      <c r="E121" s="25" t="str">
        <f>'Comprehensive apps info'!E121</f>
        <v>Multi Run Property Tax Notices</v>
      </c>
      <c r="F121" s="25" t="str">
        <f>'Comprehensive apps info'!F121</f>
        <v>clctbil</v>
      </c>
      <c r="G121" s="25" t="str">
        <f>'Comprehensive apps info'!G121</f>
        <v>Monthly</v>
      </c>
      <c r="H121" s="25" t="str">
        <f>'Comprehensive apps info'!H121</f>
        <v>Statement</v>
      </c>
      <c r="I121" s="25" t="str">
        <f>'Comprehensive apps info'!I121</f>
        <v>Raw Data</v>
      </c>
      <c r="J121" s="25" t="str">
        <f>'Comprehensive apps info'!J121</f>
        <v>Anil</v>
      </c>
      <c r="K121" s="25" t="str">
        <f>'Comprehensive apps info'!K121</f>
        <v>Lakshmi</v>
      </c>
      <c r="L121" s="25" t="str">
        <f>'Comprehensive apps info'!L121</f>
        <v>Michelle Tubbs</v>
      </c>
      <c r="M121" s="25" t="str">
        <f>'Comprehensive apps info'!M121</f>
        <v>LuAnn Rickson</v>
      </c>
      <c r="N121" s="25" t="str">
        <f>'Comprehensive apps info'!N121</f>
        <v>Casey McCammon</v>
      </c>
      <c r="O121" s="59" t="str">
        <f>'Comprehensive apps info'!O121</f>
        <v>Supported by TEKsystems</v>
      </c>
      <c r="P121" s="25" t="str">
        <f>'Comprehensive apps info'!P121</f>
        <v/>
      </c>
      <c r="Q121" s="25" t="str">
        <f>'Comprehensive apps info'!Q121</f>
        <v/>
      </c>
      <c r="R121" s="25" t="str">
        <f>'Comprehensive apps info'!R121</f>
        <v/>
      </c>
      <c r="S121" s="28" t="str">
        <f>'Comprehensive apps info'!S121</f>
        <v/>
      </c>
      <c r="T121" s="28" t="str">
        <f>'Comprehensive apps info'!T121</f>
        <v/>
      </c>
      <c r="U121" s="25" t="str">
        <f>'Comprehensive apps info'!U121</f>
        <v>Logan</v>
      </c>
      <c r="V121" s="25" t="str">
        <f>'Comprehensive apps info'!V121</f>
        <v>Logan</v>
      </c>
      <c r="W121" s="122" t="str">
        <f>'Comprehensive apps info'!W121</f>
        <v>/prod/bcs/lgnp/clientapp/clctbil/</v>
      </c>
      <c r="X121" s="122" t="str">
        <f>'Comprehensive apps info'!X121</f>
        <v>/bcs/lgnt/clientapp/clctbil/</v>
      </c>
      <c r="Y121" s="42" t="str">
        <f>'Comprehensive apps info'!Y121</f>
        <v>https://sites.google.com/a/rrd.com/clark-county-multiple-run-tax-bills/</v>
      </c>
      <c r="Z121" s="31" t="str">
        <f>'Comprehensive apps info'!Z121</f>
        <v/>
      </c>
      <c r="AA121" s="118">
        <v>42878.0</v>
      </c>
      <c r="AB121" s="32" t="str">
        <f>'Comprehensive apps info'!AA121</f>
        <v>rrd-clctbil-igroup@rrd.com</v>
      </c>
      <c r="AC121" s="32" t="str">
        <f>'Comprehensive apps info'!AB121</f>
        <v>rrd-clctbil-egroup@rrd.com</v>
      </c>
      <c r="AD121" s="32" t="str">
        <f>'Comprehensive apps info'!AC121</f>
        <v/>
      </c>
      <c r="AE121" s="32" t="str">
        <f>'Comprehensive apps info'!AD121</f>
        <v/>
      </c>
      <c r="AF121" s="32" t="str">
        <f>'Comprehensive apps info'!AE121</f>
        <v/>
      </c>
      <c r="AG121" s="32" t="str">
        <f>'Comprehensive apps info'!AF121</f>
        <v/>
      </c>
      <c r="AH121" s="32" t="str">
        <f>'Comprehensive apps info'!AG121</f>
        <v/>
      </c>
      <c r="AI121" s="1"/>
      <c r="AJ121" s="1"/>
      <c r="AK121" s="1"/>
    </row>
    <row r="122">
      <c r="A122" s="1"/>
      <c r="B122" s="10">
        <f>'Comprehensive apps info'!B122</f>
        <v>6</v>
      </c>
      <c r="C122" s="10">
        <f>'Comprehensive apps info'!C122</f>
        <v>26</v>
      </c>
      <c r="D122" s="25" t="str">
        <f>'Comprehensive apps info'!D122</f>
        <v>Clark County</v>
      </c>
      <c r="E122" s="25" t="str">
        <f>'Comprehensive apps info'!E122</f>
        <v>Past Due Notices</v>
      </c>
      <c r="F122" s="25" t="str">
        <f>'Comprehensive apps info'!F122</f>
        <v>clcdlnt</v>
      </c>
      <c r="G122" s="25" t="str">
        <f>'Comprehensive apps info'!G122</f>
        <v>Quarterly</v>
      </c>
      <c r="H122" s="25" t="str">
        <f>'Comprehensive apps info'!H122</f>
        <v>Statement</v>
      </c>
      <c r="I122" s="25" t="str">
        <f>'Comprehensive apps info'!I122</f>
        <v>Raw Data</v>
      </c>
      <c r="J122" s="25" t="str">
        <f>'Comprehensive apps info'!J122</f>
        <v>Anil</v>
      </c>
      <c r="K122" s="25" t="str">
        <f>'Comprehensive apps info'!K122</f>
        <v>Lakshmi</v>
      </c>
      <c r="L122" s="25" t="str">
        <f>'Comprehensive apps info'!L122</f>
        <v>Michelle Tubbs</v>
      </c>
      <c r="M122" s="25" t="str">
        <f>'Comprehensive apps info'!M122</f>
        <v>LuAnn Rickson</v>
      </c>
      <c r="N122" s="25" t="str">
        <f>'Comprehensive apps info'!N122</f>
        <v>Casey McCammon</v>
      </c>
      <c r="O122" s="59" t="str">
        <f>'Comprehensive apps info'!O122</f>
        <v>Supported by TEKsystems</v>
      </c>
      <c r="P122" s="25" t="str">
        <f>'Comprehensive apps info'!P122</f>
        <v/>
      </c>
      <c r="Q122" s="25" t="str">
        <f>'Comprehensive apps info'!Q122</f>
        <v/>
      </c>
      <c r="R122" s="25" t="str">
        <f>'Comprehensive apps info'!R122</f>
        <v/>
      </c>
      <c r="S122" s="28" t="str">
        <f>'Comprehensive apps info'!S122</f>
        <v/>
      </c>
      <c r="T122" s="28" t="str">
        <f>'Comprehensive apps info'!T122</f>
        <v/>
      </c>
      <c r="U122" s="25" t="str">
        <f>'Comprehensive apps info'!U122</f>
        <v>Logan</v>
      </c>
      <c r="V122" s="25" t="str">
        <f>'Comprehensive apps info'!V122</f>
        <v>Logan</v>
      </c>
      <c r="W122" s="122" t="str">
        <f>'Comprehensive apps info'!W122</f>
        <v>/prod/bcs/lgnp/clientapp/clcdlnt/</v>
      </c>
      <c r="X122" s="122" t="str">
        <f>'Comprehensive apps info'!X122</f>
        <v>/bcs/lgnt/clientapp/clcdlnt/</v>
      </c>
      <c r="Y122" s="42" t="str">
        <f>'Comprehensive apps info'!Y122</f>
        <v>https://sites.google.com/a/rrd.com/clark-county-past-due-notices/</v>
      </c>
      <c r="Z122" s="31" t="str">
        <f>'Comprehensive apps info'!Z122</f>
        <v/>
      </c>
      <c r="AA122" s="118">
        <v>42878.0</v>
      </c>
      <c r="AB122" s="32" t="str">
        <f>'Comprehensive apps info'!AA122</f>
        <v>rrd-clcdlnt-igroup@rrd.com</v>
      </c>
      <c r="AC122" s="32" t="str">
        <f>'Comprehensive apps info'!AB122</f>
        <v>rrd-clcdlnt-egroup@rrd.com</v>
      </c>
      <c r="AD122" s="32" t="str">
        <f>'Comprehensive apps info'!AC122</f>
        <v/>
      </c>
      <c r="AE122" s="32" t="str">
        <f>'Comprehensive apps info'!AD122</f>
        <v/>
      </c>
      <c r="AF122" s="32" t="str">
        <f>'Comprehensive apps info'!AE122</f>
        <v/>
      </c>
      <c r="AG122" s="32" t="str">
        <f>'Comprehensive apps info'!AF122</f>
        <v/>
      </c>
      <c r="AH122" s="32" t="str">
        <f>'Comprehensive apps info'!AG122</f>
        <v/>
      </c>
      <c r="AI122" s="1"/>
      <c r="AJ122" s="1"/>
      <c r="AK122" s="1"/>
    </row>
    <row r="123">
      <c r="A123" s="1"/>
      <c r="B123" s="10">
        <f>'Comprehensive apps info'!B123</f>
        <v>6</v>
      </c>
      <c r="C123" s="10">
        <f>'Comprehensive apps info'!C123</f>
        <v>27</v>
      </c>
      <c r="D123" s="25" t="str">
        <f>'Comprehensive apps info'!D123</f>
        <v>Clark County</v>
      </c>
      <c r="E123" s="25" t="str">
        <f>'Comprehensive apps info'!E123</f>
        <v>Property Tax Notices</v>
      </c>
      <c r="F123" s="25" t="str">
        <f>'Comprehensive apps info'!F123</f>
        <v>clctbil</v>
      </c>
      <c r="G123" s="25" t="str">
        <f>'Comprehensive apps info'!G123</f>
        <v>Annual</v>
      </c>
      <c r="H123" s="25" t="str">
        <f>'Comprehensive apps info'!H123</f>
        <v>Statement</v>
      </c>
      <c r="I123" s="25" t="str">
        <f>'Comprehensive apps info'!I123</f>
        <v>Raw Data</v>
      </c>
      <c r="J123" s="25" t="str">
        <f>'Comprehensive apps info'!J123</f>
        <v>Anil</v>
      </c>
      <c r="K123" s="25" t="str">
        <f>'Comprehensive apps info'!K123</f>
        <v>Lakshmi</v>
      </c>
      <c r="L123" s="25" t="str">
        <f>'Comprehensive apps info'!L123</f>
        <v>Michelle Tubbs</v>
      </c>
      <c r="M123" s="25" t="str">
        <f>'Comprehensive apps info'!M123</f>
        <v>LuAnn Rickson</v>
      </c>
      <c r="N123" s="25" t="str">
        <f>'Comprehensive apps info'!N123</f>
        <v>Casey McCammon</v>
      </c>
      <c r="O123" s="59" t="str">
        <f>'Comprehensive apps info'!O123</f>
        <v>Supported by TEKsystems</v>
      </c>
      <c r="P123" s="25" t="str">
        <f>'Comprehensive apps info'!P123</f>
        <v/>
      </c>
      <c r="Q123" s="25" t="str">
        <f>'Comprehensive apps info'!Q123</f>
        <v/>
      </c>
      <c r="R123" s="25" t="str">
        <f>'Comprehensive apps info'!R123</f>
        <v/>
      </c>
      <c r="S123" s="28" t="str">
        <f>'Comprehensive apps info'!S123</f>
        <v/>
      </c>
      <c r="T123" s="28" t="str">
        <f>'Comprehensive apps info'!T123</f>
        <v/>
      </c>
      <c r="U123" s="25" t="str">
        <f>'Comprehensive apps info'!U123</f>
        <v>Logan</v>
      </c>
      <c r="V123" s="25" t="str">
        <f>'Comprehensive apps info'!V123</f>
        <v>Logan</v>
      </c>
      <c r="W123" s="122" t="str">
        <f>'Comprehensive apps info'!W123</f>
        <v>/prod/bcs/lgnp/clientapp/clctbil/</v>
      </c>
      <c r="X123" s="122" t="str">
        <f>'Comprehensive apps info'!X123</f>
        <v>/bcs/lgnt/clientapp/clctbil/</v>
      </c>
      <c r="Y123" s="42" t="str">
        <f>'Comprehensive apps info'!Y123</f>
        <v>https://sites.google.com/a/rrd.com/clark-county-annual/</v>
      </c>
      <c r="Z123" s="31" t="str">
        <f>'Comprehensive apps info'!Z123</f>
        <v/>
      </c>
      <c r="AA123" s="118">
        <v>42878.0</v>
      </c>
      <c r="AB123" s="32" t="str">
        <f>'Comprehensive apps info'!AA123</f>
        <v>rrd-clctbil-igroup@rrd.com</v>
      </c>
      <c r="AC123" s="32" t="str">
        <f>'Comprehensive apps info'!AB123</f>
        <v>rrd-clctbil-egroup@rrd.com</v>
      </c>
      <c r="AD123" s="32" t="str">
        <f>'Comprehensive apps info'!AC123</f>
        <v/>
      </c>
      <c r="AE123" s="32" t="str">
        <f>'Comprehensive apps info'!AD123</f>
        <v/>
      </c>
      <c r="AF123" s="32" t="str">
        <f>'Comprehensive apps info'!AE123</f>
        <v/>
      </c>
      <c r="AG123" s="32" t="str">
        <f>'Comprehensive apps info'!AF123</f>
        <v/>
      </c>
      <c r="AH123" s="32" t="str">
        <f>'Comprehensive apps info'!AG123</f>
        <v/>
      </c>
      <c r="AI123" s="1"/>
      <c r="AJ123" s="1"/>
      <c r="AK123" s="1"/>
    </row>
    <row r="124">
      <c r="A124" s="91"/>
      <c r="B124" s="10">
        <f>'Comprehensive apps info'!B124</f>
        <v>7</v>
      </c>
      <c r="C124" s="10">
        <f>'Comprehensive apps info'!C124</f>
        <v>1</v>
      </c>
      <c r="D124" s="25" t="str">
        <f>'Comprehensive apps info'!D124</f>
        <v>Compassion</v>
      </c>
      <c r="E124" s="25" t="str">
        <f>'Comprehensive apps info'!E124</f>
        <v>Contribution Statements</v>
      </c>
      <c r="F124" s="25" t="str">
        <f>'Comprehensive apps info'!F124</f>
        <v>cmpstmt</v>
      </c>
      <c r="G124" s="25" t="str">
        <f>'Comprehensive apps info'!G124</f>
        <v>Monthly</v>
      </c>
      <c r="H124" s="25" t="str">
        <f>'Comprehensive apps info'!H124</f>
        <v>Statement</v>
      </c>
      <c r="I124" s="25" t="str">
        <f>'Comprehensive apps info'!I124</f>
        <v>Raw Data</v>
      </c>
      <c r="J124" s="25" t="str">
        <f>'Comprehensive apps info'!J124</f>
        <v>Parth</v>
      </c>
      <c r="K124" s="25" t="str">
        <f>'Comprehensive apps info'!K124</f>
        <v>Venkat</v>
      </c>
      <c r="L124" s="25" t="str">
        <f>'Comprehensive apps info'!L124</f>
        <v>Bruce Simmons</v>
      </c>
      <c r="M124" s="25" t="str">
        <f>'Comprehensive apps info'!M124</f>
        <v>Randy Bunce</v>
      </c>
      <c r="N124" s="25" t="str">
        <f>'Comprehensive apps info'!N124</f>
        <v>Casey McCammon</v>
      </c>
      <c r="O124" s="59" t="str">
        <f>'Comprehensive apps info'!O124</f>
        <v>Supported by TEKsystems</v>
      </c>
      <c r="P124" s="25" t="str">
        <f>'Comprehensive apps info'!P124</f>
        <v/>
      </c>
      <c r="Q124" s="25" t="str">
        <f>'Comprehensive apps info'!Q124</f>
        <v/>
      </c>
      <c r="R124" s="25" t="str">
        <f>'Comprehensive apps info'!R124</f>
        <v/>
      </c>
      <c r="S124" s="28" t="str">
        <f>'Comprehensive apps info'!S124</f>
        <v/>
      </c>
      <c r="T124" s="28" t="str">
        <f>'Comprehensive apps info'!T124</f>
        <v/>
      </c>
      <c r="U124" s="25" t="str">
        <f>'Comprehensive apps info'!U124</f>
        <v>Logan</v>
      </c>
      <c r="V124" s="25" t="str">
        <f>'Comprehensive apps info'!V124</f>
        <v>Logan</v>
      </c>
      <c r="W124" s="122" t="str">
        <f>'Comprehensive apps info'!W124</f>
        <v>/prod/bcs/lgnp/clientapp/cmpstmt/</v>
      </c>
      <c r="X124" s="122" t="str">
        <f>'Comprehensive apps info'!X124</f>
        <v>/bcs/lgnt/clientapp/cmpstmt/</v>
      </c>
      <c r="Y124" s="92" t="str">
        <f>'Comprehensive apps info'!Y124</f>
        <v/>
      </c>
      <c r="Z124" s="31" t="str">
        <f>'Comprehensive apps info'!Z124</f>
        <v/>
      </c>
      <c r="AA124" s="136">
        <v>42999.0</v>
      </c>
      <c r="AB124" s="32" t="str">
        <f>'Comprehensive apps info'!AA124</f>
        <v>rrd-cmpstmt-igroup@rrd.com</v>
      </c>
      <c r="AC124" s="32" t="str">
        <f>'Comprehensive apps info'!AB124</f>
        <v>rrd-cmpstmt-egroup@rrd.com</v>
      </c>
      <c r="AD124" s="32" t="str">
        <f>'Comprehensive apps info'!AC124</f>
        <v/>
      </c>
      <c r="AE124" s="91" t="str">
        <f>'Comprehensive apps info'!AD146</f>
        <v/>
      </c>
      <c r="AF124" s="91" t="str">
        <f>'Comprehensive apps info'!AE146</f>
        <v/>
      </c>
      <c r="AG124" s="91" t="str">
        <f>'Comprehensive apps info'!AF146</f>
        <v/>
      </c>
      <c r="AH124" s="91" t="str">
        <f>'Comprehensive apps info'!AG146</f>
        <v/>
      </c>
      <c r="AI124" s="1"/>
      <c r="AJ124" s="1"/>
      <c r="AK124" s="1"/>
    </row>
    <row r="125">
      <c r="A125" s="1"/>
      <c r="B125" s="14">
        <f>'Comprehensive apps info'!B125</f>
        <v>7</v>
      </c>
      <c r="C125" s="14">
        <f>'Comprehensive apps info'!C125</f>
        <v>2</v>
      </c>
      <c r="D125" s="35" t="str">
        <f>'Comprehensive apps info'!D125</f>
        <v>Davis County</v>
      </c>
      <c r="E125" s="35" t="str">
        <f>'Comprehensive apps info'!E125</f>
        <v>Property Tax Notice</v>
      </c>
      <c r="F125" s="35" t="str">
        <f>'Comprehensive apps info'!F125</f>
        <v>davvaln</v>
      </c>
      <c r="G125" s="35" t="str">
        <f>'Comprehensive apps info'!G125</f>
        <v>Annual</v>
      </c>
      <c r="H125" s="35" t="str">
        <f>'Comprehensive apps info'!H125</f>
        <v>Statement</v>
      </c>
      <c r="I125" s="35" t="str">
        <f>'Comprehensive apps info'!I125</f>
        <v>Raw Data</v>
      </c>
      <c r="J125" s="35" t="str">
        <f>'Comprehensive apps info'!J125</f>
        <v>Unassigned</v>
      </c>
      <c r="K125" s="35" t="str">
        <f>'Comprehensive apps info'!K125</f>
        <v>Unassigned</v>
      </c>
      <c r="L125" s="35" t="str">
        <f>'Comprehensive apps info'!L125</f>
        <v>Alan Gebert</v>
      </c>
      <c r="M125" s="35" t="str">
        <f>'Comprehensive apps info'!M125</f>
        <v>Rose Ann Rockwell</v>
      </c>
      <c r="N125" s="35" t="str">
        <f>'Comprehensive apps info'!N125</f>
        <v>Casey McCammon</v>
      </c>
      <c r="O125" s="36" t="str">
        <f>'Comprehensive apps info'!O125</f>
        <v>De-scoped from TEKsystems</v>
      </c>
      <c r="P125" s="35" t="str">
        <f>'Comprehensive apps info'!P125</f>
        <v/>
      </c>
      <c r="Q125" s="35" t="str">
        <f>'Comprehensive apps info'!Q125</f>
        <v/>
      </c>
      <c r="R125" s="35" t="str">
        <f>'Comprehensive apps info'!R125</f>
        <v/>
      </c>
      <c r="S125" s="37" t="str">
        <f>'Comprehensive apps info'!S125</f>
        <v/>
      </c>
      <c r="T125" s="37" t="str">
        <f>'Comprehensive apps info'!T125</f>
        <v/>
      </c>
      <c r="U125" s="35" t="str">
        <f>'Comprehensive apps info'!U125</f>
        <v>Logan</v>
      </c>
      <c r="V125" s="35" t="str">
        <f>'Comprehensive apps info'!V125</f>
        <v>Logan</v>
      </c>
      <c r="W125" s="125" t="str">
        <f>'Comprehensive apps info'!W125</f>
        <v>/prod/bcs/lgnp/clientapp/davvaln/</v>
      </c>
      <c r="X125" s="125" t="str">
        <f>'Comprehensive apps info'!X125</f>
        <v>/bcs/lgnt/clientapp/davvaln/</v>
      </c>
      <c r="Y125" s="94" t="str">
        <f>'Comprehensive apps info'!Y125</f>
        <v/>
      </c>
      <c r="Z125" s="40" t="str">
        <f>'Comprehensive apps info'!Z125</f>
        <v/>
      </c>
      <c r="AA125" s="119" t="s">
        <v>17</v>
      </c>
      <c r="AB125" s="39" t="str">
        <f>'Comprehensive apps info'!AA125</f>
        <v/>
      </c>
      <c r="AC125" s="39" t="str">
        <f>'Comprehensive apps info'!AB125</f>
        <v/>
      </c>
      <c r="AD125" s="39" t="str">
        <f>'Comprehensive apps info'!AC125</f>
        <v/>
      </c>
      <c r="AE125" s="39" t="str">
        <f>'Comprehensive apps info'!AD147</f>
        <v/>
      </c>
      <c r="AF125" s="39" t="str">
        <f>'Comprehensive apps info'!AE147</f>
        <v/>
      </c>
      <c r="AG125" s="39" t="str">
        <f>'Comprehensive apps info'!AF147</f>
        <v/>
      </c>
      <c r="AH125" s="39" t="str">
        <f>'Comprehensive apps info'!AG147</f>
        <v/>
      </c>
      <c r="AI125" s="1"/>
      <c r="AJ125" s="1"/>
      <c r="AK125" s="1"/>
    </row>
    <row r="126">
      <c r="A126" s="91"/>
      <c r="B126" s="10">
        <f>'Comprehensive apps info'!B126</f>
        <v>7</v>
      </c>
      <c r="C126" s="10">
        <f>'Comprehensive apps info'!C126</f>
        <v>3</v>
      </c>
      <c r="D126" s="25" t="str">
        <f>'Comprehensive apps info'!D126</f>
        <v>Delaware DOL</v>
      </c>
      <c r="E126" s="25" t="str">
        <f>'Comprehensive apps info'!E126</f>
        <v>UC8</v>
      </c>
      <c r="F126" s="25" t="str">
        <f>'Comprehensive apps info'!F126</f>
        <v>dlldolq</v>
      </c>
      <c r="G126" s="25" t="str">
        <f>'Comprehensive apps info'!G126</f>
        <v>Quarterly</v>
      </c>
      <c r="H126" s="25" t="str">
        <f>'Comprehensive apps info'!H126</f>
        <v>Statement</v>
      </c>
      <c r="I126" s="25" t="str">
        <f>'Comprehensive apps info'!I126</f>
        <v>Raw Data</v>
      </c>
      <c r="J126" s="25" t="str">
        <f>'Comprehensive apps info'!J126</f>
        <v>Rao</v>
      </c>
      <c r="K126" s="25" t="str">
        <f>'Comprehensive apps info'!K126</f>
        <v>Veera</v>
      </c>
      <c r="L126" s="25" t="str">
        <f>'Comprehensive apps info'!L126</f>
        <v>Dawn Robison</v>
      </c>
      <c r="M126" s="25" t="str">
        <f>'Comprehensive apps info'!M126</f>
        <v>Jason Hickox</v>
      </c>
      <c r="N126" s="25" t="str">
        <f>'Comprehensive apps info'!N126</f>
        <v>Casey McCammon</v>
      </c>
      <c r="O126" s="59" t="str">
        <f>'Comprehensive apps info'!O126</f>
        <v>Supported by TEKsystems</v>
      </c>
      <c r="P126" s="25" t="str">
        <f>'Comprehensive apps info'!P126</f>
        <v/>
      </c>
      <c r="Q126" s="25" t="str">
        <f>'Comprehensive apps info'!Q126</f>
        <v/>
      </c>
      <c r="R126" s="25" t="str">
        <f>'Comprehensive apps info'!R126</f>
        <v/>
      </c>
      <c r="S126" s="28" t="str">
        <f>'Comprehensive apps info'!S126</f>
        <v/>
      </c>
      <c r="T126" s="28" t="str">
        <f>'Comprehensive apps info'!T126</f>
        <v/>
      </c>
      <c r="U126" s="25" t="str">
        <f>'Comprehensive apps info'!U126</f>
        <v>Logan</v>
      </c>
      <c r="V126" s="25" t="str">
        <f>'Comprehensive apps info'!V126</f>
        <v>Logan</v>
      </c>
      <c r="W126" s="122" t="str">
        <f>'Comprehensive apps info'!W126</f>
        <v>/prod/bcs/lgnp/clientapp/dlldolq/</v>
      </c>
      <c r="X126" s="122" t="str">
        <f>'Comprehensive apps info'!X126</f>
        <v>/bcs/lgnt/clientapp/dlldolq/</v>
      </c>
      <c r="Y126" s="92" t="str">
        <f>'Comprehensive apps info'!Y126</f>
        <v/>
      </c>
      <c r="Z126" s="31" t="str">
        <f>'Comprehensive apps info'!Z126</f>
        <v/>
      </c>
      <c r="AA126" s="118">
        <v>42977.0</v>
      </c>
      <c r="AB126" s="32" t="str">
        <f>'Comprehensive apps info'!AA126</f>
        <v>rrd-dlldolq-igroup@rrd.com</v>
      </c>
      <c r="AC126" s="32" t="str">
        <f>'Comprehensive apps info'!AB126</f>
        <v>rrd-dlldolq-egroup@rrd.com</v>
      </c>
      <c r="AD126" s="32" t="str">
        <f>'Comprehensive apps info'!AC126</f>
        <v/>
      </c>
      <c r="AE126" s="91" t="str">
        <f>'Comprehensive apps info'!AD148</f>
        <v/>
      </c>
      <c r="AF126" s="91" t="str">
        <f>'Comprehensive apps info'!AE148</f>
        <v/>
      </c>
      <c r="AG126" s="91" t="str">
        <f>'Comprehensive apps info'!AF148</f>
        <v/>
      </c>
      <c r="AH126" s="91" t="str">
        <f>'Comprehensive apps info'!AG148</f>
        <v/>
      </c>
      <c r="AI126" s="1"/>
      <c r="AJ126" s="1"/>
      <c r="AK126" s="1"/>
    </row>
    <row r="127">
      <c r="A127" s="91"/>
      <c r="B127" s="10">
        <f>'Comprehensive apps info'!B127</f>
        <v>7</v>
      </c>
      <c r="C127" s="10">
        <f>'Comprehensive apps info'!C127</f>
        <v>4</v>
      </c>
      <c r="D127" s="25" t="str">
        <f>'Comprehensive apps info'!D127</f>
        <v>Farmers Insurance</v>
      </c>
      <c r="E127" s="25" t="str">
        <f>'Comprehensive apps info'!E127</f>
        <v>GLBA</v>
      </c>
      <c r="F127" s="25" t="str">
        <f>'Comprehensive apps info'!F127</f>
        <v>figfglb</v>
      </c>
      <c r="G127" s="25" t="str">
        <f>'Comprehensive apps info'!G127</f>
        <v>Bi-weekly</v>
      </c>
      <c r="H127" s="25" t="str">
        <f>'Comprehensive apps info'!H127</f>
        <v>Statement</v>
      </c>
      <c r="I127" s="25" t="str">
        <f>'Comprehensive apps info'!I127</f>
        <v>Raw Data</v>
      </c>
      <c r="J127" s="25" t="str">
        <f>'Comprehensive apps info'!J127</f>
        <v>Parth</v>
      </c>
      <c r="K127" s="25" t="str">
        <f>'Comprehensive apps info'!K127</f>
        <v>Venkat</v>
      </c>
      <c r="L127" s="25" t="str">
        <f>'Comprehensive apps info'!L127</f>
        <v>Michelle Tubbs</v>
      </c>
      <c r="M127" s="25" t="str">
        <f>'Comprehensive apps info'!M127</f>
        <v>Heidi Stockton</v>
      </c>
      <c r="N127" s="25" t="str">
        <f>'Comprehensive apps info'!N127</f>
        <v>Casey McCammon</v>
      </c>
      <c r="O127" s="59" t="str">
        <f>'Comprehensive apps info'!O127</f>
        <v>Supported by TEKsystems</v>
      </c>
      <c r="P127" s="25" t="str">
        <f>'Comprehensive apps info'!P127</f>
        <v/>
      </c>
      <c r="Q127" s="25" t="str">
        <f>'Comprehensive apps info'!Q127</f>
        <v/>
      </c>
      <c r="R127" s="25" t="str">
        <f>'Comprehensive apps info'!R127</f>
        <v/>
      </c>
      <c r="S127" s="28" t="str">
        <f>'Comprehensive apps info'!S127</f>
        <v/>
      </c>
      <c r="T127" s="28" t="str">
        <f>'Comprehensive apps info'!T127</f>
        <v/>
      </c>
      <c r="U127" s="25" t="str">
        <f>'Comprehensive apps info'!U127</f>
        <v>Logan</v>
      </c>
      <c r="V127" s="25" t="str">
        <f>'Comprehensive apps info'!V127</f>
        <v>Logan</v>
      </c>
      <c r="W127" s="122" t="str">
        <f>'Comprehensive apps info'!W127</f>
        <v>/prod/bcs/lgnp/clientapp/figfglb/</v>
      </c>
      <c r="X127" s="122" t="str">
        <f>'Comprehensive apps info'!X127</f>
        <v>/bcs/lgnt/clientapp/figfglb/</v>
      </c>
      <c r="Y127" s="42" t="str">
        <f>'Comprehensive apps info'!Y127</f>
        <v>https://sites.google.com/a/rrd.com/farmers/</v>
      </c>
      <c r="Z127" s="31" t="str">
        <f>'Comprehensive apps info'!Z127</f>
        <v/>
      </c>
      <c r="AA127" s="118">
        <v>42977.0</v>
      </c>
      <c r="AB127" s="32" t="str">
        <f>'Comprehensive apps info'!AA127</f>
        <v>rrd-figfglb-igroup@rrd.com</v>
      </c>
      <c r="AC127" s="32" t="str">
        <f>'Comprehensive apps info'!AB127</f>
        <v>N/A</v>
      </c>
      <c r="AD127" s="32" t="str">
        <f>'Comprehensive apps info'!AC127</f>
        <v/>
      </c>
      <c r="AE127" s="91" t="str">
        <f>'Comprehensive apps info'!AD149</f>
        <v/>
      </c>
      <c r="AF127" s="91" t="str">
        <f>'Comprehensive apps info'!AE149</f>
        <v/>
      </c>
      <c r="AG127" s="91" t="str">
        <f>'Comprehensive apps info'!AF149</f>
        <v/>
      </c>
      <c r="AH127" s="91" t="str">
        <f>'Comprehensive apps info'!AG149</f>
        <v/>
      </c>
      <c r="AI127" s="1"/>
      <c r="AJ127" s="1"/>
      <c r="AK127" s="1"/>
    </row>
    <row r="128">
      <c r="A128" s="91"/>
      <c r="B128" s="10">
        <f>'Comprehensive apps info'!B128</f>
        <v>7</v>
      </c>
      <c r="C128" s="10">
        <f>'Comprehensive apps info'!C128</f>
        <v>5</v>
      </c>
      <c r="D128" s="25" t="str">
        <f>'Comprehensive apps info'!D128</f>
        <v>Mellon ACS</v>
      </c>
      <c r="E128" s="25" t="str">
        <f>'Comprehensive apps info'!E128</f>
        <v>Care First Letters</v>
      </c>
      <c r="F128" s="25" t="str">
        <f>'Comprehensive apps info'!F128</f>
        <v>mipletr</v>
      </c>
      <c r="G128" s="25" t="str">
        <f>'Comprehensive apps info'!G128</f>
        <v>Monthly</v>
      </c>
      <c r="H128" s="25" t="str">
        <f>'Comprehensive apps info'!H128</f>
        <v>Letter</v>
      </c>
      <c r="I128" s="25" t="str">
        <f>'Comprehensive apps info'!I128</f>
        <v>Raw Data</v>
      </c>
      <c r="J128" s="25" t="str">
        <f>'Comprehensive apps info'!J128</f>
        <v>Venkat</v>
      </c>
      <c r="K128" s="25" t="str">
        <f>'Comprehensive apps info'!K128</f>
        <v>Parth</v>
      </c>
      <c r="L128" s="25" t="str">
        <f>'Comprehensive apps info'!L128</f>
        <v>Anthony Goodwin</v>
      </c>
      <c r="M128" s="25" t="str">
        <f>'Comprehensive apps info'!M128</f>
        <v>Lynsey Falkenberg</v>
      </c>
      <c r="N128" s="25" t="str">
        <f>'Comprehensive apps info'!N128</f>
        <v>Casey McCammon</v>
      </c>
      <c r="O128" s="59" t="str">
        <f>'Comprehensive apps info'!O128</f>
        <v>Supported by TEKsystems</v>
      </c>
      <c r="P128" s="25" t="str">
        <f>'Comprehensive apps info'!P128</f>
        <v/>
      </c>
      <c r="Q128" s="25" t="str">
        <f>'Comprehensive apps info'!Q128</f>
        <v/>
      </c>
      <c r="R128" s="25" t="str">
        <f>'Comprehensive apps info'!R128</f>
        <v/>
      </c>
      <c r="S128" s="28" t="str">
        <f>'Comprehensive apps info'!S128</f>
        <v/>
      </c>
      <c r="T128" s="28" t="str">
        <f>'Comprehensive apps info'!T128</f>
        <v/>
      </c>
      <c r="U128" s="25" t="str">
        <f>'Comprehensive apps info'!U128</f>
        <v>Logan</v>
      </c>
      <c r="V128" s="25" t="str">
        <f>'Comprehensive apps info'!V128</f>
        <v>Logan</v>
      </c>
      <c r="W128" s="122" t="str">
        <f>'Comprehensive apps info'!W128</f>
        <v>/prod/bcs/lgnp/clientapp/mipletr/</v>
      </c>
      <c r="X128" s="122" t="str">
        <f>'Comprehensive apps info'!X128</f>
        <v>/bcs/lgnt/clientapp/mipletr/</v>
      </c>
      <c r="Y128" s="42" t="str">
        <f>'Comprehensive apps info'!Y128</f>
        <v>https://sites.google.com/a/rrd.com/mellon-carefirst-letters/</v>
      </c>
      <c r="Z128" s="31" t="str">
        <f>'Comprehensive apps info'!Z128</f>
        <v/>
      </c>
      <c r="AA128" s="118">
        <v>42977.0</v>
      </c>
      <c r="AB128" s="32" t="str">
        <f>'Comprehensive apps info'!AA128</f>
        <v>rrd-mipletr-igroup@rrd.com</v>
      </c>
      <c r="AC128" s="32" t="str">
        <f>'Comprehensive apps info'!AB128</f>
        <v>rrd-mipletr-egroup@rrd.com</v>
      </c>
      <c r="AD128" s="32" t="str">
        <f>'Comprehensive apps info'!AC128</f>
        <v/>
      </c>
      <c r="AE128" s="91" t="str">
        <f>'Comprehensive apps info'!AD150</f>
        <v/>
      </c>
      <c r="AF128" s="91" t="str">
        <f>'Comprehensive apps info'!AE150</f>
        <v/>
      </c>
      <c r="AG128" s="91" t="str">
        <f>'Comprehensive apps info'!AF150</f>
        <v/>
      </c>
      <c r="AH128" s="91" t="str">
        <f>'Comprehensive apps info'!AG150</f>
        <v/>
      </c>
      <c r="AI128" s="1"/>
      <c r="AJ128" s="1"/>
      <c r="AK128" s="1"/>
    </row>
    <row r="129">
      <c r="A129" s="91"/>
      <c r="B129" s="10">
        <f>'Comprehensive apps info'!B129</f>
        <v>7</v>
      </c>
      <c r="C129" s="10">
        <f>'Comprehensive apps info'!C129</f>
        <v>6</v>
      </c>
      <c r="D129" s="25" t="str">
        <f>'Comprehensive apps info'!D129</f>
        <v>Mellon ACS</v>
      </c>
      <c r="E129" s="25" t="str">
        <f>'Comprehensive apps info'!E129</f>
        <v>Welcome Kit</v>
      </c>
      <c r="F129" s="25" t="str">
        <f>'Comprehensive apps info'!F129</f>
        <v>mipkits</v>
      </c>
      <c r="G129" s="25" t="str">
        <f>'Comprehensive apps info'!G129</f>
        <v>Daily</v>
      </c>
      <c r="H129" s="25" t="str">
        <f>'Comprehensive apps info'!H129</f>
        <v>Kit</v>
      </c>
      <c r="I129" s="25" t="str">
        <f>'Comprehensive apps info'!I129</f>
        <v>Raw Data</v>
      </c>
      <c r="J129" s="25" t="str">
        <f>'Comprehensive apps info'!J129</f>
        <v>Venkat</v>
      </c>
      <c r="K129" s="25" t="str">
        <f>'Comprehensive apps info'!K129</f>
        <v>Parth</v>
      </c>
      <c r="L129" s="25" t="str">
        <f>'Comprehensive apps info'!L129</f>
        <v>Ismaila Meite</v>
      </c>
      <c r="M129" s="25" t="str">
        <f>'Comprehensive apps info'!M129</f>
        <v>Lynsey Falkenberg</v>
      </c>
      <c r="N129" s="25" t="str">
        <f>'Comprehensive apps info'!N129</f>
        <v>Casey McCammon</v>
      </c>
      <c r="O129" s="59" t="str">
        <f>'Comprehensive apps info'!O129</f>
        <v>Supported by TEKsystems</v>
      </c>
      <c r="P129" s="25" t="str">
        <f>'Comprehensive apps info'!P129</f>
        <v/>
      </c>
      <c r="Q129" s="25" t="str">
        <f>'Comprehensive apps info'!Q129</f>
        <v/>
      </c>
      <c r="R129" s="25" t="str">
        <f>'Comprehensive apps info'!R129</f>
        <v/>
      </c>
      <c r="S129" s="28" t="str">
        <f>'Comprehensive apps info'!S129</f>
        <v/>
      </c>
      <c r="T129" s="28" t="str">
        <f>'Comprehensive apps info'!T129</f>
        <v/>
      </c>
      <c r="U129" s="25" t="str">
        <f>'Comprehensive apps info'!U129</f>
        <v>Logan</v>
      </c>
      <c r="V129" s="25" t="str">
        <f>'Comprehensive apps info'!V129</f>
        <v>Logan</v>
      </c>
      <c r="W129" s="122" t="str">
        <f>'Comprehensive apps info'!W129</f>
        <v>/prod/bcs/lgnp/clientapp/mipkits/</v>
      </c>
      <c r="X129" s="122" t="str">
        <f>'Comprehensive apps info'!X129</f>
        <v>/bcs/lgnt/clientapp/mipkits/</v>
      </c>
      <c r="Y129" s="42" t="str">
        <f>'Comprehensive apps info'!Y129</f>
        <v>https://sites.google.com/a/rrd.com/mipkits/</v>
      </c>
      <c r="Z129" s="31" t="str">
        <f>'Comprehensive apps info'!Z129</f>
        <v/>
      </c>
      <c r="AA129" s="118">
        <v>42996.0</v>
      </c>
      <c r="AB129" s="32" t="str">
        <f>'Comprehensive apps info'!AA129</f>
        <v>mip-internal-reports@rrd.com</v>
      </c>
      <c r="AC129" s="32" t="str">
        <f>'Comprehensive apps info'!AB129</f>
        <v>mip-external-reports@rrd.com</v>
      </c>
      <c r="AD129" s="32" t="str">
        <f>'Comprehensive apps info'!AC129</f>
        <v/>
      </c>
      <c r="AE129" s="91" t="str">
        <f>'Comprehensive apps info'!AD151</f>
        <v/>
      </c>
      <c r="AF129" s="91" t="str">
        <f>'Comprehensive apps info'!AE151</f>
        <v/>
      </c>
      <c r="AG129" s="91" t="str">
        <f>'Comprehensive apps info'!AF151</f>
        <v/>
      </c>
      <c r="AH129" s="91" t="str">
        <f>'Comprehensive apps info'!AG151</f>
        <v/>
      </c>
      <c r="AI129" s="1"/>
      <c r="AJ129" s="1"/>
      <c r="AK129" s="1"/>
    </row>
    <row r="130">
      <c r="A130" s="91"/>
      <c r="B130" s="10">
        <f>'Comprehensive apps info'!B130</f>
        <v>7</v>
      </c>
      <c r="C130" s="10">
        <f>'Comprehensive apps info'!C130</f>
        <v>7</v>
      </c>
      <c r="D130" s="25" t="str">
        <f>'Comprehensive apps info'!D130</f>
        <v>New Mexico</v>
      </c>
      <c r="E130" s="25" t="str">
        <f>'Comprehensive apps info'!E130</f>
        <v>Motor Vehicle Registration</v>
      </c>
      <c r="F130" s="25" t="str">
        <f>'Comprehensive apps info'!F130</f>
        <v>nm1post</v>
      </c>
      <c r="G130" s="25" t="str">
        <f>'Comprehensive apps info'!G130</f>
        <v>Monthly</v>
      </c>
      <c r="H130" s="25" t="str">
        <f>'Comprehensive apps info'!H130</f>
        <v>Renewal</v>
      </c>
      <c r="I130" s="25" t="str">
        <f>'Comprehensive apps info'!I130</f>
        <v>Raw Data</v>
      </c>
      <c r="J130" s="25" t="str">
        <f>'Comprehensive apps info'!J130</f>
        <v>Parth</v>
      </c>
      <c r="K130" s="25" t="str">
        <f>'Comprehensive apps info'!K130</f>
        <v>Venkat</v>
      </c>
      <c r="L130" s="25" t="str">
        <f>'Comprehensive apps info'!L130</f>
        <v>Bob Durtschi</v>
      </c>
      <c r="M130" s="25" t="str">
        <f>'Comprehensive apps info'!M130</f>
        <v>Mark Andreasen</v>
      </c>
      <c r="N130" s="25" t="str">
        <f>'Comprehensive apps info'!N130</f>
        <v>Casey McCammon</v>
      </c>
      <c r="O130" s="59" t="str">
        <f>'Comprehensive apps info'!O130</f>
        <v>Supported by TEKsystems</v>
      </c>
      <c r="P130" s="25" t="str">
        <f>'Comprehensive apps info'!P130</f>
        <v/>
      </c>
      <c r="Q130" s="25" t="str">
        <f>'Comprehensive apps info'!Q130</f>
        <v/>
      </c>
      <c r="R130" s="25" t="str">
        <f>'Comprehensive apps info'!R130</f>
        <v/>
      </c>
      <c r="S130" s="28" t="str">
        <f>'Comprehensive apps info'!S130</f>
        <v/>
      </c>
      <c r="T130" s="28" t="str">
        <f>'Comprehensive apps info'!T130</f>
        <v/>
      </c>
      <c r="U130" s="25" t="str">
        <f>'Comprehensive apps info'!U130</f>
        <v>Logan</v>
      </c>
      <c r="V130" s="25" t="str">
        <f>'Comprehensive apps info'!V130</f>
        <v>Logan</v>
      </c>
      <c r="W130" s="122" t="str">
        <f>'Comprehensive apps info'!W130</f>
        <v>/prod/bcs/lgnp/clientapp/nm1post/</v>
      </c>
      <c r="X130" s="122" t="str">
        <f>'Comprehensive apps info'!X130</f>
        <v>/bcs/lgnt/clientapp/nm1post/</v>
      </c>
      <c r="Y130" s="42" t="str">
        <f>'Comprehensive apps info'!Y130</f>
        <v>https://sites.google.com/a/rrd.com/new-mexico-motor-vehicle-renewals/</v>
      </c>
      <c r="Z130" s="31" t="str">
        <f>'Comprehensive apps info'!Z130</f>
        <v/>
      </c>
      <c r="AA130" s="118">
        <v>42999.0</v>
      </c>
      <c r="AB130" s="32" t="str">
        <f>'Comprehensive apps info'!AA130</f>
        <v>rrd-nm1post-igroup@rrd.com</v>
      </c>
      <c r="AC130" s="32" t="str">
        <f>'Comprehensive apps info'!AB130</f>
        <v>rrd-nm1post-egroup@rrd.com</v>
      </c>
      <c r="AD130" s="32" t="str">
        <f>'Comprehensive apps info'!AC130</f>
        <v/>
      </c>
      <c r="AE130" s="91" t="str">
        <f>'Comprehensive apps info'!AD152</f>
        <v/>
      </c>
      <c r="AF130" s="91" t="str">
        <f>'Comprehensive apps info'!AE152</f>
        <v/>
      </c>
      <c r="AG130" s="91" t="str">
        <f>'Comprehensive apps info'!AF152</f>
        <v/>
      </c>
      <c r="AH130" s="91" t="str">
        <f>'Comprehensive apps info'!AG152</f>
        <v/>
      </c>
      <c r="AI130" s="1"/>
      <c r="AJ130" s="1"/>
      <c r="AK130" s="1"/>
    </row>
    <row r="131">
      <c r="A131" s="91"/>
      <c r="B131" s="10">
        <f>'Comprehensive apps info'!B131</f>
        <v>7</v>
      </c>
      <c r="C131" s="10">
        <f>'Comprehensive apps info'!C131</f>
        <v>8</v>
      </c>
      <c r="D131" s="25" t="str">
        <f>'Comprehensive apps info'!D131</f>
        <v>Prudential</v>
      </c>
      <c r="E131" s="25" t="str">
        <f>'Comprehensive apps info'!E131</f>
        <v>Welcome Kit</v>
      </c>
      <c r="F131" s="25" t="str">
        <f>'Comprehensive apps info'!F131</f>
        <v>pruwelc</v>
      </c>
      <c r="G131" s="25" t="str">
        <f>'Comprehensive apps info'!G131</f>
        <v>Ad-hoc</v>
      </c>
      <c r="H131" s="25" t="str">
        <f>'Comprehensive apps info'!H131</f>
        <v>Kit</v>
      </c>
      <c r="I131" s="25" t="str">
        <f>'Comprehensive apps info'!I131</f>
        <v>PDF</v>
      </c>
      <c r="J131" s="25" t="str">
        <f>'Comprehensive apps info'!J131</f>
        <v>Rao</v>
      </c>
      <c r="K131" s="25" t="str">
        <f>'Comprehensive apps info'!K131</f>
        <v>Veera</v>
      </c>
      <c r="L131" s="25" t="str">
        <f>'Comprehensive apps info'!L131</f>
        <v>Jay Thatcher</v>
      </c>
      <c r="M131" s="25" t="str">
        <f>'Comprehensive apps info'!M131</f>
        <v>Andrew Berato</v>
      </c>
      <c r="N131" s="25" t="str">
        <f>'Comprehensive apps info'!N131</f>
        <v>Casey McCammon</v>
      </c>
      <c r="O131" s="59" t="str">
        <f>'Comprehensive apps info'!O131</f>
        <v>Supported by TEKsystems</v>
      </c>
      <c r="P131" s="25" t="str">
        <f>'Comprehensive apps info'!P131</f>
        <v/>
      </c>
      <c r="Q131" s="25" t="str">
        <f>'Comprehensive apps info'!Q131</f>
        <v/>
      </c>
      <c r="R131" s="25" t="str">
        <f>'Comprehensive apps info'!R131</f>
        <v/>
      </c>
      <c r="S131" s="28" t="str">
        <f>'Comprehensive apps info'!S131</f>
        <v/>
      </c>
      <c r="T131" s="28" t="str">
        <f>'Comprehensive apps info'!T131</f>
        <v/>
      </c>
      <c r="U131" s="25" t="str">
        <f>'Comprehensive apps info'!U131</f>
        <v>West Caldwell</v>
      </c>
      <c r="V131" s="25" t="str">
        <f>'Comprehensive apps info'!V131</f>
        <v>West Caldwell</v>
      </c>
      <c r="W131" s="122" t="str">
        <f>'Comprehensive apps info'!W131</f>
        <v>/prod/bcs/wcwp/clientapp/pruwelc/</v>
      </c>
      <c r="X131" s="122" t="str">
        <f>'Comprehensive apps info'!X131</f>
        <v>/bcs/wcwt/clientapp/pruwelc/</v>
      </c>
      <c r="Y131" s="92" t="str">
        <f>'Comprehensive apps info'!Y131</f>
        <v/>
      </c>
      <c r="Z131" s="31" t="str">
        <f>'Comprehensive apps info'!Z131</f>
        <v/>
      </c>
      <c r="AA131" s="118">
        <v>42976.0</v>
      </c>
      <c r="AB131" s="32" t="str">
        <f>'Comprehensive apps info'!AA131</f>
        <v>rrd-pruwelc-igroup@rrd.com</v>
      </c>
      <c r="AC131" s="32" t="str">
        <f>'Comprehensive apps info'!AB131</f>
        <v>N/A</v>
      </c>
      <c r="AD131" s="32" t="str">
        <f>'Comprehensive apps info'!AC131</f>
        <v/>
      </c>
      <c r="AE131" s="91" t="str">
        <f>'Comprehensive apps info'!AD153</f>
        <v/>
      </c>
      <c r="AF131" s="91" t="str">
        <f>'Comprehensive apps info'!AE153</f>
        <v/>
      </c>
      <c r="AG131" s="91" t="str">
        <f>'Comprehensive apps info'!AF153</f>
        <v/>
      </c>
      <c r="AH131" s="91" t="str">
        <f>'Comprehensive apps info'!AG153</f>
        <v/>
      </c>
      <c r="AI131" s="1"/>
      <c r="AJ131" s="1"/>
      <c r="AK131" s="1"/>
    </row>
    <row r="132">
      <c r="A132" s="91"/>
      <c r="B132" s="10">
        <f>'Comprehensive apps info'!B132</f>
        <v>7</v>
      </c>
      <c r="C132" s="10">
        <f>'Comprehensive apps info'!C132</f>
        <v>9</v>
      </c>
      <c r="D132" s="25" t="str">
        <f>'Comprehensive apps info'!D132</f>
        <v>State of New Mexico</v>
      </c>
      <c r="E132" s="25" t="str">
        <f>'Comprehensive apps info'!E132</f>
        <v>Monthly 729</v>
      </c>
      <c r="F132" s="25" t="str">
        <f>'Comprehensive apps info'!F132</f>
        <v>snmstmt</v>
      </c>
      <c r="G132" s="25" t="str">
        <f>'Comprehensive apps info'!G132</f>
        <v>Monthly</v>
      </c>
      <c r="H132" s="25" t="str">
        <f>'Comprehensive apps info'!H132</f>
        <v>Statement</v>
      </c>
      <c r="I132" s="25" t="str">
        <f>'Comprehensive apps info'!I132</f>
        <v>Raw Data</v>
      </c>
      <c r="J132" s="25" t="str">
        <f>'Comprehensive apps info'!J132</f>
        <v>Venkat</v>
      </c>
      <c r="K132" s="25" t="str">
        <f>'Comprehensive apps info'!K132</f>
        <v>Parth</v>
      </c>
      <c r="L132" s="25" t="str">
        <f>'Comprehensive apps info'!L132</f>
        <v>Ismaila Meite</v>
      </c>
      <c r="M132" s="25" t="str">
        <f>'Comprehensive apps info'!M132</f>
        <v>Mark Andreasen</v>
      </c>
      <c r="N132" s="25" t="str">
        <f>'Comprehensive apps info'!N132</f>
        <v>Casey McCammon</v>
      </c>
      <c r="O132" s="59" t="str">
        <f>'Comprehensive apps info'!O132</f>
        <v>Supported by TEKsystems</v>
      </c>
      <c r="P132" s="25" t="str">
        <f>'Comprehensive apps info'!P132</f>
        <v/>
      </c>
      <c r="Q132" s="25" t="str">
        <f>'Comprehensive apps info'!Q132</f>
        <v/>
      </c>
      <c r="R132" s="25" t="str">
        <f>'Comprehensive apps info'!R132</f>
        <v/>
      </c>
      <c r="S132" s="28" t="str">
        <f>'Comprehensive apps info'!S132</f>
        <v/>
      </c>
      <c r="T132" s="28" t="str">
        <f>'Comprehensive apps info'!T132</f>
        <v/>
      </c>
      <c r="U132" s="25" t="str">
        <f>'Comprehensive apps info'!U132</f>
        <v>Logan</v>
      </c>
      <c r="V132" s="25" t="str">
        <f>'Comprehensive apps info'!V132</f>
        <v>Logan</v>
      </c>
      <c r="W132" s="122" t="str">
        <f>'Comprehensive apps info'!W132</f>
        <v>/prod/bcs/lgnp/clientapp/snmstmt/</v>
      </c>
      <c r="X132" s="122" t="str">
        <f>'Comprehensive apps info'!X132</f>
        <v>/bcs/lgnt/clientapp/snmstmt/</v>
      </c>
      <c r="Y132" s="42" t="str">
        <f>'Comprehensive apps info'!Y132</f>
        <v>https://sites.google.com/a/rrd.com/state-of-new-mexico/</v>
      </c>
      <c r="Z132" s="31" t="str">
        <f>'Comprehensive apps info'!Z132</f>
        <v/>
      </c>
      <c r="AA132" s="118">
        <v>42977.0</v>
      </c>
      <c r="AB132" s="32" t="str">
        <f>'Comprehensive apps info'!AA132</f>
        <v>rrd-snmstmt-igroup@rrd.com</v>
      </c>
      <c r="AC132" s="32" t="str">
        <f>'Comprehensive apps info'!AB132</f>
        <v>rrd-snmstmt-egroup@rrd.com</v>
      </c>
      <c r="AD132" s="32" t="str">
        <f>'Comprehensive apps info'!AC132</f>
        <v/>
      </c>
      <c r="AE132" s="91" t="str">
        <f>'Comprehensive apps info'!AD154</f>
        <v/>
      </c>
      <c r="AF132" s="91" t="str">
        <f>'Comprehensive apps info'!AE154</f>
        <v/>
      </c>
      <c r="AG132" s="91" t="str">
        <f>'Comprehensive apps info'!AF154</f>
        <v/>
      </c>
      <c r="AH132" s="91" t="str">
        <f>'Comprehensive apps info'!AG154</f>
        <v/>
      </c>
      <c r="AI132" s="1"/>
      <c r="AJ132" s="1"/>
      <c r="AK132" s="1"/>
    </row>
    <row r="133">
      <c r="A133" s="91"/>
      <c r="B133" s="10">
        <f>'Comprehensive apps info'!B133</f>
        <v>7</v>
      </c>
      <c r="C133" s="10">
        <f>'Comprehensive apps info'!C133</f>
        <v>10</v>
      </c>
      <c r="D133" s="25" t="str">
        <f>'Comprehensive apps info'!D133</f>
        <v>State of New Mexico</v>
      </c>
      <c r="E133" s="25" t="str">
        <f>'Comprehensive apps info'!E133</f>
        <v>Monthly 737</v>
      </c>
      <c r="F133" s="25" t="str">
        <f>'Comprehensive apps info'!F133</f>
        <v>snmstmt</v>
      </c>
      <c r="G133" s="25" t="str">
        <f>'Comprehensive apps info'!G133</f>
        <v>Monthly</v>
      </c>
      <c r="H133" s="25" t="str">
        <f>'Comprehensive apps info'!H133</f>
        <v>Statement</v>
      </c>
      <c r="I133" s="25" t="str">
        <f>'Comprehensive apps info'!I133</f>
        <v>Raw Data</v>
      </c>
      <c r="J133" s="25" t="str">
        <f>'Comprehensive apps info'!J133</f>
        <v>Venkat</v>
      </c>
      <c r="K133" s="25" t="str">
        <f>'Comprehensive apps info'!K133</f>
        <v>Parth</v>
      </c>
      <c r="L133" s="25" t="str">
        <f>'Comprehensive apps info'!L133</f>
        <v>Ismaila Meite</v>
      </c>
      <c r="M133" s="25" t="str">
        <f>'Comprehensive apps info'!M133</f>
        <v>Mark Andreasen</v>
      </c>
      <c r="N133" s="25" t="str">
        <f>'Comprehensive apps info'!N133</f>
        <v>Casey McCammon</v>
      </c>
      <c r="O133" s="59" t="str">
        <f>'Comprehensive apps info'!O133</f>
        <v>Supported by TEKsystems</v>
      </c>
      <c r="P133" s="25" t="str">
        <f>'Comprehensive apps info'!P133</f>
        <v/>
      </c>
      <c r="Q133" s="25" t="str">
        <f>'Comprehensive apps info'!Q133</f>
        <v/>
      </c>
      <c r="R133" s="25" t="str">
        <f>'Comprehensive apps info'!R133</f>
        <v/>
      </c>
      <c r="S133" s="28" t="str">
        <f>'Comprehensive apps info'!S133</f>
        <v/>
      </c>
      <c r="T133" s="28" t="str">
        <f>'Comprehensive apps info'!T133</f>
        <v/>
      </c>
      <c r="U133" s="25" t="str">
        <f>'Comprehensive apps info'!U133</f>
        <v>Logan</v>
      </c>
      <c r="V133" s="25" t="str">
        <f>'Comprehensive apps info'!V133</f>
        <v>Logan</v>
      </c>
      <c r="W133" s="122" t="str">
        <f>'Comprehensive apps info'!W133</f>
        <v>/prod/bcs/lgnp/clientapp/snmstmt/</v>
      </c>
      <c r="X133" s="122" t="str">
        <f>'Comprehensive apps info'!X133</f>
        <v>/bcs/lgnt/clientapp/snmstmt/</v>
      </c>
      <c r="Y133" s="42" t="str">
        <f>'Comprehensive apps info'!Y133</f>
        <v>https://sites.google.com/a/rrd.com/state-of-new-mexico/</v>
      </c>
      <c r="Z133" s="31" t="str">
        <f>'Comprehensive apps info'!Z133</f>
        <v/>
      </c>
      <c r="AA133" s="118">
        <v>42977.0</v>
      </c>
      <c r="AB133" s="32" t="str">
        <f>'Comprehensive apps info'!AA133</f>
        <v>rrd-snmstmt-igroup@rrd.com</v>
      </c>
      <c r="AC133" s="32" t="str">
        <f>'Comprehensive apps info'!AB133</f>
        <v>rrd-snmstmt-egroup@rrd.com</v>
      </c>
      <c r="AD133" s="32" t="str">
        <f>'Comprehensive apps info'!AC133</f>
        <v/>
      </c>
      <c r="AE133" s="91" t="str">
        <f>'Comprehensive apps info'!AD124</f>
        <v/>
      </c>
      <c r="AF133" s="91" t="str">
        <f>'Comprehensive apps info'!AE124</f>
        <v/>
      </c>
      <c r="AG133" s="91" t="str">
        <f>'Comprehensive apps info'!AF124</f>
        <v/>
      </c>
      <c r="AH133" s="91" t="str">
        <f>'Comprehensive apps info'!AG124</f>
        <v/>
      </c>
      <c r="AI133" s="1"/>
      <c r="AJ133" s="1"/>
      <c r="AK133" s="1"/>
    </row>
    <row r="134">
      <c r="A134" s="91"/>
      <c r="B134" s="10">
        <f>'Comprehensive apps info'!B134</f>
        <v>7</v>
      </c>
      <c r="C134" s="10">
        <f>'Comprehensive apps info'!C134</f>
        <v>11</v>
      </c>
      <c r="D134" s="25" t="str">
        <f>'Comprehensive apps info'!D134</f>
        <v>State of New Mexico</v>
      </c>
      <c r="E134" s="25" t="str">
        <f>'Comprehensive apps info'!E134</f>
        <v>Quarterly 569</v>
      </c>
      <c r="F134" s="25" t="str">
        <f>'Comprehensive apps info'!F134</f>
        <v>snmstmt</v>
      </c>
      <c r="G134" s="25" t="str">
        <f>'Comprehensive apps info'!G134</f>
        <v>Quarterly</v>
      </c>
      <c r="H134" s="25" t="str">
        <f>'Comprehensive apps info'!H134</f>
        <v>Statement</v>
      </c>
      <c r="I134" s="25" t="str">
        <f>'Comprehensive apps info'!I134</f>
        <v>Raw Data</v>
      </c>
      <c r="J134" s="25" t="str">
        <f>'Comprehensive apps info'!J134</f>
        <v>Venkat</v>
      </c>
      <c r="K134" s="25" t="str">
        <f>'Comprehensive apps info'!K134</f>
        <v>Parth</v>
      </c>
      <c r="L134" s="25" t="str">
        <f>'Comprehensive apps info'!L134</f>
        <v>Ismaila Meite</v>
      </c>
      <c r="M134" s="25" t="str">
        <f>'Comprehensive apps info'!M134</f>
        <v>Mark Andreasen</v>
      </c>
      <c r="N134" s="25" t="str">
        <f>'Comprehensive apps info'!N134</f>
        <v>Casey McCammon</v>
      </c>
      <c r="O134" s="59" t="str">
        <f>'Comprehensive apps info'!O134</f>
        <v>Supported by TEKsystems</v>
      </c>
      <c r="P134" s="25" t="str">
        <f>'Comprehensive apps info'!P134</f>
        <v/>
      </c>
      <c r="Q134" s="25" t="str">
        <f>'Comprehensive apps info'!Q134</f>
        <v/>
      </c>
      <c r="R134" s="25" t="str">
        <f>'Comprehensive apps info'!R134</f>
        <v/>
      </c>
      <c r="S134" s="28" t="str">
        <f>'Comprehensive apps info'!S134</f>
        <v/>
      </c>
      <c r="T134" s="28" t="str">
        <f>'Comprehensive apps info'!T134</f>
        <v/>
      </c>
      <c r="U134" s="25" t="str">
        <f>'Comprehensive apps info'!U134</f>
        <v>Logan</v>
      </c>
      <c r="V134" s="25" t="str">
        <f>'Comprehensive apps info'!V134</f>
        <v>Logan</v>
      </c>
      <c r="W134" s="122" t="str">
        <f>'Comprehensive apps info'!W134</f>
        <v>/prod/bcs/lgnp/clientapp/snmstmt/</v>
      </c>
      <c r="X134" s="122" t="str">
        <f>'Comprehensive apps info'!X134</f>
        <v>/bcs/lgnt/clientapp/snmstmt/</v>
      </c>
      <c r="Y134" s="42" t="str">
        <f>'Comprehensive apps info'!Y134</f>
        <v>https://sites.google.com/a/rrd.com/state-of-new-mexico/</v>
      </c>
      <c r="Z134" s="31" t="str">
        <f>'Comprehensive apps info'!Z134</f>
        <v/>
      </c>
      <c r="AA134" s="118">
        <v>42977.0</v>
      </c>
      <c r="AB134" s="32" t="str">
        <f>'Comprehensive apps info'!AA134</f>
        <v>rrd-snmstmt-igroup@rrd.com</v>
      </c>
      <c r="AC134" s="32" t="str">
        <f>'Comprehensive apps info'!AB134</f>
        <v>rrd-snmstmt-egroup@rrd.com</v>
      </c>
      <c r="AD134" s="32" t="str">
        <f>'Comprehensive apps info'!AC134</f>
        <v/>
      </c>
      <c r="AE134" s="91" t="str">
        <f>'Comprehensive apps info'!AD125</f>
        <v/>
      </c>
      <c r="AF134" s="91" t="str">
        <f>'Comprehensive apps info'!AE125</f>
        <v/>
      </c>
      <c r="AG134" s="91" t="str">
        <f>'Comprehensive apps info'!AF125</f>
        <v/>
      </c>
      <c r="AH134" s="91" t="str">
        <f>'Comprehensive apps info'!AG125</f>
        <v/>
      </c>
      <c r="AI134" s="1"/>
      <c r="AJ134" s="1"/>
      <c r="AK134" s="1"/>
    </row>
    <row r="135">
      <c r="A135" s="91"/>
      <c r="B135" s="10">
        <f>'Comprehensive apps info'!B135</f>
        <v>7</v>
      </c>
      <c r="C135" s="10">
        <f>'Comprehensive apps info'!C135</f>
        <v>12</v>
      </c>
      <c r="D135" s="25" t="str">
        <f>'Comprehensive apps info'!D135</f>
        <v>State of New Mexico</v>
      </c>
      <c r="E135" s="25" t="str">
        <f>'Comprehensive apps info'!E135</f>
        <v>CSED Daily</v>
      </c>
      <c r="F135" s="25" t="str">
        <f>'Comprehensive apps info'!F135</f>
        <v>snmdail</v>
      </c>
      <c r="G135" s="25" t="str">
        <f>'Comprehensive apps info'!G135</f>
        <v>Daily</v>
      </c>
      <c r="H135" s="25" t="str">
        <f>'Comprehensive apps info'!H135</f>
        <v>Statement</v>
      </c>
      <c r="I135" s="25" t="str">
        <f>'Comprehensive apps info'!I135</f>
        <v>Raw Data</v>
      </c>
      <c r="J135" s="25" t="str">
        <f>'Comprehensive apps info'!J135</f>
        <v>Parth</v>
      </c>
      <c r="K135" s="25" t="str">
        <f>'Comprehensive apps info'!K135</f>
        <v>Venkat</v>
      </c>
      <c r="L135" s="25" t="str">
        <f>'Comprehensive apps info'!L135</f>
        <v>Ismaila Meite</v>
      </c>
      <c r="M135" s="25" t="str">
        <f>'Comprehensive apps info'!M135</f>
        <v>Mark Andreasen</v>
      </c>
      <c r="N135" s="25" t="str">
        <f>'Comprehensive apps info'!N135</f>
        <v>Casey McCammon</v>
      </c>
      <c r="O135" s="59" t="str">
        <f>'Comprehensive apps info'!O135</f>
        <v>Supported by TEKsystems</v>
      </c>
      <c r="P135" s="25" t="str">
        <f>'Comprehensive apps info'!P135</f>
        <v/>
      </c>
      <c r="Q135" s="25" t="str">
        <f>'Comprehensive apps info'!Q135</f>
        <v/>
      </c>
      <c r="R135" s="25" t="str">
        <f>'Comprehensive apps info'!R135</f>
        <v/>
      </c>
      <c r="S135" s="28" t="str">
        <f>'Comprehensive apps info'!S135</f>
        <v/>
      </c>
      <c r="T135" s="28" t="str">
        <f>'Comprehensive apps info'!T135</f>
        <v/>
      </c>
      <c r="U135" s="25" t="str">
        <f>'Comprehensive apps info'!U135</f>
        <v>Logan</v>
      </c>
      <c r="V135" s="25" t="str">
        <f>'Comprehensive apps info'!V135</f>
        <v>Logan</v>
      </c>
      <c r="W135" s="122" t="str">
        <f>'Comprehensive apps info'!W135</f>
        <v>/prod/bcs/lgnp/clientapp/snmdail/</v>
      </c>
      <c r="X135" s="122" t="str">
        <f>'Comprehensive apps info'!X135</f>
        <v>/bcs/lgnt/clientapp/snmdail/</v>
      </c>
      <c r="Y135" s="42" t="str">
        <f>'Comprehensive apps info'!Y135</f>
        <v>https://sites.google.com/a/rrd.com/state-of-new-mexico/</v>
      </c>
      <c r="Z135" s="31" t="str">
        <f>'Comprehensive apps info'!Z135</f>
        <v/>
      </c>
      <c r="AA135" s="124" t="s">
        <v>1244</v>
      </c>
      <c r="AB135" s="32" t="str">
        <f>'Comprehensive apps info'!AA135</f>
        <v>rrd-snmstmt-igroup@rrd.com</v>
      </c>
      <c r="AC135" s="32" t="str">
        <f>'Comprehensive apps info'!AB135</f>
        <v>rrd-snmstmt-egroup@rrd.com</v>
      </c>
      <c r="AD135" s="32" t="str">
        <f>'Comprehensive apps info'!AC135</f>
        <v/>
      </c>
      <c r="AE135" s="91" t="str">
        <f>'Comprehensive apps info'!AD126</f>
        <v/>
      </c>
      <c r="AF135" s="91" t="str">
        <f>'Comprehensive apps info'!AE126</f>
        <v/>
      </c>
      <c r="AG135" s="91" t="str">
        <f>'Comprehensive apps info'!AF126</f>
        <v/>
      </c>
      <c r="AH135" s="91" t="str">
        <f>'Comprehensive apps info'!AG126</f>
        <v/>
      </c>
      <c r="AI135" s="1"/>
      <c r="AJ135" s="1"/>
      <c r="AK135" s="1"/>
    </row>
    <row r="136">
      <c r="A136" s="91"/>
      <c r="B136" s="10">
        <f>'Comprehensive apps info'!B136</f>
        <v>7</v>
      </c>
      <c r="C136" s="10">
        <f>'Comprehensive apps info'!C136</f>
        <v>13</v>
      </c>
      <c r="D136" s="25" t="str">
        <f>'Comprehensive apps info'!D136</f>
        <v>Toyota</v>
      </c>
      <c r="E136" s="25" t="str">
        <f>'Comprehensive apps info'!E136</f>
        <v>Annual AFPV</v>
      </c>
      <c r="F136" s="25" t="str">
        <f>'Comprehensive apps info'!F136</f>
        <v>toyafpv</v>
      </c>
      <c r="G136" s="25" t="str">
        <f>'Comprehensive apps info'!G136</f>
        <v>Annual</v>
      </c>
      <c r="H136" s="25" t="str">
        <f>'Comprehensive apps info'!H136</f>
        <v/>
      </c>
      <c r="I136" s="25" t="str">
        <f>'Comprehensive apps info'!I136</f>
        <v/>
      </c>
      <c r="J136" s="25" t="str">
        <f>'Comprehensive apps info'!J136</f>
        <v>Anil</v>
      </c>
      <c r="K136" s="25" t="str">
        <f>'Comprehensive apps info'!K136</f>
        <v>Rao</v>
      </c>
      <c r="L136" s="25" t="str">
        <f>'Comprehensive apps info'!L136</f>
        <v>Ismaila Meite</v>
      </c>
      <c r="M136" s="25" t="str">
        <f>'Comprehensive apps info'!M136</f>
        <v>Jared Sterzer</v>
      </c>
      <c r="N136" s="25" t="str">
        <f>'Comprehensive apps info'!N136</f>
        <v>Mike Benson</v>
      </c>
      <c r="O136" s="59" t="str">
        <f>'Comprehensive apps info'!O136</f>
        <v>Supported by TEKsystems</v>
      </c>
      <c r="P136" s="25" t="str">
        <f>'Comprehensive apps info'!P136</f>
        <v/>
      </c>
      <c r="Q136" s="25" t="str">
        <f>'Comprehensive apps info'!Q136</f>
        <v/>
      </c>
      <c r="R136" s="25" t="str">
        <f>'Comprehensive apps info'!R136</f>
        <v/>
      </c>
      <c r="S136" s="28" t="str">
        <f>'Comprehensive apps info'!S136</f>
        <v/>
      </c>
      <c r="T136" s="28" t="str">
        <f>'Comprehensive apps info'!T136</f>
        <v/>
      </c>
      <c r="U136" s="25" t="str">
        <f>'Comprehensive apps info'!U136</f>
        <v>Logan</v>
      </c>
      <c r="V136" s="25" t="str">
        <f>'Comprehensive apps info'!V136</f>
        <v>Logan</v>
      </c>
      <c r="W136" s="122" t="str">
        <f>'Comprehensive apps info'!W136</f>
        <v>/prod/bcs/lgnp/clientapp/toyafpv/</v>
      </c>
      <c r="X136" s="122" t="str">
        <f>'Comprehensive apps info'!X136</f>
        <v>/bcs/lgnt/clientapp/toyafpv/</v>
      </c>
      <c r="Y136" s="42" t="str">
        <f>'Comprehensive apps info'!Y136</f>
        <v>https://sites.google.com/a/rrd.com/toyota-notices/</v>
      </c>
      <c r="Z136" s="31" t="str">
        <f>'Comprehensive apps info'!Z136</f>
        <v/>
      </c>
      <c r="AA136" s="118">
        <v>42996.0</v>
      </c>
      <c r="AB136" s="32" t="str">
        <f>'Comprehensive apps info'!AA136</f>
        <v>tfs_rrd_privacy@rrd.com</v>
      </c>
      <c r="AC136" s="32" t="str">
        <f>'Comprehensive apps info'!AB136</f>
        <v>tfs_ext_privacy@rrd.com</v>
      </c>
      <c r="AD136" s="32" t="str">
        <f>'Comprehensive apps info'!AC136</f>
        <v/>
      </c>
      <c r="AE136" s="91" t="str">
        <f>'Comprehensive apps info'!AD127</f>
        <v/>
      </c>
      <c r="AF136" s="91" t="str">
        <f>'Comprehensive apps info'!AE127</f>
        <v/>
      </c>
      <c r="AG136" s="91" t="str">
        <f>'Comprehensive apps info'!AF127</f>
        <v/>
      </c>
      <c r="AH136" s="91" t="str">
        <f>'Comprehensive apps info'!AG127</f>
        <v/>
      </c>
      <c r="AI136" s="1"/>
      <c r="AJ136" s="1"/>
      <c r="AK136" s="1"/>
    </row>
    <row r="137">
      <c r="A137" s="91"/>
      <c r="B137" s="10">
        <f>'Comprehensive apps info'!B137</f>
        <v>7</v>
      </c>
      <c r="C137" s="10">
        <f>'Comprehensive apps info'!C137</f>
        <v>14</v>
      </c>
      <c r="D137" s="25" t="str">
        <f>'Comprehensive apps info'!D137</f>
        <v>Virginia Retirement Systems</v>
      </c>
      <c r="E137" s="25" t="str">
        <f>'Comprehensive apps info'!E137</f>
        <v>Earning Statement</v>
      </c>
      <c r="F137" s="25" t="str">
        <f>'Comprehensive apps info'!F137</f>
        <v>varstmt</v>
      </c>
      <c r="G137" s="25" t="str">
        <f>'Comprehensive apps info'!G137</f>
        <v>Monthly</v>
      </c>
      <c r="H137" s="25" t="str">
        <f>'Comprehensive apps info'!H137</f>
        <v>Statement</v>
      </c>
      <c r="I137" s="25" t="str">
        <f>'Comprehensive apps info'!I137</f>
        <v>Raw Data</v>
      </c>
      <c r="J137" s="25" t="str">
        <f>'Comprehensive apps info'!J137</f>
        <v>Parth</v>
      </c>
      <c r="K137" s="25" t="str">
        <f>'Comprehensive apps info'!K137</f>
        <v>Venkat</v>
      </c>
      <c r="L137" s="25" t="str">
        <f>'Comprehensive apps info'!L137</f>
        <v>Michelle Tubbs</v>
      </c>
      <c r="M137" s="25" t="str">
        <f>'Comprehensive apps info'!M137</f>
        <v>Cammy Telford</v>
      </c>
      <c r="N137" s="25" t="str">
        <f>'Comprehensive apps info'!N137</f>
        <v>Casey McCammon</v>
      </c>
      <c r="O137" s="59" t="str">
        <f>'Comprehensive apps info'!O137</f>
        <v>Supported by TEKsystems</v>
      </c>
      <c r="P137" s="25" t="str">
        <f>'Comprehensive apps info'!P137</f>
        <v/>
      </c>
      <c r="Q137" s="25" t="str">
        <f>'Comprehensive apps info'!Q137</f>
        <v/>
      </c>
      <c r="R137" s="25" t="str">
        <f>'Comprehensive apps info'!R137</f>
        <v/>
      </c>
      <c r="S137" s="28" t="str">
        <f>'Comprehensive apps info'!S137</f>
        <v/>
      </c>
      <c r="T137" s="28" t="str">
        <f>'Comprehensive apps info'!T137</f>
        <v/>
      </c>
      <c r="U137" s="25" t="str">
        <f>'Comprehensive apps info'!U137</f>
        <v>Logan</v>
      </c>
      <c r="V137" s="25" t="str">
        <f>'Comprehensive apps info'!V137</f>
        <v>Logan</v>
      </c>
      <c r="W137" s="122" t="str">
        <f>'Comprehensive apps info'!W137</f>
        <v>/prod/bcs/lgnp/clientapp/varstmt/</v>
      </c>
      <c r="X137" s="122" t="str">
        <f>'Comprehensive apps info'!X137</f>
        <v>/bcs/lgnt/clientapp/varstmt/</v>
      </c>
      <c r="Y137" s="42" t="str">
        <f>'Comprehensive apps info'!Y137</f>
        <v>https://sites.google.com/a/rrd.com/va-retirement-statements/</v>
      </c>
      <c r="Z137" s="31" t="str">
        <f>'Comprehensive apps info'!Z137</f>
        <v/>
      </c>
      <c r="AA137" s="118">
        <v>42977.0</v>
      </c>
      <c r="AB137" s="32" t="str">
        <f>'Comprehensive apps info'!AA137</f>
        <v>rrd-var-igroup@rrd.com</v>
      </c>
      <c r="AC137" s="32" t="str">
        <f>'Comprehensive apps info'!AB137</f>
        <v>N/A</v>
      </c>
      <c r="AD137" s="32" t="str">
        <f>'Comprehensive apps info'!AC137</f>
        <v/>
      </c>
      <c r="AE137" s="91" t="str">
        <f>'Comprehensive apps info'!AD128</f>
        <v/>
      </c>
      <c r="AF137" s="91" t="str">
        <f>'Comprehensive apps info'!AE128</f>
        <v/>
      </c>
      <c r="AG137" s="91" t="str">
        <f>'Comprehensive apps info'!AF128</f>
        <v/>
      </c>
      <c r="AH137" s="91" t="str">
        <f>'Comprehensive apps info'!AG128</f>
        <v/>
      </c>
      <c r="AI137" s="1"/>
      <c r="AJ137" s="1"/>
      <c r="AK137" s="1"/>
    </row>
    <row r="138">
      <c r="A138" s="91"/>
      <c r="B138" s="10">
        <f>'Comprehensive apps info'!B138</f>
        <v>7</v>
      </c>
      <c r="C138" s="10">
        <f>'Comprehensive apps info'!C138</f>
        <v>15</v>
      </c>
      <c r="D138" s="25" t="str">
        <f>'Comprehensive apps info'!D138</f>
        <v>Virginia Retirement Systems</v>
      </c>
      <c r="E138" s="25" t="str">
        <f>'Comprehensive apps info'!E138</f>
        <v>Postcard</v>
      </c>
      <c r="F138" s="25" t="str">
        <f>'Comprehensive apps info'!F138</f>
        <v>varcard</v>
      </c>
      <c r="G138" s="25" t="str">
        <f>'Comprehensive apps info'!G138</f>
        <v>Monthly</v>
      </c>
      <c r="H138" s="25" t="str">
        <f>'Comprehensive apps info'!H138</f>
        <v>Postcard</v>
      </c>
      <c r="I138" s="25" t="str">
        <f>'Comprehensive apps info'!I138</f>
        <v>Raw Data</v>
      </c>
      <c r="J138" s="25" t="str">
        <f>'Comprehensive apps info'!J138</f>
        <v>Parth</v>
      </c>
      <c r="K138" s="25" t="str">
        <f>'Comprehensive apps info'!K138</f>
        <v>Venkat</v>
      </c>
      <c r="L138" s="25" t="str">
        <f>'Comprehensive apps info'!L138</f>
        <v>Michelle Tubbs</v>
      </c>
      <c r="M138" s="25" t="str">
        <f>'Comprehensive apps info'!M138</f>
        <v>Cammy Telford</v>
      </c>
      <c r="N138" s="25" t="str">
        <f>'Comprehensive apps info'!N138</f>
        <v>Casey McCammon</v>
      </c>
      <c r="O138" s="59" t="str">
        <f>'Comprehensive apps info'!O138</f>
        <v>Supported by TEKsystems</v>
      </c>
      <c r="P138" s="25" t="str">
        <f>'Comprehensive apps info'!P138</f>
        <v/>
      </c>
      <c r="Q138" s="25" t="str">
        <f>'Comprehensive apps info'!Q138</f>
        <v/>
      </c>
      <c r="R138" s="25" t="str">
        <f>'Comprehensive apps info'!R138</f>
        <v/>
      </c>
      <c r="S138" s="28" t="str">
        <f>'Comprehensive apps info'!S138</f>
        <v/>
      </c>
      <c r="T138" s="28" t="str">
        <f>'Comprehensive apps info'!T138</f>
        <v/>
      </c>
      <c r="U138" s="25" t="str">
        <f>'Comprehensive apps info'!U138</f>
        <v>Logan</v>
      </c>
      <c r="V138" s="25" t="str">
        <f>'Comprehensive apps info'!V138</f>
        <v>Logan</v>
      </c>
      <c r="W138" s="122" t="str">
        <f>'Comprehensive apps info'!W138</f>
        <v>/prod/bcs/lgnp/clientapp/varcard/</v>
      </c>
      <c r="X138" s="122" t="str">
        <f>'Comprehensive apps info'!X138</f>
        <v>/bcs/lgnt/clientapp/varcard/</v>
      </c>
      <c r="Y138" s="42" t="str">
        <f>'Comprehensive apps info'!Y138</f>
        <v>https://sites.google.com/a/rrd.com/va-retirement-postcards/</v>
      </c>
      <c r="Z138" s="31" t="str">
        <f>'Comprehensive apps info'!Z138</f>
        <v/>
      </c>
      <c r="AA138" s="118">
        <v>42977.0</v>
      </c>
      <c r="AB138" s="32" t="str">
        <f>'Comprehensive apps info'!AA138</f>
        <v>rrd-var-igroup@rrd.com</v>
      </c>
      <c r="AC138" s="32" t="str">
        <f>'Comprehensive apps info'!AB138</f>
        <v>N/A</v>
      </c>
      <c r="AD138" s="32" t="str">
        <f>'Comprehensive apps info'!AC138</f>
        <v/>
      </c>
      <c r="AE138" s="91" t="str">
        <f>'Comprehensive apps info'!AD129</f>
        <v/>
      </c>
      <c r="AF138" s="91" t="str">
        <f>'Comprehensive apps info'!AE129</f>
        <v/>
      </c>
      <c r="AG138" s="91" t="str">
        <f>'Comprehensive apps info'!AF129</f>
        <v/>
      </c>
      <c r="AH138" s="91" t="str">
        <f>'Comprehensive apps info'!AG129</f>
        <v/>
      </c>
      <c r="AI138" s="1"/>
      <c r="AJ138" s="1"/>
      <c r="AK138" s="1"/>
    </row>
    <row r="139">
      <c r="A139" s="91"/>
      <c r="B139" s="10">
        <f>'Comprehensive apps info'!B139</f>
        <v>7</v>
      </c>
      <c r="C139" s="10">
        <f>'Comprehensive apps info'!C139</f>
        <v>16</v>
      </c>
      <c r="D139" s="25" t="str">
        <f>'Comprehensive apps info'!D139</f>
        <v>Weber County</v>
      </c>
      <c r="E139" s="25" t="str">
        <f>'Comprehensive apps info'!E139</f>
        <v>Valuation Notice</v>
      </c>
      <c r="F139" s="25" t="str">
        <f>'Comprehensive apps info'!F139</f>
        <v>webvalu</v>
      </c>
      <c r="G139" s="25" t="str">
        <f>'Comprehensive apps info'!G139</f>
        <v>Annual</v>
      </c>
      <c r="H139" s="25" t="str">
        <f>'Comprehensive apps info'!H139</f>
        <v>Statement</v>
      </c>
      <c r="I139" s="25" t="str">
        <f>'Comprehensive apps info'!I139</f>
        <v>Raw Data</v>
      </c>
      <c r="J139" s="25" t="str">
        <f>'Comprehensive apps info'!J139</f>
        <v>Rao</v>
      </c>
      <c r="K139" s="25" t="str">
        <f>'Comprehensive apps info'!K139</f>
        <v>Veera</v>
      </c>
      <c r="L139" s="25" t="str">
        <f>'Comprehensive apps info'!L139</f>
        <v>Michelle Tubbs</v>
      </c>
      <c r="M139" s="25" t="str">
        <f>'Comprehensive apps info'!M139</f>
        <v>Rose Ann Rockwell</v>
      </c>
      <c r="N139" s="25" t="str">
        <f>'Comprehensive apps info'!N139</f>
        <v>Casey McCammon</v>
      </c>
      <c r="O139" s="59" t="str">
        <f>'Comprehensive apps info'!O139</f>
        <v>Supported by TEKsystems</v>
      </c>
      <c r="P139" s="25" t="str">
        <f>'Comprehensive apps info'!P139</f>
        <v/>
      </c>
      <c r="Q139" s="25" t="str">
        <f>'Comprehensive apps info'!Q139</f>
        <v/>
      </c>
      <c r="R139" s="25" t="str">
        <f>'Comprehensive apps info'!R139</f>
        <v/>
      </c>
      <c r="S139" s="28" t="str">
        <f>'Comprehensive apps info'!S139</f>
        <v/>
      </c>
      <c r="T139" s="28" t="str">
        <f>'Comprehensive apps info'!T139</f>
        <v/>
      </c>
      <c r="U139" s="25" t="str">
        <f>'Comprehensive apps info'!U139</f>
        <v>Logan</v>
      </c>
      <c r="V139" s="25" t="str">
        <f>'Comprehensive apps info'!V139</f>
        <v>Logan</v>
      </c>
      <c r="W139" s="122" t="str">
        <f>'Comprehensive apps info'!W139</f>
        <v>/prod/bcs/lgnp/clientapp/webvalu/</v>
      </c>
      <c r="X139" s="122" t="str">
        <f>'Comprehensive apps info'!X139</f>
        <v>/bcs/lgnt/clientapp/webvalu/</v>
      </c>
      <c r="Y139" s="42" t="str">
        <f>'Comprehensive apps info'!Y139</f>
        <v>https://sites.google.com/a/rrd.com/weber-county-valuation/</v>
      </c>
      <c r="Z139" s="31" t="str">
        <f>'Comprehensive apps info'!Z139</f>
        <v/>
      </c>
      <c r="AA139" s="118">
        <v>42999.0</v>
      </c>
      <c r="AB139" s="32" t="str">
        <f>'Comprehensive apps info'!AA139</f>
        <v>webvalu-igroupreports@rrd.com</v>
      </c>
      <c r="AC139" s="32" t="str">
        <f>'Comprehensive apps info'!AB139</f>
        <v>webvalu-egroupreports@rrd.com</v>
      </c>
      <c r="AD139" s="32" t="str">
        <f>'Comprehensive apps info'!AC139</f>
        <v/>
      </c>
      <c r="AE139" s="91" t="str">
        <f>'Comprehensive apps info'!AD130</f>
        <v/>
      </c>
      <c r="AF139" s="91" t="str">
        <f>'Comprehensive apps info'!AE130</f>
        <v/>
      </c>
      <c r="AG139" s="91" t="str">
        <f>'Comprehensive apps info'!AF130</f>
        <v/>
      </c>
      <c r="AH139" s="91" t="str">
        <f>'Comprehensive apps info'!AG130</f>
        <v/>
      </c>
      <c r="AI139" s="1"/>
      <c r="AJ139" s="1"/>
      <c r="AK139" s="1"/>
    </row>
    <row r="140">
      <c r="A140" s="91"/>
      <c r="B140" s="10">
        <f>'Comprehensive apps info'!B140</f>
        <v>7</v>
      </c>
      <c r="C140" s="10">
        <f>'Comprehensive apps info'!C140</f>
        <v>17</v>
      </c>
      <c r="D140" s="25" t="str">
        <f>'Comprehensive apps info'!D140</f>
        <v>Weber County</v>
      </c>
      <c r="E140" s="25" t="str">
        <f>'Comprehensive apps info'!E140</f>
        <v>Delinquency Notice</v>
      </c>
      <c r="F140" s="25" t="str">
        <f>'Comprehensive apps info'!F140</f>
        <v>webdelq</v>
      </c>
      <c r="G140" s="25" t="str">
        <f>'Comprehensive apps info'!G140</f>
        <v>Annual</v>
      </c>
      <c r="H140" s="25" t="str">
        <f>'Comprehensive apps info'!H140</f>
        <v>Statement</v>
      </c>
      <c r="I140" s="25" t="str">
        <f>'Comprehensive apps info'!I140</f>
        <v>Raw Data</v>
      </c>
      <c r="J140" s="25" t="str">
        <f>'Comprehensive apps info'!J140</f>
        <v>Rao</v>
      </c>
      <c r="K140" s="25" t="str">
        <f>'Comprehensive apps info'!K140</f>
        <v>Veera</v>
      </c>
      <c r="L140" s="25" t="str">
        <f>'Comprehensive apps info'!L140</f>
        <v>Michelle Tubbs</v>
      </c>
      <c r="M140" s="25" t="str">
        <f>'Comprehensive apps info'!M140</f>
        <v>Rose Ann Rockwell</v>
      </c>
      <c r="N140" s="25" t="str">
        <f>'Comprehensive apps info'!N140</f>
        <v>Casey McCammon</v>
      </c>
      <c r="O140" s="59" t="str">
        <f>'Comprehensive apps info'!O140</f>
        <v>Supported by TEKsystems</v>
      </c>
      <c r="P140" s="25" t="str">
        <f>'Comprehensive apps info'!P140</f>
        <v/>
      </c>
      <c r="Q140" s="25" t="str">
        <f>'Comprehensive apps info'!Q140</f>
        <v/>
      </c>
      <c r="R140" s="25" t="str">
        <f>'Comprehensive apps info'!R140</f>
        <v/>
      </c>
      <c r="S140" s="28" t="str">
        <f>'Comprehensive apps info'!S140</f>
        <v/>
      </c>
      <c r="T140" s="28" t="str">
        <f>'Comprehensive apps info'!T140</f>
        <v/>
      </c>
      <c r="U140" s="25" t="str">
        <f>'Comprehensive apps info'!U140</f>
        <v>Logan</v>
      </c>
      <c r="V140" s="25" t="str">
        <f>'Comprehensive apps info'!V140</f>
        <v>Logan</v>
      </c>
      <c r="W140" s="122" t="str">
        <f>'Comprehensive apps info'!W140</f>
        <v>/prod/bcs/lgnp/clientapp/webdelq/</v>
      </c>
      <c r="X140" s="122" t="str">
        <f>'Comprehensive apps info'!X140</f>
        <v>/bcs/lgnt/clientapp/webdelq/</v>
      </c>
      <c r="Y140" s="42" t="str">
        <f>'Comprehensive apps info'!Y140</f>
        <v>https://sites.google.com/a/rrd.com/weber-county-delinquent/</v>
      </c>
      <c r="Z140" s="31" t="str">
        <f>'Comprehensive apps info'!Z140</f>
        <v/>
      </c>
      <c r="AA140" s="118">
        <v>42999.0</v>
      </c>
      <c r="AB140" s="32" t="str">
        <f>'Comprehensive apps info'!AA140</f>
        <v>webdelq-igroupreports@rrd.com</v>
      </c>
      <c r="AC140" s="32" t="str">
        <f>'Comprehensive apps info'!AB140</f>
        <v>webdelq-egroupreports@rrd.com</v>
      </c>
      <c r="AD140" s="32" t="str">
        <f>'Comprehensive apps info'!AC140</f>
        <v/>
      </c>
      <c r="AE140" s="91" t="str">
        <f>'Comprehensive apps info'!AD131</f>
        <v/>
      </c>
      <c r="AF140" s="91" t="str">
        <f>'Comprehensive apps info'!AE131</f>
        <v/>
      </c>
      <c r="AG140" s="91" t="str">
        <f>'Comprehensive apps info'!AF131</f>
        <v/>
      </c>
      <c r="AH140" s="91" t="str">
        <f>'Comprehensive apps info'!AG131</f>
        <v/>
      </c>
      <c r="AI140" s="1"/>
      <c r="AJ140" s="1"/>
      <c r="AK140" s="1"/>
    </row>
    <row r="141">
      <c r="A141" s="91"/>
      <c r="B141" s="10">
        <f>'Comprehensive apps info'!B141</f>
        <v>7</v>
      </c>
      <c r="C141" s="10">
        <f>'Comprehensive apps info'!C141</f>
        <v>18</v>
      </c>
      <c r="D141" s="25" t="str">
        <f>'Comprehensive apps info'!D141</f>
        <v>Weber County</v>
      </c>
      <c r="E141" s="25" t="str">
        <f>'Comprehensive apps info'!E141</f>
        <v>Property Notice</v>
      </c>
      <c r="F141" s="25" t="str">
        <f>'Comprehensive apps info'!F141</f>
        <v>webstmt</v>
      </c>
      <c r="G141" s="25" t="str">
        <f>'Comprehensive apps info'!G141</f>
        <v>Annual</v>
      </c>
      <c r="H141" s="25" t="str">
        <f>'Comprehensive apps info'!H141</f>
        <v>Statement</v>
      </c>
      <c r="I141" s="25" t="str">
        <f>'Comprehensive apps info'!I141</f>
        <v>Raw Data</v>
      </c>
      <c r="J141" s="25" t="str">
        <f>'Comprehensive apps info'!J141</f>
        <v>Rao</v>
      </c>
      <c r="K141" s="25" t="str">
        <f>'Comprehensive apps info'!K141</f>
        <v>Veera</v>
      </c>
      <c r="L141" s="25" t="str">
        <f>'Comprehensive apps info'!L141</f>
        <v>Michelle Tubbs</v>
      </c>
      <c r="M141" s="25" t="str">
        <f>'Comprehensive apps info'!M141</f>
        <v>Rose Ann Rockwell</v>
      </c>
      <c r="N141" s="25" t="str">
        <f>'Comprehensive apps info'!N141</f>
        <v>Casey McCammon</v>
      </c>
      <c r="O141" s="59" t="str">
        <f>'Comprehensive apps info'!O141</f>
        <v>Supported by TEKsystems</v>
      </c>
      <c r="P141" s="25" t="str">
        <f>'Comprehensive apps info'!P141</f>
        <v/>
      </c>
      <c r="Q141" s="25" t="str">
        <f>'Comprehensive apps info'!Q141</f>
        <v/>
      </c>
      <c r="R141" s="25" t="str">
        <f>'Comprehensive apps info'!R141</f>
        <v/>
      </c>
      <c r="S141" s="28" t="str">
        <f>'Comprehensive apps info'!S141</f>
        <v/>
      </c>
      <c r="T141" s="28" t="str">
        <f>'Comprehensive apps info'!T141</f>
        <v/>
      </c>
      <c r="U141" s="25" t="str">
        <f>'Comprehensive apps info'!U141</f>
        <v>Logan</v>
      </c>
      <c r="V141" s="25" t="str">
        <f>'Comprehensive apps info'!V141</f>
        <v>Logan</v>
      </c>
      <c r="W141" s="122" t="str">
        <f>'Comprehensive apps info'!W141</f>
        <v>/prod/bcs/lgnp/clientapp/webstmt/</v>
      </c>
      <c r="X141" s="122" t="str">
        <f>'Comprehensive apps info'!X141</f>
        <v>/bcs/lgnt/clientapp/webstmt/</v>
      </c>
      <c r="Y141" s="42" t="str">
        <f>'Comprehensive apps info'!Y141</f>
        <v>https://sites.google.com/a/rrd.com/weber-county-tax-notices/</v>
      </c>
      <c r="Z141" s="31" t="str">
        <f>'Comprehensive apps info'!Z141</f>
        <v/>
      </c>
      <c r="AA141" s="118">
        <v>42999.0</v>
      </c>
      <c r="AB141" s="32" t="str">
        <f>'Comprehensive apps info'!AA141</f>
        <v>webstmt-igroupreports@rrd.com</v>
      </c>
      <c r="AC141" s="32" t="str">
        <f>'Comprehensive apps info'!AB141</f>
        <v>webstmt-egroupreports@rrd.com</v>
      </c>
      <c r="AD141" s="32" t="str">
        <f>'Comprehensive apps info'!AC141</f>
        <v/>
      </c>
      <c r="AE141" s="91" t="str">
        <f>'Comprehensive apps info'!AD132</f>
        <v/>
      </c>
      <c r="AF141" s="91" t="str">
        <f>'Comprehensive apps info'!AE132</f>
        <v/>
      </c>
      <c r="AG141" s="91" t="str">
        <f>'Comprehensive apps info'!AF132</f>
        <v/>
      </c>
      <c r="AH141" s="91" t="str">
        <f>'Comprehensive apps info'!AG132</f>
        <v/>
      </c>
      <c r="AI141" s="1"/>
      <c r="AJ141" s="1"/>
      <c r="AK141" s="1"/>
    </row>
    <row r="142">
      <c r="A142" s="91"/>
      <c r="B142" s="10">
        <f>'Comprehensive apps info'!B142</f>
        <v>7</v>
      </c>
      <c r="C142" s="10">
        <f>'Comprehensive apps info'!C142</f>
        <v>19</v>
      </c>
      <c r="D142" s="25" t="str">
        <f>'Comprehensive apps info'!D142</f>
        <v>Toyota</v>
      </c>
      <c r="E142" s="25" t="str">
        <f>'Comprehensive apps info'!E142</f>
        <v>Privacy Notices DFPV</v>
      </c>
      <c r="F142" s="25" t="str">
        <f>'Comprehensive apps info'!F142</f>
        <v>toydfpv</v>
      </c>
      <c r="G142" s="25" t="str">
        <f>'Comprehensive apps info'!G142</f>
        <v>Daily</v>
      </c>
      <c r="H142" s="25" t="str">
        <f>'Comprehensive apps info'!H142</f>
        <v/>
      </c>
      <c r="I142" s="25" t="str">
        <f>'Comprehensive apps info'!I142</f>
        <v/>
      </c>
      <c r="J142" s="25" t="str">
        <f>'Comprehensive apps info'!J142</f>
        <v>Anil</v>
      </c>
      <c r="K142" s="25" t="str">
        <f>'Comprehensive apps info'!K142</f>
        <v>Rao</v>
      </c>
      <c r="L142" s="25" t="str">
        <f>'Comprehensive apps info'!L142</f>
        <v>Ismaila Meite</v>
      </c>
      <c r="M142" s="25" t="str">
        <f>'Comprehensive apps info'!M142</f>
        <v>Jared Sterzer</v>
      </c>
      <c r="N142" s="25" t="str">
        <f>'Comprehensive apps info'!N142</f>
        <v>Mike Benson</v>
      </c>
      <c r="O142" s="59" t="str">
        <f>'Comprehensive apps info'!O142</f>
        <v>Supported by TEKsystems</v>
      </c>
      <c r="P142" s="25" t="str">
        <f>'Comprehensive apps info'!P142</f>
        <v/>
      </c>
      <c r="Q142" s="25" t="str">
        <f>'Comprehensive apps info'!Q142</f>
        <v/>
      </c>
      <c r="R142" s="25" t="str">
        <f>'Comprehensive apps info'!R142</f>
        <v/>
      </c>
      <c r="S142" s="28" t="str">
        <f>'Comprehensive apps info'!S142</f>
        <v/>
      </c>
      <c r="T142" s="28" t="str">
        <f>'Comprehensive apps info'!T142</f>
        <v/>
      </c>
      <c r="U142" s="25" t="str">
        <f>'Comprehensive apps info'!U142</f>
        <v>Logan</v>
      </c>
      <c r="V142" s="25" t="str">
        <f>'Comprehensive apps info'!V142</f>
        <v>Logan</v>
      </c>
      <c r="W142" s="122" t="str">
        <f>'Comprehensive apps info'!W142</f>
        <v>/prod/bcs/lgnp/clientapp/toydfpv/</v>
      </c>
      <c r="X142" s="122" t="str">
        <f>'Comprehensive apps info'!X142</f>
        <v>/bcs/lgnt/clientapp/toydfpv/</v>
      </c>
      <c r="Y142" s="42" t="str">
        <f>'Comprehensive apps info'!Y142</f>
        <v>https://sites.google.com/a/rrd.com/toyota-notices/</v>
      </c>
      <c r="Z142" s="31" t="str">
        <f>'Comprehensive apps info'!Z142</f>
        <v/>
      </c>
      <c r="AA142" s="118">
        <v>42996.0</v>
      </c>
      <c r="AB142" s="32" t="str">
        <f>'Comprehensive apps info'!AA142</f>
        <v>tfs_rrd_privacy@rrd.com</v>
      </c>
      <c r="AC142" s="32" t="str">
        <f>'Comprehensive apps info'!AB142</f>
        <v>tfs_ext_privacy@rrd.com</v>
      </c>
      <c r="AD142" s="32" t="str">
        <f>'Comprehensive apps info'!AC142</f>
        <v/>
      </c>
      <c r="AE142" s="91" t="str">
        <f>'Comprehensive apps info'!AD133</f>
        <v/>
      </c>
      <c r="AF142" s="91" t="str">
        <f>'Comprehensive apps info'!AE133</f>
        <v/>
      </c>
      <c r="AG142" s="91" t="str">
        <f>'Comprehensive apps info'!AF133</f>
        <v/>
      </c>
      <c r="AH142" s="91" t="str">
        <f>'Comprehensive apps info'!AG133</f>
        <v/>
      </c>
      <c r="AI142" s="1"/>
      <c r="AJ142" s="1"/>
      <c r="AK142" s="1"/>
    </row>
    <row r="143">
      <c r="A143" s="91"/>
      <c r="B143" s="10">
        <f>'Comprehensive apps info'!B143</f>
        <v>7</v>
      </c>
      <c r="C143" s="10">
        <f>'Comprehensive apps info'!C143</f>
        <v>20</v>
      </c>
      <c r="D143" s="25" t="str">
        <f>'Comprehensive apps info'!D143</f>
        <v>Toyota</v>
      </c>
      <c r="E143" s="25" t="str">
        <f>'Comprehensive apps info'!E143</f>
        <v>EOB Letters</v>
      </c>
      <c r="F143" s="25" t="str">
        <f>'Comprehensive apps info'!F143</f>
        <v>toyteob</v>
      </c>
      <c r="G143" s="25" t="str">
        <f>'Comprehensive apps info'!G143</f>
        <v>Weekly</v>
      </c>
      <c r="H143" s="25" t="str">
        <f>'Comprehensive apps info'!H143</f>
        <v/>
      </c>
      <c r="I143" s="25" t="str">
        <f>'Comprehensive apps info'!I143</f>
        <v/>
      </c>
      <c r="J143" s="25" t="str">
        <f>'Comprehensive apps info'!J143</f>
        <v>Anil</v>
      </c>
      <c r="K143" s="25" t="str">
        <f>'Comprehensive apps info'!K143</f>
        <v>Rao</v>
      </c>
      <c r="L143" s="25" t="str">
        <f>'Comprehensive apps info'!L143</f>
        <v>Michael Leany</v>
      </c>
      <c r="M143" s="25" t="str">
        <f>'Comprehensive apps info'!M143</f>
        <v>Amy Ross</v>
      </c>
      <c r="N143" s="25" t="str">
        <f>'Comprehensive apps info'!N143</f>
        <v>David Jarrett</v>
      </c>
      <c r="O143" s="59" t="str">
        <f>'Comprehensive apps info'!O143</f>
        <v>Supported by TEKsystems</v>
      </c>
      <c r="P143" s="25" t="str">
        <f>'Comprehensive apps info'!P143</f>
        <v/>
      </c>
      <c r="Q143" s="25" t="str">
        <f>'Comprehensive apps info'!Q143</f>
        <v/>
      </c>
      <c r="R143" s="25" t="str">
        <f>'Comprehensive apps info'!R143</f>
        <v/>
      </c>
      <c r="S143" s="28" t="str">
        <f>'Comprehensive apps info'!S143</f>
        <v/>
      </c>
      <c r="T143" s="28" t="str">
        <f>'Comprehensive apps info'!T143</f>
        <v/>
      </c>
      <c r="U143" s="25" t="str">
        <f>'Comprehensive apps info'!U143</f>
        <v>Logan</v>
      </c>
      <c r="V143" s="25" t="str">
        <f>'Comprehensive apps info'!V143</f>
        <v>Logan</v>
      </c>
      <c r="W143" s="122" t="str">
        <f>'Comprehensive apps info'!W143</f>
        <v>/prod/bcs/lgnp/clientapp/toyteob/</v>
      </c>
      <c r="X143" s="122" t="str">
        <f>'Comprehensive apps info'!X143</f>
        <v>/bcs/lgnt/clientapp/toyteob/</v>
      </c>
      <c r="Y143" s="42" t="str">
        <f>'Comprehensive apps info'!Y143</f>
        <v>https://sites.google.com/a/rrd.com/toyota-eob-letters/</v>
      </c>
      <c r="Z143" s="31" t="str">
        <f>'Comprehensive apps info'!Z143</f>
        <v/>
      </c>
      <c r="AA143" s="118">
        <v>42999.0</v>
      </c>
      <c r="AB143" s="32" t="str">
        <f>'Comprehensive apps info'!AA143</f>
        <v>rrdtoyotaeobinternalreports@rrd.com</v>
      </c>
      <c r="AC143" s="32" t="str">
        <f>'Comprehensive apps info'!AB143</f>
        <v/>
      </c>
      <c r="AD143" s="32" t="str">
        <f>'Comprehensive apps info'!AC143</f>
        <v/>
      </c>
      <c r="AE143" s="91" t="str">
        <f>'Comprehensive apps info'!AD134</f>
        <v/>
      </c>
      <c r="AF143" s="91" t="str">
        <f>'Comprehensive apps info'!AE134</f>
        <v/>
      </c>
      <c r="AG143" s="91" t="str">
        <f>'Comprehensive apps info'!AF134</f>
        <v/>
      </c>
      <c r="AH143" s="91" t="str">
        <f>'Comprehensive apps info'!AG134</f>
        <v/>
      </c>
      <c r="AI143" s="1"/>
      <c r="AJ143" s="1"/>
      <c r="AK143" s="1"/>
    </row>
    <row r="144">
      <c r="A144" s="91"/>
      <c r="B144" s="10">
        <f>'Comprehensive apps info'!B144</f>
        <v>7</v>
      </c>
      <c r="C144" s="10">
        <f>'Comprehensive apps info'!C144</f>
        <v>21</v>
      </c>
      <c r="D144" s="25" t="str">
        <f>'Comprehensive apps info'!D144</f>
        <v>Toyota</v>
      </c>
      <c r="E144" s="25" t="str">
        <f>'Comprehensive apps info'!E144</f>
        <v>Certified Roadside</v>
      </c>
      <c r="F144" s="25" t="str">
        <f>'Comprehensive apps info'!F144</f>
        <v>toycert</v>
      </c>
      <c r="G144" s="25" t="str">
        <f>'Comprehensive apps info'!G144</f>
        <v>Weekly</v>
      </c>
      <c r="H144" s="25" t="str">
        <f>'Comprehensive apps info'!H144</f>
        <v/>
      </c>
      <c r="I144" s="25" t="str">
        <f>'Comprehensive apps info'!I144</f>
        <v/>
      </c>
      <c r="J144" s="25" t="str">
        <f>'Comprehensive apps info'!J144</f>
        <v>Anil</v>
      </c>
      <c r="K144" s="25" t="str">
        <f>'Comprehensive apps info'!K144</f>
        <v>Rao</v>
      </c>
      <c r="L144" s="25" t="str">
        <f>'Comprehensive apps info'!L144</f>
        <v>Trenton Mumford</v>
      </c>
      <c r="M144" s="25" t="str">
        <f>'Comprehensive apps info'!M144</f>
        <v>Ronnie George</v>
      </c>
      <c r="N144" s="25" t="str">
        <f>'Comprehensive apps info'!N144</f>
        <v>Brandon Ballard</v>
      </c>
      <c r="O144" s="59" t="str">
        <f>'Comprehensive apps info'!O144</f>
        <v>Supported by TEKsystems</v>
      </c>
      <c r="P144" s="25" t="str">
        <f>'Comprehensive apps info'!P144</f>
        <v/>
      </c>
      <c r="Q144" s="25" t="str">
        <f>'Comprehensive apps info'!Q144</f>
        <v/>
      </c>
      <c r="R144" s="25" t="str">
        <f>'Comprehensive apps info'!R144</f>
        <v/>
      </c>
      <c r="S144" s="28" t="str">
        <f>'Comprehensive apps info'!S144</f>
        <v/>
      </c>
      <c r="T144" s="28" t="str">
        <f>'Comprehensive apps info'!T144</f>
        <v/>
      </c>
      <c r="U144" s="25" t="str">
        <f>'Comprehensive apps info'!U144</f>
        <v>Logan</v>
      </c>
      <c r="V144" s="25" t="str">
        <f>'Comprehensive apps info'!V144</f>
        <v>Logan</v>
      </c>
      <c r="W144" s="122" t="str">
        <f>'Comprehensive apps info'!W144</f>
        <v>/prod/bcs/lgnp/clientapp/toycert/</v>
      </c>
      <c r="X144" s="122" t="str">
        <f>'Comprehensive apps info'!X144</f>
        <v>/bcs/lgnt/clientapp/toycert/</v>
      </c>
      <c r="Y144" s="92" t="str">
        <f>'Comprehensive apps info'!Y144</f>
        <v/>
      </c>
      <c r="Z144" s="31" t="str">
        <f>'Comprehensive apps info'!Z144</f>
        <v/>
      </c>
      <c r="AA144" s="118">
        <v>42999.0</v>
      </c>
      <c r="AB144" s="32" t="str">
        <f>'Comprehensive apps info'!AA144</f>
        <v>rrd-toycert-egroup@rrd.com</v>
      </c>
      <c r="AC144" s="32" t="str">
        <f>'Comprehensive apps info'!AB144</f>
        <v>rrd-toycert-igroup@rrd.com</v>
      </c>
      <c r="AD144" s="32" t="str">
        <f>'Comprehensive apps info'!AC144</f>
        <v/>
      </c>
      <c r="AE144" s="91" t="str">
        <f>'Comprehensive apps info'!AD135</f>
        <v/>
      </c>
      <c r="AF144" s="91" t="str">
        <f>'Comprehensive apps info'!AE135</f>
        <v/>
      </c>
      <c r="AG144" s="91" t="str">
        <f>'Comprehensive apps info'!AF135</f>
        <v/>
      </c>
      <c r="AH144" s="91" t="str">
        <f>'Comprehensive apps info'!AG135</f>
        <v/>
      </c>
      <c r="AI144" s="1"/>
      <c r="AJ144" s="1"/>
      <c r="AK144" s="1"/>
    </row>
    <row r="145">
      <c r="A145" s="91"/>
      <c r="B145" s="10">
        <f>'Comprehensive apps info'!B145</f>
        <v>7</v>
      </c>
      <c r="C145" s="10">
        <f>'Comprehensive apps info'!C145</f>
        <v>22</v>
      </c>
      <c r="D145" s="25" t="str">
        <f>'Comprehensive apps info'!D145</f>
        <v>New Mexico</v>
      </c>
      <c r="E145" s="25" t="str">
        <f>'Comprehensive apps info'!E145</f>
        <v>Boat Registration</v>
      </c>
      <c r="F145" s="25" t="str">
        <f>'Comprehensive apps info'!F145</f>
        <v>nm1boat</v>
      </c>
      <c r="G145" s="25" t="str">
        <f>'Comprehensive apps info'!G145</f>
        <v>Annual</v>
      </c>
      <c r="H145" s="25" t="str">
        <f>'Comprehensive apps info'!H145</f>
        <v/>
      </c>
      <c r="I145" s="25" t="str">
        <f>'Comprehensive apps info'!I145</f>
        <v/>
      </c>
      <c r="J145" s="25" t="str">
        <f>'Comprehensive apps info'!J145</f>
        <v>Parth</v>
      </c>
      <c r="K145" s="25" t="str">
        <f>'Comprehensive apps info'!K145</f>
        <v>Venkat</v>
      </c>
      <c r="L145" s="25" t="str">
        <f>'Comprehensive apps info'!L145</f>
        <v>Bob Durtschi</v>
      </c>
      <c r="M145" s="25" t="str">
        <f>'Comprehensive apps info'!M145</f>
        <v>Mark Andreasen</v>
      </c>
      <c r="N145" s="25" t="str">
        <f>'Comprehensive apps info'!N145</f>
        <v>Casey McCammon</v>
      </c>
      <c r="O145" s="59" t="str">
        <f>'Comprehensive apps info'!O145</f>
        <v>Supported by TEKsystems</v>
      </c>
      <c r="P145" s="25" t="str">
        <f>'Comprehensive apps info'!P145</f>
        <v/>
      </c>
      <c r="Q145" s="25" t="str">
        <f>'Comprehensive apps info'!Q145</f>
        <v/>
      </c>
      <c r="R145" s="25" t="str">
        <f>'Comprehensive apps info'!R145</f>
        <v/>
      </c>
      <c r="S145" s="28" t="str">
        <f>'Comprehensive apps info'!S145</f>
        <v/>
      </c>
      <c r="T145" s="28" t="str">
        <f>'Comprehensive apps info'!T145</f>
        <v/>
      </c>
      <c r="U145" s="25" t="str">
        <f>'Comprehensive apps info'!U145</f>
        <v/>
      </c>
      <c r="V145" s="25" t="str">
        <f>'Comprehensive apps info'!V145</f>
        <v/>
      </c>
      <c r="W145" s="122" t="str">
        <f>'Comprehensive apps info'!W145</f>
        <v/>
      </c>
      <c r="X145" s="122" t="str">
        <f>'Comprehensive apps info'!X145</f>
        <v/>
      </c>
      <c r="Y145" s="42" t="str">
        <f>'Comprehensive apps info'!Y145</f>
        <v>https://sites.google.com/a/rrd.com/new-mexico-motor-vehicle-renewals/</v>
      </c>
      <c r="Z145" s="31" t="str">
        <f>'Comprehensive apps info'!Z145</f>
        <v/>
      </c>
      <c r="AA145" s="118">
        <v>43003.0</v>
      </c>
      <c r="AB145" s="32" t="str">
        <f>'Comprehensive apps info'!AA145</f>
        <v>rrd-nm1post-igroup@rrd.com</v>
      </c>
      <c r="AC145" s="32" t="str">
        <f>'Comprehensive apps info'!AB145</f>
        <v>rrd-nm1post-egroup@rrd.com</v>
      </c>
      <c r="AD145" s="32" t="str">
        <f>'Comprehensive apps info'!AC145</f>
        <v/>
      </c>
      <c r="AE145" s="91"/>
      <c r="AF145" s="91"/>
      <c r="AG145" s="91"/>
      <c r="AH145" s="91"/>
      <c r="AI145" s="1"/>
      <c r="AJ145" s="1"/>
      <c r="AK145" s="1"/>
    </row>
    <row r="146">
      <c r="A146" s="91"/>
      <c r="B146" s="10" t="str">
        <f>'Comprehensive apps info'!B146</f>
        <v>T1</v>
      </c>
      <c r="C146" s="10">
        <f>'Comprehensive apps info'!C146</f>
        <v>1</v>
      </c>
      <c r="D146" s="25" t="str">
        <f>'Comprehensive apps info'!D146</f>
        <v>BGE</v>
      </c>
      <c r="E146" s="25" t="str">
        <f>'Comprehensive apps info'!E146</f>
        <v>Home Contracts</v>
      </c>
      <c r="F146" s="25" t="str">
        <f>'Comprehensive apps info'!F146</f>
        <v>bgehctr</v>
      </c>
      <c r="G146" s="25" t="str">
        <f>'Comprehensive apps info'!G146</f>
        <v>Bi-monthly</v>
      </c>
      <c r="H146" s="25" t="str">
        <f>'Comprehensive apps info'!H146</f>
        <v/>
      </c>
      <c r="I146" s="25" t="str">
        <f>'Comprehensive apps info'!I146</f>
        <v>Raw Data</v>
      </c>
      <c r="J146" s="25" t="str">
        <f>'Comprehensive apps info'!J146</f>
        <v>Sushil</v>
      </c>
      <c r="K146" s="25" t="str">
        <f>'Comprehensive apps info'!K146</f>
        <v>Parth</v>
      </c>
      <c r="L146" s="25" t="str">
        <f>'Comprehensive apps info'!L146</f>
        <v>Jesse Walton</v>
      </c>
      <c r="M146" s="25" t="str">
        <f>'Comprehensive apps info'!M146</f>
        <v>Janet Stine</v>
      </c>
      <c r="N146" s="25" t="str">
        <f>'Comprehensive apps info'!N146</f>
        <v>Tracie Welch</v>
      </c>
      <c r="O146" s="59" t="str">
        <f>'Comprehensive apps info'!O146</f>
        <v>Being transitioned to TEKsystems</v>
      </c>
      <c r="P146" s="25" t="str">
        <f>'Comprehensive apps info'!P146</f>
        <v>N</v>
      </c>
      <c r="Q146" s="25" t="str">
        <f>'Comprehensive apps info'!Q146</f>
        <v>Y</v>
      </c>
      <c r="R146" s="25" t="str">
        <f>'Comprehensive apps info'!R146</f>
        <v>N</v>
      </c>
      <c r="S146" s="28" t="str">
        <f>'Comprehensive apps info'!S146</f>
        <v/>
      </c>
      <c r="T146" s="28" t="str">
        <f>'Comprehensive apps info'!T146</f>
        <v/>
      </c>
      <c r="U146" s="25" t="str">
        <f>'Comprehensive apps info'!U146</f>
        <v>Thurmont</v>
      </c>
      <c r="V146" s="25" t="str">
        <f>'Comprehensive apps info'!V146</f>
        <v>Thurmont</v>
      </c>
      <c r="W146" s="122" t="str">
        <f>'Comprehensive apps info'!W146</f>
        <v>/prod/bcs/thup/clientapp/bgehctr/</v>
      </c>
      <c r="X146" s="122" t="str">
        <f>'Comprehensive apps info'!X146</f>
        <v>/bcs/thut/clientapp/bgehctr/</v>
      </c>
      <c r="Y146" s="92" t="str">
        <f>'Comprehensive apps info'!Y146</f>
        <v/>
      </c>
      <c r="Z146" s="31" t="str">
        <f>'Comprehensive apps info'!Z146</f>
        <v/>
      </c>
      <c r="AA146" s="118"/>
      <c r="AB146" s="32" t="str">
        <f>'Comprehensive apps info'!AA146</f>
        <v/>
      </c>
      <c r="AC146" s="32" t="str">
        <f>'Comprehensive apps info'!AB146</f>
        <v/>
      </c>
      <c r="AD146" s="32" t="str">
        <f>'Comprehensive apps info'!AC146</f>
        <v/>
      </c>
      <c r="AE146" s="91" t="str">
        <f>'Comprehensive apps info'!AD136</f>
        <v/>
      </c>
      <c r="AF146" s="91" t="str">
        <f>'Comprehensive apps info'!AE136</f>
        <v/>
      </c>
      <c r="AG146" s="91" t="str">
        <f>'Comprehensive apps info'!AF136</f>
        <v/>
      </c>
      <c r="AH146" s="91" t="str">
        <f>'Comprehensive apps info'!AG136</f>
        <v/>
      </c>
      <c r="AI146" s="1"/>
      <c r="AJ146" s="1"/>
      <c r="AK146" s="1"/>
    </row>
    <row r="147">
      <c r="A147" s="91"/>
      <c r="B147" s="10" t="str">
        <f>'Comprehensive apps info'!B147</f>
        <v>T1</v>
      </c>
      <c r="C147" s="10">
        <f>'Comprehensive apps info'!C147</f>
        <v>2</v>
      </c>
      <c r="D147" s="25" t="str">
        <f>'Comprehensive apps info'!D147</f>
        <v>BGE</v>
      </c>
      <c r="E147" s="25" t="str">
        <f>'Comprehensive apps info'!E147</f>
        <v>Home Invoices</v>
      </c>
      <c r="F147" s="25" t="str">
        <f>'Comprehensive apps info'!F147</f>
        <v>bgehinv</v>
      </c>
      <c r="G147" s="25" t="str">
        <f>'Comprehensive apps info'!G147</f>
        <v>Weekly</v>
      </c>
      <c r="H147" s="25" t="str">
        <f>'Comprehensive apps info'!H147</f>
        <v/>
      </c>
      <c r="I147" s="25" t="str">
        <f>'Comprehensive apps info'!I147</f>
        <v>Raw Data</v>
      </c>
      <c r="J147" s="25" t="str">
        <f>'Comprehensive apps info'!J147</f>
        <v>Lakshmi</v>
      </c>
      <c r="K147" s="25" t="str">
        <f>'Comprehensive apps info'!K147</f>
        <v>Parth</v>
      </c>
      <c r="L147" s="25" t="str">
        <f>'Comprehensive apps info'!L147</f>
        <v>Jesse Walton</v>
      </c>
      <c r="M147" s="25" t="str">
        <f>'Comprehensive apps info'!M147</f>
        <v>Janet Stine</v>
      </c>
      <c r="N147" s="25" t="str">
        <f>'Comprehensive apps info'!N147</f>
        <v>Tracie Welch</v>
      </c>
      <c r="O147" s="59" t="str">
        <f>'Comprehensive apps info'!O147</f>
        <v>Being transitioned to TEKsystems</v>
      </c>
      <c r="P147" s="25" t="str">
        <f>'Comprehensive apps info'!P147</f>
        <v>N</v>
      </c>
      <c r="Q147" s="25" t="str">
        <f>'Comprehensive apps info'!Q147</f>
        <v>Y</v>
      </c>
      <c r="R147" s="25" t="str">
        <f>'Comprehensive apps info'!R147</f>
        <v>N</v>
      </c>
      <c r="S147" s="28" t="str">
        <f>'Comprehensive apps info'!S147</f>
        <v/>
      </c>
      <c r="T147" s="28" t="str">
        <f>'Comprehensive apps info'!T147</f>
        <v/>
      </c>
      <c r="U147" s="25" t="str">
        <f>'Comprehensive apps info'!U147</f>
        <v>Thurmont</v>
      </c>
      <c r="V147" s="25" t="str">
        <f>'Comprehensive apps info'!V147</f>
        <v>Thurmont</v>
      </c>
      <c r="W147" s="122" t="str">
        <f>'Comprehensive apps info'!W147</f>
        <v>/prod/bcs/thup/clientapp/bgehinv/</v>
      </c>
      <c r="X147" s="122" t="str">
        <f>'Comprehensive apps info'!X147</f>
        <v>/bcs/thut/clientapp/bgehinv/</v>
      </c>
      <c r="Y147" s="92" t="str">
        <f>'Comprehensive apps info'!Y147</f>
        <v/>
      </c>
      <c r="Z147" s="31" t="str">
        <f>'Comprehensive apps info'!Z147</f>
        <v/>
      </c>
      <c r="AA147" s="118"/>
      <c r="AB147" s="32" t="str">
        <f>'Comprehensive apps info'!AA147</f>
        <v/>
      </c>
      <c r="AC147" s="32" t="str">
        <f>'Comprehensive apps info'!AB147</f>
        <v/>
      </c>
      <c r="AD147" s="32" t="str">
        <f>'Comprehensive apps info'!AC147</f>
        <v/>
      </c>
      <c r="AE147" s="91" t="str">
        <f>'Comprehensive apps info'!AD137</f>
        <v/>
      </c>
      <c r="AF147" s="91" t="str">
        <f>'Comprehensive apps info'!AE137</f>
        <v/>
      </c>
      <c r="AG147" s="91" t="str">
        <f>'Comprehensive apps info'!AF137</f>
        <v/>
      </c>
      <c r="AH147" s="91" t="str">
        <f>'Comprehensive apps info'!AG137</f>
        <v/>
      </c>
      <c r="AI147" s="1"/>
      <c r="AJ147" s="1"/>
      <c r="AK147" s="1"/>
    </row>
    <row r="148">
      <c r="A148" s="91"/>
      <c r="B148" s="10" t="str">
        <f>'Comprehensive apps info'!B148</f>
        <v>T1</v>
      </c>
      <c r="C148" s="10">
        <f>'Comprehensive apps info'!C148</f>
        <v>3</v>
      </c>
      <c r="D148" s="25" t="str">
        <f>'Comprehensive apps info'!D148</f>
        <v>BGE</v>
      </c>
      <c r="E148" s="25" t="str">
        <f>'Comprehensive apps info'!E148</f>
        <v>Home Letters</v>
      </c>
      <c r="F148" s="25" t="str">
        <f>'Comprehensive apps info'!F148</f>
        <v>bgehlet</v>
      </c>
      <c r="G148" s="25" t="str">
        <f>'Comprehensive apps info'!G148</f>
        <v>Weekly</v>
      </c>
      <c r="H148" s="25" t="str">
        <f>'Comprehensive apps info'!H148</f>
        <v/>
      </c>
      <c r="I148" s="25" t="str">
        <f>'Comprehensive apps info'!I148</f>
        <v>Raw Data</v>
      </c>
      <c r="J148" s="25" t="str">
        <f>'Comprehensive apps info'!J148</f>
        <v>Lakshmi</v>
      </c>
      <c r="K148" s="25" t="str">
        <f>'Comprehensive apps info'!K148</f>
        <v>Parth</v>
      </c>
      <c r="L148" s="25" t="str">
        <f>'Comprehensive apps info'!L148</f>
        <v>Jesse Walton</v>
      </c>
      <c r="M148" s="25" t="str">
        <f>'Comprehensive apps info'!M148</f>
        <v>Janet Stine</v>
      </c>
      <c r="N148" s="25" t="str">
        <f>'Comprehensive apps info'!N148</f>
        <v>Tracie Welch</v>
      </c>
      <c r="O148" s="59" t="str">
        <f>'Comprehensive apps info'!O148</f>
        <v>Being transitioned to TEKsystems</v>
      </c>
      <c r="P148" s="25" t="str">
        <f>'Comprehensive apps info'!P148</f>
        <v>N</v>
      </c>
      <c r="Q148" s="25" t="str">
        <f>'Comprehensive apps info'!Q148</f>
        <v>Y</v>
      </c>
      <c r="R148" s="25" t="str">
        <f>'Comprehensive apps info'!R148</f>
        <v>N</v>
      </c>
      <c r="S148" s="28" t="str">
        <f>'Comprehensive apps info'!S148</f>
        <v/>
      </c>
      <c r="T148" s="28" t="str">
        <f>'Comprehensive apps info'!T148</f>
        <v/>
      </c>
      <c r="U148" s="25" t="str">
        <f>'Comprehensive apps info'!U148</f>
        <v>Thurmont</v>
      </c>
      <c r="V148" s="25" t="str">
        <f>'Comprehensive apps info'!V148</f>
        <v>Thurmont</v>
      </c>
      <c r="W148" s="122" t="str">
        <f>'Comprehensive apps info'!W148</f>
        <v>/prod/bcs/thup/clientapp/bgehlet/</v>
      </c>
      <c r="X148" s="122" t="str">
        <f>'Comprehensive apps info'!X148</f>
        <v>/bcs/thut/clientapp/bgehlet/</v>
      </c>
      <c r="Y148" s="92" t="str">
        <f>'Comprehensive apps info'!Y148</f>
        <v/>
      </c>
      <c r="Z148" s="31" t="str">
        <f>'Comprehensive apps info'!Z148</f>
        <v/>
      </c>
      <c r="AA148" s="118"/>
      <c r="AB148" s="32" t="str">
        <f>'Comprehensive apps info'!AA148</f>
        <v/>
      </c>
      <c r="AC148" s="32" t="str">
        <f>'Comprehensive apps info'!AB148</f>
        <v/>
      </c>
      <c r="AD148" s="32" t="str">
        <f>'Comprehensive apps info'!AC148</f>
        <v/>
      </c>
      <c r="AE148" s="91" t="str">
        <f>'Comprehensive apps info'!AD138</f>
        <v/>
      </c>
      <c r="AF148" s="91" t="str">
        <f>'Comprehensive apps info'!AE138</f>
        <v/>
      </c>
      <c r="AG148" s="91" t="str">
        <f>'Comprehensive apps info'!AF138</f>
        <v/>
      </c>
      <c r="AH148" s="91" t="str">
        <f>'Comprehensive apps info'!AG138</f>
        <v/>
      </c>
      <c r="AI148" s="1"/>
      <c r="AJ148" s="1"/>
      <c r="AK148" s="1"/>
    </row>
    <row r="149">
      <c r="A149" s="91"/>
      <c r="B149" s="10" t="str">
        <f>'Comprehensive apps info'!B149</f>
        <v>T1</v>
      </c>
      <c r="C149" s="10">
        <f>'Comprehensive apps info'!C149</f>
        <v>4</v>
      </c>
      <c r="D149" s="25" t="str">
        <f>'Comprehensive apps info'!D149</f>
        <v>BGE</v>
      </c>
      <c r="E149" s="25" t="str">
        <f>'Comprehensive apps info'!E149</f>
        <v>Utilities Bills Redesign</v>
      </c>
      <c r="F149" s="25" t="str">
        <f>'Comprehensive apps info'!F149</f>
        <v>bgebill</v>
      </c>
      <c r="G149" s="25" t="str">
        <f>'Comprehensive apps info'!G149</f>
        <v>Daily</v>
      </c>
      <c r="H149" s="25" t="str">
        <f>'Comprehensive apps info'!H149</f>
        <v/>
      </c>
      <c r="I149" s="25" t="str">
        <f>'Comprehensive apps info'!I149</f>
        <v>Raw Data</v>
      </c>
      <c r="J149" s="25" t="str">
        <f>'Comprehensive apps info'!J149</f>
        <v>Sushil</v>
      </c>
      <c r="K149" s="25" t="str">
        <f>'Comprehensive apps info'!K149</f>
        <v>Parth</v>
      </c>
      <c r="L149" s="25" t="str">
        <f>'Comprehensive apps info'!L149</f>
        <v>Ronnie Sims</v>
      </c>
      <c r="M149" s="25" t="str">
        <f>'Comprehensive apps info'!M149</f>
        <v/>
      </c>
      <c r="N149" s="25" t="str">
        <f>'Comprehensive apps info'!N149</f>
        <v>Tracie Welch</v>
      </c>
      <c r="O149" s="59" t="str">
        <f>'Comprehensive apps info'!O149</f>
        <v>Being transitioned to TEKsystems</v>
      </c>
      <c r="P149" s="25" t="str">
        <f>'Comprehensive apps info'!P149</f>
        <v>Y</v>
      </c>
      <c r="Q149" s="25" t="str">
        <f>'Comprehensive apps info'!Q149</f>
        <v>Y</v>
      </c>
      <c r="R149" s="25" t="str">
        <f>'Comprehensive apps info'!R149</f>
        <v>N</v>
      </c>
      <c r="S149" s="28" t="str">
        <f>'Comprehensive apps info'!S149</f>
        <v/>
      </c>
      <c r="T149" s="28" t="str">
        <f>'Comprehensive apps info'!T149</f>
        <v/>
      </c>
      <c r="U149" s="25" t="str">
        <f>'Comprehensive apps info'!U149</f>
        <v>Thurmont</v>
      </c>
      <c r="V149" s="25" t="str">
        <f>'Comprehensive apps info'!V149</f>
        <v>Thurmont</v>
      </c>
      <c r="W149" s="122" t="str">
        <f>'Comprehensive apps info'!W149</f>
        <v>/prod/bcs/thup/clientapp/bgebill/</v>
      </c>
      <c r="X149" s="122" t="str">
        <f>'Comprehensive apps info'!X149</f>
        <v>/bcs/thut/clientapp/bgebill/</v>
      </c>
      <c r="Y149" s="92" t="str">
        <f>'Comprehensive apps info'!Y149</f>
        <v/>
      </c>
      <c r="Z149" s="31" t="str">
        <f>'Comprehensive apps info'!Z149</f>
        <v/>
      </c>
      <c r="AA149" s="118"/>
      <c r="AB149" s="32" t="str">
        <f>'Comprehensive apps info'!AA149</f>
        <v/>
      </c>
      <c r="AC149" s="32" t="str">
        <f>'Comprehensive apps info'!AB149</f>
        <v/>
      </c>
      <c r="AD149" s="32" t="str">
        <f>'Comprehensive apps info'!AC149</f>
        <v/>
      </c>
      <c r="AE149" s="91" t="str">
        <f>'Comprehensive apps info'!AD139</f>
        <v/>
      </c>
      <c r="AF149" s="91" t="str">
        <f>'Comprehensive apps info'!AE139</f>
        <v/>
      </c>
      <c r="AG149" s="91" t="str">
        <f>'Comprehensive apps info'!AF139</f>
        <v/>
      </c>
      <c r="AH149" s="91" t="str">
        <f>'Comprehensive apps info'!AG139</f>
        <v/>
      </c>
      <c r="AI149" s="1"/>
      <c r="AJ149" s="1"/>
      <c r="AK149" s="1"/>
    </row>
    <row r="150">
      <c r="A150" s="91"/>
      <c r="B150" s="10" t="str">
        <f>'Comprehensive apps info'!B150</f>
        <v>T1</v>
      </c>
      <c r="C150" s="10">
        <f>'Comprehensive apps info'!C150</f>
        <v>5</v>
      </c>
      <c r="D150" s="25" t="str">
        <f>'Comprehensive apps info'!D150</f>
        <v>BGE</v>
      </c>
      <c r="E150" s="25" t="str">
        <f>'Comprehensive apps info'!E150</f>
        <v>Utilities Notices</v>
      </c>
      <c r="F150" s="25" t="str">
        <f>'Comprehensive apps info'!F150</f>
        <v>bgeunot</v>
      </c>
      <c r="G150" s="25" t="str">
        <f>'Comprehensive apps info'!G150</f>
        <v>Daily</v>
      </c>
      <c r="H150" s="25" t="str">
        <f>'Comprehensive apps info'!H150</f>
        <v/>
      </c>
      <c r="I150" s="25" t="str">
        <f>'Comprehensive apps info'!I150</f>
        <v>Raw Data</v>
      </c>
      <c r="J150" s="25" t="str">
        <f>'Comprehensive apps info'!J150</f>
        <v>Ravi</v>
      </c>
      <c r="K150" s="25" t="str">
        <f>'Comprehensive apps info'!K150</f>
        <v>Parth</v>
      </c>
      <c r="L150" s="25" t="str">
        <f>'Comprehensive apps info'!L150</f>
        <v>Jesse Walton</v>
      </c>
      <c r="M150" s="25" t="str">
        <f>'Comprehensive apps info'!M150</f>
        <v>Renee Fitzgerald</v>
      </c>
      <c r="N150" s="25" t="str">
        <f>'Comprehensive apps info'!N150</f>
        <v>Tracie Welch</v>
      </c>
      <c r="O150" s="59" t="str">
        <f>'Comprehensive apps info'!O150</f>
        <v>Being transitioned to TEKsystems</v>
      </c>
      <c r="P150" s="25" t="str">
        <f>'Comprehensive apps info'!P150</f>
        <v>Y</v>
      </c>
      <c r="Q150" s="25" t="str">
        <f>'Comprehensive apps info'!Q150</f>
        <v>N</v>
      </c>
      <c r="R150" s="25" t="str">
        <f>'Comprehensive apps info'!R150</f>
        <v>N</v>
      </c>
      <c r="S150" s="28" t="str">
        <f>'Comprehensive apps info'!S150</f>
        <v/>
      </c>
      <c r="T150" s="28" t="str">
        <f>'Comprehensive apps info'!T150</f>
        <v/>
      </c>
      <c r="U150" s="25" t="str">
        <f>'Comprehensive apps info'!U150</f>
        <v>Thurmont</v>
      </c>
      <c r="V150" s="25" t="str">
        <f>'Comprehensive apps info'!V150</f>
        <v>Thurmont</v>
      </c>
      <c r="W150" s="122" t="str">
        <f>'Comprehensive apps info'!W150</f>
        <v>/prod/bcs/thup/clientapp/bgeunot/</v>
      </c>
      <c r="X150" s="122" t="str">
        <f>'Comprehensive apps info'!X150</f>
        <v>/bcs/thut/clientapp/bgeunot/</v>
      </c>
      <c r="Y150" s="92" t="str">
        <f>'Comprehensive apps info'!Y150</f>
        <v/>
      </c>
      <c r="Z150" s="31" t="str">
        <f>'Comprehensive apps info'!Z150</f>
        <v/>
      </c>
      <c r="AA150" s="118"/>
      <c r="AB150" s="32" t="str">
        <f>'Comprehensive apps info'!AA150</f>
        <v/>
      </c>
      <c r="AC150" s="32" t="str">
        <f>'Comprehensive apps info'!AB150</f>
        <v/>
      </c>
      <c r="AD150" s="32" t="str">
        <f>'Comprehensive apps info'!AC150</f>
        <v/>
      </c>
      <c r="AE150" s="91" t="str">
        <f>'Comprehensive apps info'!AD140</f>
        <v/>
      </c>
      <c r="AF150" s="91" t="str">
        <f>'Comprehensive apps info'!AE140</f>
        <v/>
      </c>
      <c r="AG150" s="91" t="str">
        <f>'Comprehensive apps info'!AF140</f>
        <v/>
      </c>
      <c r="AH150" s="91" t="str">
        <f>'Comprehensive apps info'!AG140</f>
        <v/>
      </c>
      <c r="AI150" s="1"/>
      <c r="AJ150" s="1"/>
      <c r="AK150" s="1"/>
    </row>
    <row r="151">
      <c r="A151" s="91"/>
      <c r="B151" s="10" t="str">
        <f>'Comprehensive apps info'!B151</f>
        <v>T1</v>
      </c>
      <c r="C151" s="10">
        <f>'Comprehensive apps info'!C151</f>
        <v>6</v>
      </c>
      <c r="D151" s="25" t="str">
        <f>'Comprehensive apps info'!D151</f>
        <v>BGE</v>
      </c>
      <c r="E151" s="25" t="str">
        <f>'Comprehensive apps info'!E151</f>
        <v>Utilities Summary Bills</v>
      </c>
      <c r="F151" s="25" t="str">
        <f>'Comprehensive apps info'!F151</f>
        <v>bgeubil</v>
      </c>
      <c r="G151" s="25" t="str">
        <f>'Comprehensive apps info'!G151</f>
        <v>Monthly</v>
      </c>
      <c r="H151" s="25" t="str">
        <f>'Comprehensive apps info'!H151</f>
        <v/>
      </c>
      <c r="I151" s="25" t="str">
        <f>'Comprehensive apps info'!I151</f>
        <v>Raw Data</v>
      </c>
      <c r="J151" s="25" t="str">
        <f>'Comprehensive apps info'!J151</f>
        <v>Unassigned</v>
      </c>
      <c r="K151" s="25" t="str">
        <f>'Comprehensive apps info'!K151</f>
        <v>Unassigned</v>
      </c>
      <c r="L151" s="25" t="str">
        <f>'Comprehensive apps info'!L151</f>
        <v>Jesse Walton</v>
      </c>
      <c r="M151" s="25" t="str">
        <f>'Comprehensive apps info'!M151</f>
        <v>Renee Fitzgerald</v>
      </c>
      <c r="N151" s="25" t="str">
        <f>'Comprehensive apps info'!N151</f>
        <v>Tracie Welch</v>
      </c>
      <c r="O151" s="59" t="str">
        <f>'Comprehensive apps info'!O151</f>
        <v>De-scoped from TEKsystems</v>
      </c>
      <c r="P151" s="25" t="str">
        <f>'Comprehensive apps info'!P151</f>
        <v>Y</v>
      </c>
      <c r="Q151" s="25" t="str">
        <f>'Comprehensive apps info'!Q151</f>
        <v>N</v>
      </c>
      <c r="R151" s="25" t="str">
        <f>'Comprehensive apps info'!R151</f>
        <v>N</v>
      </c>
      <c r="S151" s="28" t="str">
        <f>'Comprehensive apps info'!S151</f>
        <v/>
      </c>
      <c r="T151" s="28" t="str">
        <f>'Comprehensive apps info'!T151</f>
        <v/>
      </c>
      <c r="U151" s="25" t="str">
        <f>'Comprehensive apps info'!U151</f>
        <v>Thurmont</v>
      </c>
      <c r="V151" s="25" t="str">
        <f>'Comprehensive apps info'!V151</f>
        <v>Thurmont</v>
      </c>
      <c r="W151" s="122" t="str">
        <f>'Comprehensive apps info'!W151</f>
        <v>/prod/bcs/thup/clientapp/bgeubil/</v>
      </c>
      <c r="X151" s="122" t="str">
        <f>'Comprehensive apps info'!X151</f>
        <v>/bcs/thut/clientapp/bgeubil/</v>
      </c>
      <c r="Y151" s="92" t="str">
        <f>'Comprehensive apps info'!Y151</f>
        <v/>
      </c>
      <c r="Z151" s="31" t="str">
        <f>'Comprehensive apps info'!Z151</f>
        <v/>
      </c>
      <c r="AA151" s="118"/>
      <c r="AB151" s="32" t="str">
        <f>'Comprehensive apps info'!AA151</f>
        <v/>
      </c>
      <c r="AC151" s="32" t="str">
        <f>'Comprehensive apps info'!AB151</f>
        <v/>
      </c>
      <c r="AD151" s="32" t="str">
        <f>'Comprehensive apps info'!AC151</f>
        <v/>
      </c>
      <c r="AE151" s="91" t="str">
        <f>'Comprehensive apps info'!AD141</f>
        <v/>
      </c>
      <c r="AF151" s="91" t="str">
        <f>'Comprehensive apps info'!AE141</f>
        <v/>
      </c>
      <c r="AG151" s="91" t="str">
        <f>'Comprehensive apps info'!AF141</f>
        <v/>
      </c>
      <c r="AH151" s="91" t="str">
        <f>'Comprehensive apps info'!AG141</f>
        <v/>
      </c>
      <c r="AI151" s="1"/>
      <c r="AJ151" s="1"/>
      <c r="AK151" s="1"/>
    </row>
    <row r="152">
      <c r="A152" s="91"/>
      <c r="B152" s="10" t="str">
        <f>'Comprehensive apps info'!B152</f>
        <v>T1</v>
      </c>
      <c r="C152" s="10">
        <f>'Comprehensive apps info'!C152</f>
        <v>7</v>
      </c>
      <c r="D152" s="25" t="str">
        <f>'Comprehensive apps info'!D152</f>
        <v>BGE</v>
      </c>
      <c r="E152" s="25" t="str">
        <f>'Comprehensive apps info'!E152</f>
        <v>Utilities Letters Redesign</v>
      </c>
      <c r="F152" s="25" t="str">
        <f>'Comprehensive apps info'!F152</f>
        <v>bgeultr</v>
      </c>
      <c r="G152" s="25" t="str">
        <f>'Comprehensive apps info'!G152</f>
        <v>Daily</v>
      </c>
      <c r="H152" s="25" t="str">
        <f>'Comprehensive apps info'!H152</f>
        <v/>
      </c>
      <c r="I152" s="25" t="str">
        <f>'Comprehensive apps info'!I152</f>
        <v>Raw Data</v>
      </c>
      <c r="J152" s="25" t="str">
        <f>'Comprehensive apps info'!J152</f>
        <v>Sushil</v>
      </c>
      <c r="K152" s="25" t="str">
        <f>'Comprehensive apps info'!K152</f>
        <v>Parth</v>
      </c>
      <c r="L152" s="25" t="str">
        <f>'Comprehensive apps info'!L152</f>
        <v>Jesse Walton</v>
      </c>
      <c r="M152" s="25" t="str">
        <f>'Comprehensive apps info'!M152</f>
        <v>Renee Fitzgerald</v>
      </c>
      <c r="N152" s="25" t="str">
        <f>'Comprehensive apps info'!N152</f>
        <v>Tracie Welch</v>
      </c>
      <c r="O152" s="59" t="str">
        <f>'Comprehensive apps info'!O152</f>
        <v>Being transitioned to TEKsystems</v>
      </c>
      <c r="P152" s="25" t="str">
        <f>'Comprehensive apps info'!P152</f>
        <v>N</v>
      </c>
      <c r="Q152" s="25" t="str">
        <f>'Comprehensive apps info'!Q152</f>
        <v>Y</v>
      </c>
      <c r="R152" s="25" t="str">
        <f>'Comprehensive apps info'!R152</f>
        <v>N</v>
      </c>
      <c r="S152" s="28" t="str">
        <f>'Comprehensive apps info'!S152</f>
        <v/>
      </c>
      <c r="T152" s="28" t="str">
        <f>'Comprehensive apps info'!T152</f>
        <v/>
      </c>
      <c r="U152" s="25" t="str">
        <f>'Comprehensive apps info'!U152</f>
        <v>Thurmont</v>
      </c>
      <c r="V152" s="25" t="str">
        <f>'Comprehensive apps info'!V152</f>
        <v>Thurmont</v>
      </c>
      <c r="W152" s="122" t="str">
        <f>'Comprehensive apps info'!W152</f>
        <v>/prod/bcs/thup/clientapp/bgeultr/</v>
      </c>
      <c r="X152" s="122" t="str">
        <f>'Comprehensive apps info'!X152</f>
        <v>/bcs/thut/clientapp/bgeultr/</v>
      </c>
      <c r="Y152" s="92" t="str">
        <f>'Comprehensive apps info'!Y152</f>
        <v/>
      </c>
      <c r="Z152" s="31" t="str">
        <f>'Comprehensive apps info'!Z152</f>
        <v/>
      </c>
      <c r="AA152" s="118"/>
      <c r="AB152" s="32" t="str">
        <f>'Comprehensive apps info'!AA152</f>
        <v/>
      </c>
      <c r="AC152" s="32" t="str">
        <f>'Comprehensive apps info'!AB152</f>
        <v/>
      </c>
      <c r="AD152" s="32" t="str">
        <f>'Comprehensive apps info'!AC152</f>
        <v/>
      </c>
      <c r="AE152" s="91" t="str">
        <f>'Comprehensive apps info'!AD155</f>
        <v/>
      </c>
      <c r="AF152" s="91" t="str">
        <f>'Comprehensive apps info'!AE155</f>
        <v/>
      </c>
      <c r="AG152" s="91" t="str">
        <f>'Comprehensive apps info'!AF155</f>
        <v/>
      </c>
      <c r="AH152" s="91" t="str">
        <f>'Comprehensive apps info'!AG155</f>
        <v/>
      </c>
      <c r="AI152" s="1"/>
      <c r="AJ152" s="1"/>
      <c r="AK152" s="1"/>
    </row>
    <row r="153">
      <c r="A153" s="91"/>
      <c r="B153" s="10" t="str">
        <f>'Comprehensive apps info'!B153</f>
        <v>T1</v>
      </c>
      <c r="C153" s="10">
        <f>'Comprehensive apps info'!C153</f>
        <v>8</v>
      </c>
      <c r="D153" s="25" t="str">
        <f>'Comprehensive apps info'!D153</f>
        <v>Capital One</v>
      </c>
      <c r="E153" s="25" t="str">
        <f>'Comprehensive apps info'!E153</f>
        <v>Event Letters</v>
      </c>
      <c r="F153" s="25" t="str">
        <f>'Comprehensive apps info'!F153</f>
        <v>capevnt</v>
      </c>
      <c r="G153" s="25" t="str">
        <f>'Comprehensive apps info'!G153</f>
        <v>Daily</v>
      </c>
      <c r="H153" s="25" t="str">
        <f>'Comprehensive apps info'!H153</f>
        <v/>
      </c>
      <c r="I153" s="25" t="str">
        <f>'Comprehensive apps info'!I153</f>
        <v>AFP</v>
      </c>
      <c r="J153" s="25" t="str">
        <f>'Comprehensive apps info'!J153</f>
        <v>Lakshmi</v>
      </c>
      <c r="K153" s="25" t="str">
        <f>'Comprehensive apps info'!K153</f>
        <v>Rao</v>
      </c>
      <c r="L153" s="25" t="str">
        <f>'Comprehensive apps info'!L153</f>
        <v>Ronnie Sims</v>
      </c>
      <c r="M153" s="25" t="str">
        <f>'Comprehensive apps info'!M153</f>
        <v/>
      </c>
      <c r="N153" s="25" t="str">
        <f>'Comprehensive apps info'!N153</f>
        <v>Tracie Welch</v>
      </c>
      <c r="O153" s="59" t="str">
        <f>'Comprehensive apps info'!O153</f>
        <v>Being transitioned to TEKsystems</v>
      </c>
      <c r="P153" s="25" t="str">
        <f>'Comprehensive apps info'!P153</f>
        <v>N</v>
      </c>
      <c r="Q153" s="25" t="str">
        <f>'Comprehensive apps info'!Q153</f>
        <v>Y</v>
      </c>
      <c r="R153" s="25" t="str">
        <f>'Comprehensive apps info'!R153</f>
        <v>Y</v>
      </c>
      <c r="S153" s="28" t="str">
        <f>'Comprehensive apps info'!S153</f>
        <v/>
      </c>
      <c r="T153" s="28" t="str">
        <f>'Comprehensive apps info'!T153</f>
        <v/>
      </c>
      <c r="U153" s="25" t="str">
        <f>'Comprehensive apps info'!U153</f>
        <v>Thurmont</v>
      </c>
      <c r="V153" s="25" t="str">
        <f>'Comprehensive apps info'!V153</f>
        <v>Thurmont</v>
      </c>
      <c r="W153" s="122" t="str">
        <f>'Comprehensive apps info'!W153</f>
        <v>/prod/bcs/thup/clientapp/capevnt/</v>
      </c>
      <c r="X153" s="122" t="str">
        <f>'Comprehensive apps info'!X153</f>
        <v>/bcs/thut/clientapp/capevnt/</v>
      </c>
      <c r="Y153" s="92" t="str">
        <f>'Comprehensive apps info'!Y153</f>
        <v/>
      </c>
      <c r="Z153" s="31" t="str">
        <f>'Comprehensive apps info'!Z153</f>
        <v/>
      </c>
      <c r="AA153" s="118"/>
      <c r="AB153" s="32" t="str">
        <f>'Comprehensive apps info'!AA153</f>
        <v/>
      </c>
      <c r="AC153" s="32" t="str">
        <f>'Comprehensive apps info'!AB153</f>
        <v/>
      </c>
      <c r="AD153" s="32" t="str">
        <f>'Comprehensive apps info'!AC153</f>
        <v/>
      </c>
      <c r="AE153" s="91" t="str">
        <f>'Comprehensive apps info'!AD156</f>
        <v/>
      </c>
      <c r="AF153" s="91" t="str">
        <f>'Comprehensive apps info'!AE156</f>
        <v/>
      </c>
      <c r="AG153" s="91" t="str">
        <f>'Comprehensive apps info'!AF156</f>
        <v/>
      </c>
      <c r="AH153" s="91" t="str">
        <f>'Comprehensive apps info'!AG156</f>
        <v/>
      </c>
      <c r="AI153" s="1"/>
      <c r="AJ153" s="1"/>
      <c r="AK153" s="1"/>
    </row>
    <row r="154">
      <c r="A154" s="91"/>
      <c r="B154" s="10" t="str">
        <f>'Comprehensive apps info'!B154</f>
        <v>T1</v>
      </c>
      <c r="C154" s="10">
        <f>'Comprehensive apps info'!C154</f>
        <v>9</v>
      </c>
      <c r="D154" s="25" t="str">
        <f>'Comprehensive apps info'!D154</f>
        <v>Capital One</v>
      </c>
      <c r="E154" s="25" t="str">
        <f>'Comprehensive apps info'!E154</f>
        <v>HSBC Credit Card Statements</v>
      </c>
      <c r="F154" s="25" t="str">
        <f>'Comprehensive apps info'!F154</f>
        <v>capcrss</v>
      </c>
      <c r="G154" s="25" t="str">
        <f>'Comprehensive apps info'!G154</f>
        <v>Daily</v>
      </c>
      <c r="H154" s="25" t="str">
        <f>'Comprehensive apps info'!H154</f>
        <v/>
      </c>
      <c r="I154" s="25" t="str">
        <f>'Comprehensive apps info'!I154</f>
        <v>AFP</v>
      </c>
      <c r="J154" s="25" t="str">
        <f>'Comprehensive apps info'!J154</f>
        <v>Ravi</v>
      </c>
      <c r="K154" s="25" t="str">
        <f>'Comprehensive apps info'!K154</f>
        <v>Rao</v>
      </c>
      <c r="L154" s="25" t="str">
        <f>'Comprehensive apps info'!L154</f>
        <v>Jesse Walton</v>
      </c>
      <c r="M154" s="25" t="str">
        <f>'Comprehensive apps info'!M154</f>
        <v/>
      </c>
      <c r="N154" s="25" t="str">
        <f>'Comprehensive apps info'!N154</f>
        <v>Tracie Welch</v>
      </c>
      <c r="O154" s="59" t="str">
        <f>'Comprehensive apps info'!O154</f>
        <v>Being transitioned to TEKsystems</v>
      </c>
      <c r="P154" s="25" t="str">
        <f>'Comprehensive apps info'!P154</f>
        <v>N</v>
      </c>
      <c r="Q154" s="25" t="str">
        <f>'Comprehensive apps info'!Q154</f>
        <v>Y</v>
      </c>
      <c r="R154" s="25" t="str">
        <f>'Comprehensive apps info'!R154</f>
        <v>Y</v>
      </c>
      <c r="S154" s="28" t="str">
        <f>'Comprehensive apps info'!S154</f>
        <v/>
      </c>
      <c r="T154" s="28" t="str">
        <f>'Comprehensive apps info'!T154</f>
        <v/>
      </c>
      <c r="U154" s="25" t="str">
        <f>'Comprehensive apps info'!U154</f>
        <v>Thurmont</v>
      </c>
      <c r="V154" s="25" t="str">
        <f>'Comprehensive apps info'!V154</f>
        <v>Thurmont</v>
      </c>
      <c r="W154" s="122" t="str">
        <f>'Comprehensive apps info'!W154</f>
        <v>/prod/bcs/thup/clientapp/capcrss/</v>
      </c>
      <c r="X154" s="122" t="str">
        <f>'Comprehensive apps info'!X154</f>
        <v>/bcs/thut/clientapp/capcrss/</v>
      </c>
      <c r="Y154" s="92" t="str">
        <f>'Comprehensive apps info'!Y154</f>
        <v/>
      </c>
      <c r="Z154" s="31" t="str">
        <f>'Comprehensive apps info'!Z154</f>
        <v/>
      </c>
      <c r="AA154" s="118"/>
      <c r="AB154" s="32" t="str">
        <f>'Comprehensive apps info'!AA154</f>
        <v/>
      </c>
      <c r="AC154" s="32" t="str">
        <f>'Comprehensive apps info'!AB154</f>
        <v/>
      </c>
      <c r="AD154" s="32" t="str">
        <f>'Comprehensive apps info'!AC154</f>
        <v/>
      </c>
      <c r="AE154" s="91" t="str">
        <f>'Comprehensive apps info'!AD157</f>
        <v/>
      </c>
      <c r="AF154" s="91" t="str">
        <f>'Comprehensive apps info'!AE157</f>
        <v/>
      </c>
      <c r="AG154" s="91" t="str">
        <f>'Comprehensive apps info'!AF157</f>
        <v/>
      </c>
      <c r="AH154" s="91" t="str">
        <f>'Comprehensive apps info'!AG157</f>
        <v/>
      </c>
      <c r="AI154" s="1"/>
      <c r="AJ154" s="1"/>
      <c r="AK154" s="1"/>
    </row>
    <row r="155">
      <c r="A155" s="91"/>
      <c r="B155" s="10" t="str">
        <f>'Comprehensive apps info'!B155</f>
        <v>T1</v>
      </c>
      <c r="C155" s="10">
        <f>'Comprehensive apps info'!C155</f>
        <v>10</v>
      </c>
      <c r="D155" s="25" t="str">
        <f>'Comprehensive apps info'!D155</f>
        <v>Exelon Constellation</v>
      </c>
      <c r="E155" s="25" t="str">
        <f>'Comprehensive apps info'!E155</f>
        <v>C&amp;I Gas Automated Test</v>
      </c>
      <c r="F155" s="25" t="str">
        <f>'Comprehensive apps info'!F155</f>
        <v>exlcigt</v>
      </c>
      <c r="G155" s="25" t="str">
        <f>'Comprehensive apps info'!G155</f>
        <v>Daily</v>
      </c>
      <c r="H155" s="25" t="str">
        <f>'Comprehensive apps info'!H155</f>
        <v/>
      </c>
      <c r="I155" s="25" t="str">
        <f>'Comprehensive apps info'!I155</f>
        <v>XML</v>
      </c>
      <c r="J155" s="25" t="str">
        <f>'Comprehensive apps info'!J155</f>
        <v>Unassigned</v>
      </c>
      <c r="K155" s="25" t="str">
        <f>'Comprehensive apps info'!K155</f>
        <v>Unassigned</v>
      </c>
      <c r="L155" s="25" t="str">
        <f>'Comprehensive apps info'!L155</f>
        <v>Mervin Hael</v>
      </c>
      <c r="M155" s="25" t="str">
        <f>'Comprehensive apps info'!M155</f>
        <v/>
      </c>
      <c r="N155" s="25" t="str">
        <f>'Comprehensive apps info'!N155</f>
        <v>Tracie Welch</v>
      </c>
      <c r="O155" s="59" t="str">
        <f>'Comprehensive apps info'!O155</f>
        <v>De-scoped from TEKsystems</v>
      </c>
      <c r="P155" s="25" t="str">
        <f>'Comprehensive apps info'!P155</f>
        <v>N</v>
      </c>
      <c r="Q155" s="25" t="str">
        <f>'Comprehensive apps info'!Q155</f>
        <v>N</v>
      </c>
      <c r="R155" s="25" t="str">
        <f>'Comprehensive apps info'!R155</f>
        <v>Y</v>
      </c>
      <c r="S155" s="28" t="str">
        <f>'Comprehensive apps info'!S155</f>
        <v/>
      </c>
      <c r="T155" s="28" t="str">
        <f>'Comprehensive apps info'!T155</f>
        <v/>
      </c>
      <c r="U155" s="25" t="str">
        <f>'Comprehensive apps info'!U155</f>
        <v>Thurmont</v>
      </c>
      <c r="V155" s="25" t="str">
        <f>'Comprehensive apps info'!V155</f>
        <v>Thurmont</v>
      </c>
      <c r="W155" s="122" t="str">
        <f>'Comprehensive apps info'!W155</f>
        <v>/prod/bcs/thup/clientapp/exlcigt/</v>
      </c>
      <c r="X155" s="122" t="str">
        <f>'Comprehensive apps info'!X155</f>
        <v>/bcs/thut/clientapp/exlcigt/</v>
      </c>
      <c r="Y155" s="92" t="str">
        <f>'Comprehensive apps info'!Y155</f>
        <v/>
      </c>
      <c r="Z155" s="31" t="str">
        <f>'Comprehensive apps info'!Z155</f>
        <v/>
      </c>
      <c r="AA155" s="118"/>
      <c r="AB155" s="32" t="str">
        <f>'Comprehensive apps info'!AA155</f>
        <v/>
      </c>
      <c r="AC155" s="32" t="str">
        <f>'Comprehensive apps info'!AB155</f>
        <v/>
      </c>
      <c r="AD155" s="32" t="str">
        <f>'Comprehensive apps info'!AC155</f>
        <v/>
      </c>
      <c r="AE155" s="91" t="str">
        <f>'Comprehensive apps info'!AD158</f>
        <v/>
      </c>
      <c r="AF155" s="91" t="str">
        <f>'Comprehensive apps info'!AE158</f>
        <v/>
      </c>
      <c r="AG155" s="91" t="str">
        <f>'Comprehensive apps info'!AF158</f>
        <v/>
      </c>
      <c r="AH155" s="91" t="str">
        <f>'Comprehensive apps info'!AG158</f>
        <v/>
      </c>
      <c r="AI155" s="1"/>
      <c r="AJ155" s="1"/>
      <c r="AK155" s="1"/>
    </row>
    <row r="156">
      <c r="A156" s="91"/>
      <c r="B156" s="10" t="str">
        <f>'Comprehensive apps info'!B156</f>
        <v>T1</v>
      </c>
      <c r="C156" s="10">
        <f>'Comprehensive apps info'!C156</f>
        <v>11</v>
      </c>
      <c r="D156" s="25" t="str">
        <f>'Comprehensive apps info'!D156</f>
        <v>Exelon Constellation</v>
      </c>
      <c r="E156" s="25" t="str">
        <f>'Comprehensive apps info'!E156</f>
        <v>C&amp;I Power and Gas Bills</v>
      </c>
      <c r="F156" s="25" t="str">
        <f>'Comprehensive apps info'!F156</f>
        <v>exlcgsr</v>
      </c>
      <c r="G156" s="25" t="str">
        <f>'Comprehensive apps info'!G156</f>
        <v>Daily</v>
      </c>
      <c r="H156" s="25" t="str">
        <f>'Comprehensive apps info'!H156</f>
        <v/>
      </c>
      <c r="I156" s="25" t="str">
        <f>'Comprehensive apps info'!I156</f>
        <v>XML</v>
      </c>
      <c r="J156" s="25" t="str">
        <f>'Comprehensive apps info'!J156</f>
        <v>Ravi</v>
      </c>
      <c r="K156" s="25" t="str">
        <f>'Comprehensive apps info'!K156</f>
        <v>Veera</v>
      </c>
      <c r="L156" s="25" t="str">
        <f>'Comprehensive apps info'!L156</f>
        <v>Ronnie Sims</v>
      </c>
      <c r="M156" s="25" t="str">
        <f>'Comprehensive apps info'!M156</f>
        <v/>
      </c>
      <c r="N156" s="25" t="str">
        <f>'Comprehensive apps info'!N156</f>
        <v>Tracie Welch</v>
      </c>
      <c r="O156" s="59" t="str">
        <f>'Comprehensive apps info'!O156</f>
        <v>App on Hold</v>
      </c>
      <c r="P156" s="25" t="str">
        <f>'Comprehensive apps info'!P156</f>
        <v>Y</v>
      </c>
      <c r="Q156" s="25" t="str">
        <f>'Comprehensive apps info'!Q156</f>
        <v>N</v>
      </c>
      <c r="R156" s="25" t="str">
        <f>'Comprehensive apps info'!R156</f>
        <v>Y</v>
      </c>
      <c r="S156" s="28" t="str">
        <f>'Comprehensive apps info'!S156</f>
        <v/>
      </c>
      <c r="T156" s="28" t="str">
        <f>'Comprehensive apps info'!T156</f>
        <v/>
      </c>
      <c r="U156" s="25" t="str">
        <f>'Comprehensive apps info'!U156</f>
        <v>Thurmont</v>
      </c>
      <c r="V156" s="25" t="str">
        <f>'Comprehensive apps info'!V156</f>
        <v>Thurmont</v>
      </c>
      <c r="W156" s="122" t="str">
        <f>'Comprehensive apps info'!W156</f>
        <v>/prod/bcs/thup/clientapp/exlcgsr/</v>
      </c>
      <c r="X156" s="122" t="str">
        <f>'Comprehensive apps info'!X156</f>
        <v>/bcs/thut/clientapp/exlcgsr/</v>
      </c>
      <c r="Y156" s="92" t="str">
        <f>'Comprehensive apps info'!Y156</f>
        <v/>
      </c>
      <c r="Z156" s="31" t="str">
        <f>'Comprehensive apps info'!Z156</f>
        <v/>
      </c>
      <c r="AA156" s="118"/>
      <c r="AB156" s="32" t="str">
        <f>'Comprehensive apps info'!AA156</f>
        <v/>
      </c>
      <c r="AC156" s="32" t="str">
        <f>'Comprehensive apps info'!AB156</f>
        <v/>
      </c>
      <c r="AD156" s="32" t="str">
        <f>'Comprehensive apps info'!AC156</f>
        <v/>
      </c>
      <c r="AE156" s="91" t="str">
        <f>'Comprehensive apps info'!AD159</f>
        <v/>
      </c>
      <c r="AF156" s="91" t="str">
        <f>'Comprehensive apps info'!AE159</f>
        <v/>
      </c>
      <c r="AG156" s="91" t="str">
        <f>'Comprehensive apps info'!AF159</f>
        <v/>
      </c>
      <c r="AH156" s="91" t="str">
        <f>'Comprehensive apps info'!AG159</f>
        <v/>
      </c>
      <c r="AI156" s="1"/>
      <c r="AJ156" s="1"/>
      <c r="AK156" s="1"/>
    </row>
    <row r="157">
      <c r="A157" s="91"/>
      <c r="B157" s="10" t="str">
        <f>'Comprehensive apps info'!B157</f>
        <v>T1</v>
      </c>
      <c r="C157" s="10">
        <f>'Comprehensive apps info'!C157</f>
        <v>12</v>
      </c>
      <c r="D157" s="25" t="str">
        <f>'Comprehensive apps info'!D157</f>
        <v>Exelon Constellation</v>
      </c>
      <c r="E157" s="25" t="str">
        <f>'Comprehensive apps info'!E157</f>
        <v>C&amp;I Power Automated Test</v>
      </c>
      <c r="F157" s="25" t="str">
        <f>'Comprehensive apps info'!F157</f>
        <v>exlcipt</v>
      </c>
      <c r="G157" s="25" t="str">
        <f>'Comprehensive apps info'!G157</f>
        <v>Daily</v>
      </c>
      <c r="H157" s="25" t="str">
        <f>'Comprehensive apps info'!H157</f>
        <v/>
      </c>
      <c r="I157" s="25" t="str">
        <f>'Comprehensive apps info'!I157</f>
        <v>XML</v>
      </c>
      <c r="J157" s="25" t="str">
        <f>'Comprehensive apps info'!J157</f>
        <v>Ravi</v>
      </c>
      <c r="K157" s="25" t="str">
        <f>'Comprehensive apps info'!K157</f>
        <v>Veera</v>
      </c>
      <c r="L157" s="25" t="str">
        <f>'Comprehensive apps info'!L157</f>
        <v>Mervin Hael</v>
      </c>
      <c r="M157" s="25" t="str">
        <f>'Comprehensive apps info'!M157</f>
        <v>Shannon Poehler</v>
      </c>
      <c r="N157" s="25" t="str">
        <f>'Comprehensive apps info'!N157</f>
        <v>Tracie Welch</v>
      </c>
      <c r="O157" s="59" t="str">
        <f>'Comprehensive apps info'!O157</f>
        <v>Being transitioned to TEKsystems</v>
      </c>
      <c r="P157" s="25" t="str">
        <f>'Comprehensive apps info'!P157</f>
        <v>N</v>
      </c>
      <c r="Q157" s="25" t="str">
        <f>'Comprehensive apps info'!Q157</f>
        <v>N</v>
      </c>
      <c r="R157" s="25" t="str">
        <f>'Comprehensive apps info'!R157</f>
        <v>Y</v>
      </c>
      <c r="S157" s="28" t="str">
        <f>'Comprehensive apps info'!S157</f>
        <v/>
      </c>
      <c r="T157" s="28" t="str">
        <f>'Comprehensive apps info'!T157</f>
        <v/>
      </c>
      <c r="U157" s="25" t="str">
        <f>'Comprehensive apps info'!U157</f>
        <v>Thurmont</v>
      </c>
      <c r="V157" s="25" t="str">
        <f>'Comprehensive apps info'!V157</f>
        <v>Thurmont</v>
      </c>
      <c r="W157" s="122" t="str">
        <f>'Comprehensive apps info'!W157</f>
        <v>/prod/bcs/thup/clientapp/exlcipt/</v>
      </c>
      <c r="X157" s="122" t="str">
        <f>'Comprehensive apps info'!X157</f>
        <v>/bcs/thut/clientapp/exlcipt/</v>
      </c>
      <c r="Y157" s="92" t="str">
        <f>'Comprehensive apps info'!Y157</f>
        <v/>
      </c>
      <c r="Z157" s="31" t="str">
        <f>'Comprehensive apps info'!Z157</f>
        <v/>
      </c>
      <c r="AA157" s="118"/>
      <c r="AB157" s="32" t="str">
        <f>'Comprehensive apps info'!AA157</f>
        <v/>
      </c>
      <c r="AC157" s="32" t="str">
        <f>'Comprehensive apps info'!AB157</f>
        <v/>
      </c>
      <c r="AD157" s="32" t="str">
        <f>'Comprehensive apps info'!AC157</f>
        <v/>
      </c>
      <c r="AE157" s="91" t="str">
        <f>'Comprehensive apps info'!AD160</f>
        <v/>
      </c>
      <c r="AF157" s="91" t="str">
        <f>'Comprehensive apps info'!AE160</f>
        <v/>
      </c>
      <c r="AG157" s="91" t="str">
        <f>'Comprehensive apps info'!AF160</f>
        <v/>
      </c>
      <c r="AH157" s="91" t="str">
        <f>'Comprehensive apps info'!AG160</f>
        <v/>
      </c>
      <c r="AI157" s="1"/>
      <c r="AJ157" s="1"/>
      <c r="AK157" s="1"/>
    </row>
    <row r="158">
      <c r="A158" s="91"/>
      <c r="B158" s="10" t="str">
        <f>'Comprehensive apps info'!B158</f>
        <v>T1</v>
      </c>
      <c r="C158" s="10">
        <f>'Comprehensive apps info'!C158</f>
        <v>13</v>
      </c>
      <c r="D158" s="25" t="str">
        <f>'Comprehensive apps info'!D158</f>
        <v>Exelon Constellation</v>
      </c>
      <c r="E158" s="25" t="str">
        <f>'Comprehensive apps info'!E158</f>
        <v>AGL Bills</v>
      </c>
      <c r="F158" s="25" t="str">
        <f>'Comprehensive apps info'!F158</f>
        <v>exlaglb</v>
      </c>
      <c r="G158" s="25" t="str">
        <f>'Comprehensive apps info'!G158</f>
        <v>Daily</v>
      </c>
      <c r="H158" s="25" t="str">
        <f>'Comprehensive apps info'!H158</f>
        <v/>
      </c>
      <c r="I158" s="25" t="str">
        <f>'Comprehensive apps info'!I158</f>
        <v>XML</v>
      </c>
      <c r="J158" s="25" t="str">
        <f>'Comprehensive apps info'!J158</f>
        <v>Lakshmi</v>
      </c>
      <c r="K158" s="25" t="str">
        <f>'Comprehensive apps info'!K158</f>
        <v>Veera</v>
      </c>
      <c r="L158" s="25" t="str">
        <f>'Comprehensive apps info'!L158</f>
        <v>Mervin Hael</v>
      </c>
      <c r="M158" s="25" t="str">
        <f>'Comprehensive apps info'!M158</f>
        <v>Shannon Poehler</v>
      </c>
      <c r="N158" s="25" t="str">
        <f>'Comprehensive apps info'!N158</f>
        <v>Tracie Welch</v>
      </c>
      <c r="O158" s="59" t="str">
        <f>'Comprehensive apps info'!O158</f>
        <v>Being transitioned to TEKsystems</v>
      </c>
      <c r="P158" s="25" t="str">
        <f>'Comprehensive apps info'!P158</f>
        <v>N</v>
      </c>
      <c r="Q158" s="25" t="str">
        <f>'Comprehensive apps info'!Q158</f>
        <v>Y</v>
      </c>
      <c r="R158" s="25" t="str">
        <f>'Comprehensive apps info'!R158</f>
        <v>N</v>
      </c>
      <c r="S158" s="28" t="str">
        <f>'Comprehensive apps info'!S158</f>
        <v/>
      </c>
      <c r="T158" s="28" t="str">
        <f>'Comprehensive apps info'!T158</f>
        <v/>
      </c>
      <c r="U158" s="25" t="str">
        <f>'Comprehensive apps info'!U158</f>
        <v>Thurmont</v>
      </c>
      <c r="V158" s="25" t="str">
        <f>'Comprehensive apps info'!V158</f>
        <v>Thurmont</v>
      </c>
      <c r="W158" s="122" t="str">
        <f>'Comprehensive apps info'!W158</f>
        <v>/prod/bcs/thup/clientapp/exlaglb/</v>
      </c>
      <c r="X158" s="122" t="str">
        <f>'Comprehensive apps info'!X158</f>
        <v>/bcs/thut/clientapp/exlaglb/</v>
      </c>
      <c r="Y158" s="92" t="str">
        <f>'Comprehensive apps info'!Y158</f>
        <v/>
      </c>
      <c r="Z158" s="31" t="str">
        <f>'Comprehensive apps info'!Z158</f>
        <v/>
      </c>
      <c r="AA158" s="118"/>
      <c r="AB158" s="32" t="str">
        <f>'Comprehensive apps info'!AA158</f>
        <v/>
      </c>
      <c r="AC158" s="32" t="str">
        <f>'Comprehensive apps info'!AB158</f>
        <v/>
      </c>
      <c r="AD158" s="32" t="str">
        <f>'Comprehensive apps info'!AC158</f>
        <v/>
      </c>
      <c r="AE158" s="91" t="str">
        <f>'Comprehensive apps info'!AD161</f>
        <v/>
      </c>
      <c r="AF158" s="91" t="str">
        <f>'Comprehensive apps info'!AE161</f>
        <v/>
      </c>
      <c r="AG158" s="91" t="str">
        <f>'Comprehensive apps info'!AF161</f>
        <v/>
      </c>
      <c r="AH158" s="91" t="str">
        <f>'Comprehensive apps info'!AG161</f>
        <v/>
      </c>
      <c r="AI158" s="1"/>
      <c r="AJ158" s="1"/>
      <c r="AK158" s="1"/>
    </row>
    <row r="159">
      <c r="A159" s="91"/>
      <c r="B159" s="10" t="str">
        <f>'Comprehensive apps info'!B159</f>
        <v>T1</v>
      </c>
      <c r="C159" s="10">
        <f>'Comprehensive apps info'!C159</f>
        <v>14</v>
      </c>
      <c r="D159" s="25" t="str">
        <f>'Comprehensive apps info'!D159</f>
        <v>Exelon Constellation</v>
      </c>
      <c r="E159" s="25" t="str">
        <f>'Comprehensive apps info'!E159</f>
        <v>Ercot Bills</v>
      </c>
      <c r="F159" s="25" t="str">
        <f>'Comprehensive apps info'!F159</f>
        <v>exlerct</v>
      </c>
      <c r="G159" s="25" t="str">
        <f>'Comprehensive apps info'!G159</f>
        <v>Daily</v>
      </c>
      <c r="H159" s="25" t="str">
        <f>'Comprehensive apps info'!H159</f>
        <v/>
      </c>
      <c r="I159" s="25" t="str">
        <f>'Comprehensive apps info'!I159</f>
        <v>XML</v>
      </c>
      <c r="J159" s="25" t="str">
        <f>'Comprehensive apps info'!J159</f>
        <v>Sushil</v>
      </c>
      <c r="K159" s="25" t="str">
        <f>'Comprehensive apps info'!K159</f>
        <v>Veera</v>
      </c>
      <c r="L159" s="25" t="str">
        <f>'Comprehensive apps info'!L159</f>
        <v>Mervin Hael</v>
      </c>
      <c r="M159" s="25" t="str">
        <f>'Comprehensive apps info'!M159</f>
        <v>Cassie Barrett</v>
      </c>
      <c r="N159" s="25" t="str">
        <f>'Comprehensive apps info'!N159</f>
        <v>Tracie Welch</v>
      </c>
      <c r="O159" s="59" t="str">
        <f>'Comprehensive apps info'!O159</f>
        <v>Being transitioned to TEKsystems</v>
      </c>
      <c r="P159" s="25" t="str">
        <f>'Comprehensive apps info'!P159</f>
        <v>N</v>
      </c>
      <c r="Q159" s="25" t="str">
        <f>'Comprehensive apps info'!Q159</f>
        <v>Y</v>
      </c>
      <c r="R159" s="25" t="str">
        <f>'Comprehensive apps info'!R159</f>
        <v>N</v>
      </c>
      <c r="S159" s="28" t="str">
        <f>'Comprehensive apps info'!S159</f>
        <v/>
      </c>
      <c r="T159" s="28" t="str">
        <f>'Comprehensive apps info'!T159</f>
        <v/>
      </c>
      <c r="U159" s="25" t="str">
        <f>'Comprehensive apps info'!U159</f>
        <v>Thurmont</v>
      </c>
      <c r="V159" s="25" t="str">
        <f>'Comprehensive apps info'!V159</f>
        <v>Thurmont</v>
      </c>
      <c r="W159" s="122" t="str">
        <f>'Comprehensive apps info'!W159</f>
        <v>/prod/bcs/thup/clientapp/exlerct/</v>
      </c>
      <c r="X159" s="122" t="str">
        <f>'Comprehensive apps info'!X159</f>
        <v>/bcs/thut/clientapp/exlerct/</v>
      </c>
      <c r="Y159" s="92" t="str">
        <f>'Comprehensive apps info'!Y159</f>
        <v/>
      </c>
      <c r="Z159" s="31" t="str">
        <f>'Comprehensive apps info'!Z159</f>
        <v/>
      </c>
      <c r="AA159" s="118"/>
      <c r="AB159" s="32" t="str">
        <f>'Comprehensive apps info'!AA159</f>
        <v/>
      </c>
      <c r="AC159" s="32" t="str">
        <f>'Comprehensive apps info'!AB159</f>
        <v/>
      </c>
      <c r="AD159" s="32" t="str">
        <f>'Comprehensive apps info'!AC159</f>
        <v/>
      </c>
      <c r="AE159" s="91" t="str">
        <f>'Comprehensive apps info'!AD162</f>
        <v/>
      </c>
      <c r="AF159" s="91" t="str">
        <f>'Comprehensive apps info'!AE162</f>
        <v/>
      </c>
      <c r="AG159" s="91" t="str">
        <f>'Comprehensive apps info'!AF162</f>
        <v/>
      </c>
      <c r="AH159" s="91" t="str">
        <f>'Comprehensive apps info'!AG162</f>
        <v/>
      </c>
      <c r="AI159" s="1"/>
      <c r="AJ159" s="1"/>
      <c r="AK159" s="1"/>
    </row>
    <row r="160">
      <c r="A160" s="91"/>
      <c r="B160" s="10" t="str">
        <f>'Comprehensive apps info'!B160</f>
        <v>T1</v>
      </c>
      <c r="C160" s="10">
        <f>'Comprehensive apps info'!C160</f>
        <v>15</v>
      </c>
      <c r="D160" s="25" t="str">
        <f>'Comprehensive apps info'!D160</f>
        <v>Exelon Constellation</v>
      </c>
      <c r="E160" s="25" t="str">
        <f>'Comprehensive apps info'!E160</f>
        <v>Ercot Bills Automated Test Process</v>
      </c>
      <c r="F160" s="25" t="str">
        <f>'Comprehensive apps info'!F160</f>
        <v>exlercq</v>
      </c>
      <c r="G160" s="25" t="str">
        <f>'Comprehensive apps info'!G160</f>
        <v>Daily</v>
      </c>
      <c r="H160" s="25" t="str">
        <f>'Comprehensive apps info'!H160</f>
        <v/>
      </c>
      <c r="I160" s="25" t="str">
        <f>'Comprehensive apps info'!I160</f>
        <v>XML</v>
      </c>
      <c r="J160" s="25" t="str">
        <f>'Comprehensive apps info'!J160</f>
        <v>Sushil</v>
      </c>
      <c r="K160" s="25" t="str">
        <f>'Comprehensive apps info'!K160</f>
        <v>Veera</v>
      </c>
      <c r="L160" s="25" t="str">
        <f>'Comprehensive apps info'!L160</f>
        <v>Mervin Hael</v>
      </c>
      <c r="M160" s="25" t="str">
        <f>'Comprehensive apps info'!M160</f>
        <v>Cassie Barrett</v>
      </c>
      <c r="N160" s="25" t="str">
        <f>'Comprehensive apps info'!N160</f>
        <v>Tracie Welch</v>
      </c>
      <c r="O160" s="59" t="str">
        <f>'Comprehensive apps info'!O160</f>
        <v>Being transitioned to TEKsystems</v>
      </c>
      <c r="P160" s="25" t="str">
        <f>'Comprehensive apps info'!P160</f>
        <v>N</v>
      </c>
      <c r="Q160" s="25" t="str">
        <f>'Comprehensive apps info'!Q160</f>
        <v>N</v>
      </c>
      <c r="R160" s="25" t="str">
        <f>'Comprehensive apps info'!R160</f>
        <v>Y</v>
      </c>
      <c r="S160" s="28" t="str">
        <f>'Comprehensive apps info'!S160</f>
        <v/>
      </c>
      <c r="T160" s="28" t="str">
        <f>'Comprehensive apps info'!T160</f>
        <v/>
      </c>
      <c r="U160" s="25" t="str">
        <f>'Comprehensive apps info'!U160</f>
        <v>Thurmont</v>
      </c>
      <c r="V160" s="25" t="str">
        <f>'Comprehensive apps info'!V160</f>
        <v>Thurmont</v>
      </c>
      <c r="W160" s="122" t="str">
        <f>'Comprehensive apps info'!W160</f>
        <v>/prod/bcs/thup/clientapp/exlercq/</v>
      </c>
      <c r="X160" s="122" t="str">
        <f>'Comprehensive apps info'!X160</f>
        <v>/bcs/thut/clientapp/exlercq/</v>
      </c>
      <c r="Y160" s="92" t="str">
        <f>'Comprehensive apps info'!Y160</f>
        <v/>
      </c>
      <c r="Z160" s="31" t="str">
        <f>'Comprehensive apps info'!Z160</f>
        <v/>
      </c>
      <c r="AA160" s="118"/>
      <c r="AB160" s="32" t="str">
        <f>'Comprehensive apps info'!AA160</f>
        <v/>
      </c>
      <c r="AC160" s="32" t="str">
        <f>'Comprehensive apps info'!AB160</f>
        <v/>
      </c>
      <c r="AD160" s="32" t="str">
        <f>'Comprehensive apps info'!AC160</f>
        <v/>
      </c>
      <c r="AE160" s="91" t="str">
        <f>'Comprehensive apps info'!AD163</f>
        <v/>
      </c>
      <c r="AF160" s="91" t="str">
        <f>'Comprehensive apps info'!AE163</f>
        <v/>
      </c>
      <c r="AG160" s="91" t="str">
        <f>'Comprehensive apps info'!AF163</f>
        <v/>
      </c>
      <c r="AH160" s="91" t="str">
        <f>'Comprehensive apps info'!AG163</f>
        <v/>
      </c>
      <c r="AI160" s="1"/>
      <c r="AJ160" s="1"/>
      <c r="AK160" s="1"/>
    </row>
    <row r="161">
      <c r="A161" s="91"/>
      <c r="B161" s="10" t="str">
        <f>'Comprehensive apps info'!B161</f>
        <v>T1</v>
      </c>
      <c r="C161" s="10">
        <f>'Comprehensive apps info'!C161</f>
        <v>16</v>
      </c>
      <c r="D161" s="25" t="str">
        <f>'Comprehensive apps info'!D161</f>
        <v>T Rowe Price</v>
      </c>
      <c r="E161" s="25" t="str">
        <f>'Comprehensive apps info'!E161</f>
        <v>529 Maryland Confirms Redesign</v>
      </c>
      <c r="F161" s="25" t="str">
        <f>'Comprehensive apps info'!F161</f>
        <v>trpcfmd</v>
      </c>
      <c r="G161" s="25" t="str">
        <f>'Comprehensive apps info'!G161</f>
        <v>Daily</v>
      </c>
      <c r="H161" s="25" t="str">
        <f>'Comprehensive apps info'!H161</f>
        <v/>
      </c>
      <c r="I161" s="25" t="str">
        <f>'Comprehensive apps info'!I161</f>
        <v>AFP</v>
      </c>
      <c r="J161" s="25" t="str">
        <f>'Comprehensive apps info'!J161</f>
        <v>Ravi</v>
      </c>
      <c r="K161" s="25" t="str">
        <f>'Comprehensive apps info'!K161</f>
        <v>Anil</v>
      </c>
      <c r="L161" s="25" t="str">
        <f>'Comprehensive apps info'!L161</f>
        <v>Arun Krishnan</v>
      </c>
      <c r="M161" s="25" t="str">
        <f>'Comprehensive apps info'!M161</f>
        <v>Teresa Bryant</v>
      </c>
      <c r="N161" s="25" t="str">
        <f>'Comprehensive apps info'!N161</f>
        <v>Tracie Welch</v>
      </c>
      <c r="O161" s="59" t="str">
        <f>'Comprehensive apps info'!O161</f>
        <v>Being transitioned to TEKsystems</v>
      </c>
      <c r="P161" s="25" t="str">
        <f>'Comprehensive apps info'!P161</f>
        <v>Y</v>
      </c>
      <c r="Q161" s="25" t="str">
        <f>'Comprehensive apps info'!Q161</f>
        <v>N</v>
      </c>
      <c r="R161" s="25" t="str">
        <f>'Comprehensive apps info'!R161</f>
        <v>N</v>
      </c>
      <c r="S161" s="28" t="str">
        <f>'Comprehensive apps info'!S161</f>
        <v/>
      </c>
      <c r="T161" s="28" t="str">
        <f>'Comprehensive apps info'!T161</f>
        <v/>
      </c>
      <c r="U161" s="25" t="str">
        <f>'Comprehensive apps info'!U161</f>
        <v>Thurmont</v>
      </c>
      <c r="V161" s="25" t="str">
        <f>'Comprehensive apps info'!V161</f>
        <v>Thurmont</v>
      </c>
      <c r="W161" s="122" t="str">
        <f>'Comprehensive apps info'!W161</f>
        <v>/prod/bcs/thup/clientapp/trpcfmd/</v>
      </c>
      <c r="X161" s="122" t="str">
        <f>'Comprehensive apps info'!X161</f>
        <v>/bcs/thut/clientapp/trpcfmd/</v>
      </c>
      <c r="Y161" s="92" t="str">
        <f>'Comprehensive apps info'!Y161</f>
        <v/>
      </c>
      <c r="Z161" s="31" t="str">
        <f>'Comprehensive apps info'!Z161</f>
        <v/>
      </c>
      <c r="AA161" s="118"/>
      <c r="AB161" s="32" t="str">
        <f>'Comprehensive apps info'!AA161</f>
        <v/>
      </c>
      <c r="AC161" s="32" t="str">
        <f>'Comprehensive apps info'!AB161</f>
        <v/>
      </c>
      <c r="AD161" s="32" t="str">
        <f>'Comprehensive apps info'!AC161</f>
        <v/>
      </c>
      <c r="AE161" s="91" t="str">
        <f>'Comprehensive apps info'!AD164</f>
        <v/>
      </c>
      <c r="AF161" s="91" t="str">
        <f>'Comprehensive apps info'!AE164</f>
        <v/>
      </c>
      <c r="AG161" s="91" t="str">
        <f>'Comprehensive apps info'!AF164</f>
        <v/>
      </c>
      <c r="AH161" s="91" t="str">
        <f>'Comprehensive apps info'!AG164</f>
        <v/>
      </c>
      <c r="AI161" s="1"/>
      <c r="AJ161" s="1"/>
      <c r="AK161" s="1"/>
    </row>
    <row r="162">
      <c r="A162" s="91"/>
      <c r="B162" s="10" t="str">
        <f>'Comprehensive apps info'!B162</f>
        <v>T1</v>
      </c>
      <c r="C162" s="10">
        <f>'Comprehensive apps info'!C162</f>
        <v>17</v>
      </c>
      <c r="D162" s="25" t="str">
        <f>'Comprehensive apps info'!D162</f>
        <v>T Rowe Price</v>
      </c>
      <c r="E162" s="25" t="str">
        <f>'Comprehensive apps info'!E162</f>
        <v>Monthly Statements</v>
      </c>
      <c r="F162" s="25" t="str">
        <f>'Comprehensive apps info'!F162</f>
        <v>trpdivs</v>
      </c>
      <c r="G162" s="25" t="str">
        <f>'Comprehensive apps info'!G162</f>
        <v>Monthly</v>
      </c>
      <c r="H162" s="25" t="str">
        <f>'Comprehensive apps info'!H162</f>
        <v/>
      </c>
      <c r="I162" s="25" t="str">
        <f>'Comprehensive apps info'!I162</f>
        <v>Raw Data</v>
      </c>
      <c r="J162" s="25" t="str">
        <f>'Comprehensive apps info'!J162</f>
        <v>Ravi</v>
      </c>
      <c r="K162" s="25" t="str">
        <f>'Comprehensive apps info'!K162</f>
        <v>Anil</v>
      </c>
      <c r="L162" s="25" t="str">
        <f>'Comprehensive apps info'!L162</f>
        <v>Arun Krishnan</v>
      </c>
      <c r="M162" s="25" t="str">
        <f>'Comprehensive apps info'!M162</f>
        <v>Teresa Bryant</v>
      </c>
      <c r="N162" s="25" t="str">
        <f>'Comprehensive apps info'!N162</f>
        <v>Tracie Welch</v>
      </c>
      <c r="O162" s="59" t="str">
        <f>'Comprehensive apps info'!O162</f>
        <v>Being transitioned to TEKsystems</v>
      </c>
      <c r="P162" s="25" t="str">
        <f>'Comprehensive apps info'!P162</f>
        <v>Y</v>
      </c>
      <c r="Q162" s="25" t="str">
        <f>'Comprehensive apps info'!Q162</f>
        <v>N</v>
      </c>
      <c r="R162" s="25" t="str">
        <f>'Comprehensive apps info'!R162</f>
        <v>N</v>
      </c>
      <c r="S162" s="28" t="str">
        <f>'Comprehensive apps info'!S162</f>
        <v/>
      </c>
      <c r="T162" s="28" t="str">
        <f>'Comprehensive apps info'!T162</f>
        <v/>
      </c>
      <c r="U162" s="25" t="str">
        <f>'Comprehensive apps info'!U162</f>
        <v>Thurmont</v>
      </c>
      <c r="V162" s="25" t="str">
        <f>'Comprehensive apps info'!V162</f>
        <v>Thurmont</v>
      </c>
      <c r="W162" s="122" t="str">
        <f>'Comprehensive apps info'!W162</f>
        <v>/prod/bcs/thup/clientapp/trpdivs/</v>
      </c>
      <c r="X162" s="122" t="str">
        <f>'Comprehensive apps info'!X162</f>
        <v>/bcs/thut/clientapp/trpdivs/</v>
      </c>
      <c r="Y162" s="92" t="str">
        <f>'Comprehensive apps info'!Y162</f>
        <v/>
      </c>
      <c r="Z162" s="31" t="str">
        <f>'Comprehensive apps info'!Z162</f>
        <v/>
      </c>
      <c r="AA162" s="118"/>
      <c r="AB162" s="32" t="str">
        <f>'Comprehensive apps info'!AA162</f>
        <v/>
      </c>
      <c r="AC162" s="32" t="str">
        <f>'Comprehensive apps info'!AB162</f>
        <v/>
      </c>
      <c r="AD162" s="32" t="str">
        <f>'Comprehensive apps info'!AC162</f>
        <v/>
      </c>
      <c r="AE162" s="91" t="str">
        <f>'Comprehensive apps info'!AD169</f>
        <v/>
      </c>
      <c r="AF162" s="91" t="str">
        <f>'Comprehensive apps info'!AE169</f>
        <v/>
      </c>
      <c r="AG162" s="91" t="str">
        <f>'Comprehensive apps info'!AF169</f>
        <v/>
      </c>
      <c r="AH162" s="91" t="str">
        <f>'Comprehensive apps info'!AG169</f>
        <v/>
      </c>
      <c r="AI162" s="1"/>
      <c r="AJ162" s="1"/>
      <c r="AK162" s="1"/>
    </row>
    <row r="163">
      <c r="A163" s="91"/>
      <c r="B163" s="10" t="str">
        <f>'Comprehensive apps info'!B163</f>
        <v>T1</v>
      </c>
      <c r="C163" s="10">
        <f>'Comprehensive apps info'!C163</f>
        <v>18</v>
      </c>
      <c r="D163" s="25" t="str">
        <f>'Comprehensive apps info'!D163</f>
        <v>T Rowe Price</v>
      </c>
      <c r="E163" s="25" t="str">
        <f>'Comprehensive apps info'!E163</f>
        <v>529 Statements Redesign</v>
      </c>
      <c r="F163" s="25" t="str">
        <f>'Comprehensive apps info'!F163</f>
        <v>trpmdst</v>
      </c>
      <c r="G163" s="25" t="str">
        <f>'Comprehensive apps info'!G163</f>
        <v>Quarterly</v>
      </c>
      <c r="H163" s="25" t="str">
        <f>'Comprehensive apps info'!H163</f>
        <v/>
      </c>
      <c r="I163" s="25" t="str">
        <f>'Comprehensive apps info'!I163</f>
        <v>Raw Data</v>
      </c>
      <c r="J163" s="25" t="str">
        <f>'Comprehensive apps info'!J163</f>
        <v>Sushil</v>
      </c>
      <c r="K163" s="25" t="str">
        <f>'Comprehensive apps info'!K163</f>
        <v>Anil</v>
      </c>
      <c r="L163" s="25" t="str">
        <f>'Comprehensive apps info'!L163</f>
        <v>Arun Krishnan</v>
      </c>
      <c r="M163" s="25" t="str">
        <f>'Comprehensive apps info'!M163</f>
        <v>Teresa Bryant</v>
      </c>
      <c r="N163" s="25" t="str">
        <f>'Comprehensive apps info'!N163</f>
        <v>Tracie Welch</v>
      </c>
      <c r="O163" s="59" t="str">
        <f>'Comprehensive apps info'!O163</f>
        <v>Being transitioned to TEKsystems</v>
      </c>
      <c r="P163" s="25" t="str">
        <f>'Comprehensive apps info'!P163</f>
        <v>Y</v>
      </c>
      <c r="Q163" s="25" t="str">
        <f>'Comprehensive apps info'!Q163</f>
        <v>N</v>
      </c>
      <c r="R163" s="25" t="str">
        <f>'Comprehensive apps info'!R163</f>
        <v>N</v>
      </c>
      <c r="S163" s="28" t="str">
        <f>'Comprehensive apps info'!S163</f>
        <v/>
      </c>
      <c r="T163" s="28" t="str">
        <f>'Comprehensive apps info'!T163</f>
        <v/>
      </c>
      <c r="U163" s="25" t="str">
        <f>'Comprehensive apps info'!U163</f>
        <v>Thurmont</v>
      </c>
      <c r="V163" s="25" t="str">
        <f>'Comprehensive apps info'!V163</f>
        <v>Thurmont</v>
      </c>
      <c r="W163" s="122" t="str">
        <f>'Comprehensive apps info'!W163</f>
        <v>/prod/bcs/thup/clientapp/trpmdst/</v>
      </c>
      <c r="X163" s="122" t="str">
        <f>'Comprehensive apps info'!X163</f>
        <v>/bcs/thut/clientapp/trpmdst/</v>
      </c>
      <c r="Y163" s="92" t="str">
        <f>'Comprehensive apps info'!Y163</f>
        <v/>
      </c>
      <c r="Z163" s="31" t="str">
        <f>'Comprehensive apps info'!Z163</f>
        <v/>
      </c>
      <c r="AA163" s="118"/>
      <c r="AB163" s="32" t="str">
        <f>'Comprehensive apps info'!AA163</f>
        <v/>
      </c>
      <c r="AC163" s="32" t="str">
        <f>'Comprehensive apps info'!AB163</f>
        <v/>
      </c>
      <c r="AD163" s="32" t="str">
        <f>'Comprehensive apps info'!AC163</f>
        <v/>
      </c>
      <c r="AE163" s="91" t="str">
        <f t="shared" ref="AE163:AH163" si="1">#REF!</f>
        <v>#REF!</v>
      </c>
      <c r="AF163" s="91" t="str">
        <f t="shared" si="1"/>
        <v>#REF!</v>
      </c>
      <c r="AG163" s="91" t="str">
        <f t="shared" si="1"/>
        <v>#REF!</v>
      </c>
      <c r="AH163" s="91" t="str">
        <f t="shared" si="1"/>
        <v>#REF!</v>
      </c>
      <c r="AI163" s="1"/>
      <c r="AJ163" s="1"/>
      <c r="AK163" s="1"/>
    </row>
    <row r="164">
      <c r="A164" s="91"/>
      <c r="B164" s="10" t="str">
        <f>'Comprehensive apps info'!B164</f>
        <v>T1</v>
      </c>
      <c r="C164" s="10">
        <f>'Comprehensive apps info'!C164</f>
        <v>19</v>
      </c>
      <c r="D164" s="25" t="str">
        <f>'Comprehensive apps info'!D164</f>
        <v>T Rowe Price</v>
      </c>
      <c r="E164" s="25" t="str">
        <f>'Comprehensive apps info'!E164</f>
        <v>RPS Daily Checks</v>
      </c>
      <c r="F164" s="25" t="str">
        <f>'Comprehensive apps info'!F164</f>
        <v>trprpsc</v>
      </c>
      <c r="G164" s="25" t="str">
        <f>'Comprehensive apps info'!G164</f>
        <v>Daily</v>
      </c>
      <c r="H164" s="25" t="str">
        <f>'Comprehensive apps info'!H164</f>
        <v/>
      </c>
      <c r="I164" s="25" t="str">
        <f>'Comprehensive apps info'!I164</f>
        <v>Line Data</v>
      </c>
      <c r="J164" s="25" t="str">
        <f>'Comprehensive apps info'!J164</f>
        <v>Lakshmi</v>
      </c>
      <c r="K164" s="25" t="str">
        <f>'Comprehensive apps info'!K164</f>
        <v>Anil</v>
      </c>
      <c r="L164" s="25" t="str">
        <f>'Comprehensive apps info'!L164</f>
        <v>Arun Krishnan</v>
      </c>
      <c r="M164" s="25" t="str">
        <f>'Comprehensive apps info'!M164</f>
        <v>Lisa Migliore &amp; Kathy Terlino</v>
      </c>
      <c r="N164" s="25" t="str">
        <f>'Comprehensive apps info'!N164</f>
        <v>Tracie Welch</v>
      </c>
      <c r="O164" s="59" t="str">
        <f>'Comprehensive apps info'!O164</f>
        <v>Being transitioned to TEKsystems</v>
      </c>
      <c r="P164" s="25" t="str">
        <f>'Comprehensive apps info'!P164</f>
        <v>Y</v>
      </c>
      <c r="Q164" s="25" t="str">
        <f>'Comprehensive apps info'!Q164</f>
        <v>N</v>
      </c>
      <c r="R164" s="25" t="str">
        <f>'Comprehensive apps info'!R164</f>
        <v>N</v>
      </c>
      <c r="S164" s="28" t="str">
        <f>'Comprehensive apps info'!S164</f>
        <v/>
      </c>
      <c r="T164" s="28" t="str">
        <f>'Comprehensive apps info'!T164</f>
        <v/>
      </c>
      <c r="U164" s="25" t="str">
        <f>'Comprehensive apps info'!U164</f>
        <v>Thurmont</v>
      </c>
      <c r="V164" s="25" t="str">
        <f>'Comprehensive apps info'!V164</f>
        <v>Thurmont</v>
      </c>
      <c r="W164" s="122" t="str">
        <f>'Comprehensive apps info'!W164</f>
        <v>/prod/bcs/thup/clientapp/trprpsc/</v>
      </c>
      <c r="X164" s="122" t="str">
        <f>'Comprehensive apps info'!X164</f>
        <v>/bcs/thut/clientapp/trprpsc/</v>
      </c>
      <c r="Y164" s="92" t="str">
        <f>'Comprehensive apps info'!Y164</f>
        <v/>
      </c>
      <c r="Z164" s="31" t="str">
        <f>'Comprehensive apps info'!Z164</f>
        <v/>
      </c>
      <c r="AA164" s="118"/>
      <c r="AB164" s="32" t="str">
        <f>'Comprehensive apps info'!AA164</f>
        <v/>
      </c>
      <c r="AC164" s="32" t="str">
        <f>'Comprehensive apps info'!AB164</f>
        <v/>
      </c>
      <c r="AD164" s="32" t="str">
        <f>'Comprehensive apps info'!AC164</f>
        <v/>
      </c>
      <c r="AE164" s="91" t="str">
        <f>'Comprehensive apps info'!AD170</f>
        <v/>
      </c>
      <c r="AF164" s="91" t="str">
        <f>'Comprehensive apps info'!AE170</f>
        <v/>
      </c>
      <c r="AG164" s="91" t="str">
        <f>'Comprehensive apps info'!AF170</f>
        <v/>
      </c>
      <c r="AH164" s="91" t="str">
        <f>'Comprehensive apps info'!AG170</f>
        <v/>
      </c>
      <c r="AI164" s="1"/>
      <c r="AJ164" s="1"/>
      <c r="AK164" s="1"/>
    </row>
    <row r="165">
      <c r="A165" s="91"/>
      <c r="B165" s="10" t="str">
        <f>'Comprehensive apps info'!B165</f>
        <v>T1</v>
      </c>
      <c r="C165" s="10">
        <f>'Comprehensive apps info'!C165</f>
        <v>20</v>
      </c>
      <c r="D165" s="25" t="str">
        <f>'Comprehensive apps info'!D165</f>
        <v>Exelon Constellation</v>
      </c>
      <c r="E165" s="25" t="str">
        <f>'Comprehensive apps info'!E165</f>
        <v>C&amp;I Power Automated</v>
      </c>
      <c r="F165" s="25" t="str">
        <f>'Comprehensive apps info'!F165</f>
        <v>exlcipw</v>
      </c>
      <c r="G165" s="25" t="str">
        <f>'Comprehensive apps info'!G165</f>
        <v>Daily</v>
      </c>
      <c r="H165" s="25" t="str">
        <f>'Comprehensive apps info'!H165</f>
        <v/>
      </c>
      <c r="I165" s="25" t="str">
        <f>'Comprehensive apps info'!I165</f>
        <v>XML</v>
      </c>
      <c r="J165" s="25" t="str">
        <f>'Comprehensive apps info'!J165</f>
        <v>Ravi</v>
      </c>
      <c r="K165" s="25" t="str">
        <f>'Comprehensive apps info'!K165</f>
        <v>Veera</v>
      </c>
      <c r="L165" s="25" t="str">
        <f>'Comprehensive apps info'!L165</f>
        <v>Mervin Hael</v>
      </c>
      <c r="M165" s="25" t="str">
        <f>'Comprehensive apps info'!M165</f>
        <v>Shannon Poehler</v>
      </c>
      <c r="N165" s="25" t="str">
        <f>'Comprehensive apps info'!N165</f>
        <v>Tracie Welch</v>
      </c>
      <c r="O165" s="59" t="str">
        <f>'Comprehensive apps info'!O165</f>
        <v>Being transitioned to TEKsystems</v>
      </c>
      <c r="P165" s="25" t="str">
        <f>'Comprehensive apps info'!P165</f>
        <v/>
      </c>
      <c r="Q165" s="25" t="str">
        <f>'Comprehensive apps info'!Q165</f>
        <v/>
      </c>
      <c r="R165" s="25" t="str">
        <f>'Comprehensive apps info'!R165</f>
        <v/>
      </c>
      <c r="S165" s="28" t="str">
        <f>'Comprehensive apps info'!S165</f>
        <v/>
      </c>
      <c r="T165" s="28" t="str">
        <f>'Comprehensive apps info'!T165</f>
        <v/>
      </c>
      <c r="U165" s="25" t="str">
        <f>'Comprehensive apps info'!U165</f>
        <v>Thurmont</v>
      </c>
      <c r="V165" s="25" t="str">
        <f>'Comprehensive apps info'!V165</f>
        <v>Thurmont</v>
      </c>
      <c r="W165" s="122" t="str">
        <f>'Comprehensive apps info'!W165</f>
        <v>/prod/bcs/thup/clientapp/exlcipw/</v>
      </c>
      <c r="X165" s="122" t="str">
        <f>'Comprehensive apps info'!X165</f>
        <v>/bcs/thut/clientapp/exlcipw/</v>
      </c>
      <c r="Y165" s="92" t="str">
        <f>'Comprehensive apps info'!Y165</f>
        <v/>
      </c>
      <c r="Z165" s="31" t="str">
        <f>'Comprehensive apps info'!Z165</f>
        <v/>
      </c>
      <c r="AA165" s="118"/>
      <c r="AB165" s="32" t="str">
        <f>'Comprehensive apps info'!AA165</f>
        <v/>
      </c>
      <c r="AC165" s="32" t="str">
        <f>'Comprehensive apps info'!AB165</f>
        <v/>
      </c>
      <c r="AD165" s="32" t="str">
        <f>'Comprehensive apps info'!AC165</f>
        <v/>
      </c>
      <c r="AE165" s="91"/>
      <c r="AF165" s="91"/>
      <c r="AG165" s="91"/>
      <c r="AH165" s="91"/>
      <c r="AI165" s="1"/>
      <c r="AJ165" s="1"/>
      <c r="AK165" s="1"/>
    </row>
    <row r="166">
      <c r="A166" s="91"/>
      <c r="B166" s="10" t="str">
        <f>'Comprehensive apps info'!B166</f>
        <v>T1</v>
      </c>
      <c r="C166" s="10">
        <f>'Comprehensive apps info'!C166</f>
        <v>21</v>
      </c>
      <c r="D166" s="25" t="str">
        <f>'Comprehensive apps info'!D166</f>
        <v>CBS</v>
      </c>
      <c r="E166" s="25" t="str">
        <f>'Comprehensive apps info'!E166</f>
        <v>Dunning Letter</v>
      </c>
      <c r="F166" s="25" t="str">
        <f>'Comprehensive apps info'!F166</f>
        <v>cbs5400</v>
      </c>
      <c r="G166" s="25" t="str">
        <f>'Comprehensive apps info'!G166</f>
        <v>Monthly</v>
      </c>
      <c r="H166" s="25" t="str">
        <f>'Comprehensive apps info'!H166</f>
        <v/>
      </c>
      <c r="I166" s="25" t="str">
        <f>'Comprehensive apps info'!I166</f>
        <v>Raw Data</v>
      </c>
      <c r="J166" s="25" t="str">
        <f>'Comprehensive apps info'!J166</f>
        <v>Venkat</v>
      </c>
      <c r="K166" s="25" t="str">
        <f>'Comprehensive apps info'!K166</f>
        <v>Naidu</v>
      </c>
      <c r="L166" s="25" t="str">
        <f>'Comprehensive apps info'!L166</f>
        <v>Joseph Harwood</v>
      </c>
      <c r="M166" s="25" t="str">
        <f>'Comprehensive apps info'!M166</f>
        <v>Janet Sappington</v>
      </c>
      <c r="N166" s="25" t="str">
        <f>'Comprehensive apps info'!N166</f>
        <v>Amy Curry</v>
      </c>
      <c r="O166" s="59" t="str">
        <f>'Comprehensive apps info'!O166</f>
        <v>Being transitioned to TEKsystems</v>
      </c>
      <c r="P166" s="25" t="str">
        <f>'Comprehensive apps info'!P166</f>
        <v>Y</v>
      </c>
      <c r="Q166" s="25" t="str">
        <f>'Comprehensive apps info'!Q166</f>
        <v>N</v>
      </c>
      <c r="R166" s="25" t="str">
        <f>'Comprehensive apps info'!R166</f>
        <v>N</v>
      </c>
      <c r="S166" s="28" t="str">
        <f>'Comprehensive apps info'!S166</f>
        <v/>
      </c>
      <c r="T166" s="28" t="str">
        <f>'Comprehensive apps info'!T166</f>
        <v/>
      </c>
      <c r="U166" s="25" t="str">
        <f>'Comprehensive apps info'!U166</f>
        <v>Thurmont</v>
      </c>
      <c r="V166" s="25" t="str">
        <f>'Comprehensive apps info'!V166</f>
        <v>Thurmont</v>
      </c>
      <c r="W166" s="122" t="str">
        <f>'Comprehensive apps info'!W166</f>
        <v>/prod/bcs/thup/clientapp/cbs5400/</v>
      </c>
      <c r="X166" s="122" t="str">
        <f>'Comprehensive apps info'!X166</f>
        <v>/bcs/thut/clientapp/cbs5400/</v>
      </c>
      <c r="Y166" s="42" t="str">
        <f>'Comprehensive apps info'!Y166</f>
        <v>https://sites.google.com/a/rrd.com/cbs-dunning-letters/</v>
      </c>
      <c r="Z166" s="31" t="str">
        <f>'Comprehensive apps info'!Z166</f>
        <v/>
      </c>
      <c r="AA166" s="118"/>
      <c r="AB166" s="32" t="str">
        <f>'Comprehensive apps info'!AA166</f>
        <v/>
      </c>
      <c r="AC166" s="32" t="str">
        <f>'Comprehensive apps info'!AB166</f>
        <v/>
      </c>
      <c r="AD166" s="32" t="str">
        <f>'Comprehensive apps info'!AC166</f>
        <v/>
      </c>
      <c r="AE166" s="91"/>
      <c r="AF166" s="91"/>
      <c r="AG166" s="91"/>
      <c r="AH166" s="91"/>
      <c r="AI166" s="1"/>
      <c r="AK166" s="1"/>
    </row>
    <row r="167">
      <c r="A167" s="91"/>
      <c r="B167" s="10" t="str">
        <f>'Comprehensive apps info'!B167</f>
        <v>T1</v>
      </c>
      <c r="C167" s="10">
        <f>'Comprehensive apps info'!C167</f>
        <v>22</v>
      </c>
      <c r="D167" s="25" t="str">
        <f>'Comprehensive apps info'!D167</f>
        <v>CBS</v>
      </c>
      <c r="E167" s="25" t="str">
        <f>'Comprehensive apps info'!E167</f>
        <v>Monthly Statement</v>
      </c>
      <c r="F167" s="25" t="str">
        <f>'Comprehensive apps info'!F167</f>
        <v>cbbstmt</v>
      </c>
      <c r="G167" s="25" t="str">
        <f>'Comprehensive apps info'!G167</f>
        <v>Monthly</v>
      </c>
      <c r="H167" s="25" t="str">
        <f>'Comprehensive apps info'!H167</f>
        <v/>
      </c>
      <c r="I167" s="25" t="str">
        <f>'Comprehensive apps info'!I167</f>
        <v>Raw Data</v>
      </c>
      <c r="J167" s="25" t="str">
        <f>'Comprehensive apps info'!J167</f>
        <v>Venkat</v>
      </c>
      <c r="K167" s="25" t="str">
        <f>'Comprehensive apps info'!K167</f>
        <v>Naidu</v>
      </c>
      <c r="L167" s="25" t="str">
        <f>'Comprehensive apps info'!L167</f>
        <v>Joseph Harwood</v>
      </c>
      <c r="M167" s="25" t="str">
        <f>'Comprehensive apps info'!M167</f>
        <v>Janet Sappington</v>
      </c>
      <c r="N167" s="25" t="str">
        <f>'Comprehensive apps info'!N167</f>
        <v>Amy Curry</v>
      </c>
      <c r="O167" s="59" t="str">
        <f>'Comprehensive apps info'!O167</f>
        <v>Being transitioned to TEKsystems</v>
      </c>
      <c r="P167" s="25" t="str">
        <f>'Comprehensive apps info'!P167</f>
        <v>N</v>
      </c>
      <c r="Q167" s="25" t="str">
        <f>'Comprehensive apps info'!Q167</f>
        <v>Y</v>
      </c>
      <c r="R167" s="25" t="str">
        <f>'Comprehensive apps info'!R167</f>
        <v>N</v>
      </c>
      <c r="S167" s="28" t="str">
        <f>'Comprehensive apps info'!S167</f>
        <v/>
      </c>
      <c r="T167" s="28" t="str">
        <f>'Comprehensive apps info'!T167</f>
        <v/>
      </c>
      <c r="U167" s="25" t="str">
        <f>'Comprehensive apps info'!U167</f>
        <v>Thurmont</v>
      </c>
      <c r="V167" s="25" t="str">
        <f>'Comprehensive apps info'!V167</f>
        <v>Thurmont</v>
      </c>
      <c r="W167" s="122" t="str">
        <f>'Comprehensive apps info'!W167</f>
        <v>/prod/bcs/thup/clientapp/cbbstmt/</v>
      </c>
      <c r="X167" s="122" t="str">
        <f>'Comprehensive apps info'!X167</f>
        <v>/bcs/thut/clientapp/cbbstmt/</v>
      </c>
      <c r="Y167" s="42" t="str">
        <f>'Comprehensive apps info'!Y167</f>
        <v>https://sites.google.com/a/rrd.com/cbs-monthly-statement/</v>
      </c>
      <c r="Z167" s="31" t="str">
        <f>'Comprehensive apps info'!Z167</f>
        <v/>
      </c>
      <c r="AA167" s="118"/>
      <c r="AB167" s="32" t="str">
        <f>'Comprehensive apps info'!AA167</f>
        <v/>
      </c>
      <c r="AC167" s="32" t="str">
        <f>'Comprehensive apps info'!AB167</f>
        <v/>
      </c>
      <c r="AD167" s="32" t="str">
        <f>'Comprehensive apps info'!AC167</f>
        <v/>
      </c>
      <c r="AE167" s="91"/>
      <c r="AF167" s="91"/>
      <c r="AG167" s="91"/>
      <c r="AH167" s="91"/>
      <c r="AI167" s="1"/>
      <c r="AK167" s="1"/>
    </row>
    <row r="168">
      <c r="A168" s="91"/>
      <c r="B168" s="10" t="str">
        <f>'Comprehensive apps info'!B168</f>
        <v>T1</v>
      </c>
      <c r="C168" s="10">
        <f>'Comprehensive apps info'!C168</f>
        <v>23</v>
      </c>
      <c r="D168" s="25" t="str">
        <f>'Comprehensive apps info'!D168</f>
        <v>CBS</v>
      </c>
      <c r="E168" s="25" t="str">
        <f>'Comprehensive apps info'!E168</f>
        <v>Remit Letter</v>
      </c>
      <c r="F168" s="25" t="str">
        <f>'Comprehensive apps info'!F168</f>
        <v>cbblett</v>
      </c>
      <c r="G168" s="25" t="str">
        <f>'Comprehensive apps info'!G168</f>
        <v>Bi-monthly</v>
      </c>
      <c r="H168" s="25" t="str">
        <f>'Comprehensive apps info'!H168</f>
        <v/>
      </c>
      <c r="I168" s="25" t="str">
        <f>'Comprehensive apps info'!I168</f>
        <v>Raw Data</v>
      </c>
      <c r="J168" s="25" t="str">
        <f>'Comprehensive apps info'!J168</f>
        <v>Venkat</v>
      </c>
      <c r="K168" s="25" t="str">
        <f>'Comprehensive apps info'!K168</f>
        <v>Naidu</v>
      </c>
      <c r="L168" s="25" t="str">
        <f>'Comprehensive apps info'!L168</f>
        <v>Joseph Harwood</v>
      </c>
      <c r="M168" s="25" t="str">
        <f>'Comprehensive apps info'!M168</f>
        <v>Janet Sappington</v>
      </c>
      <c r="N168" s="25" t="str">
        <f>'Comprehensive apps info'!N168</f>
        <v>Amy Curry</v>
      </c>
      <c r="O168" s="59" t="str">
        <f>'Comprehensive apps info'!O168</f>
        <v>Being transitioned to TEKsystems</v>
      </c>
      <c r="P168" s="25" t="str">
        <f>'Comprehensive apps info'!P168</f>
        <v>N</v>
      </c>
      <c r="Q168" s="25" t="str">
        <f>'Comprehensive apps info'!Q168</f>
        <v>Y</v>
      </c>
      <c r="R168" s="25" t="str">
        <f>'Comprehensive apps info'!R168</f>
        <v>N</v>
      </c>
      <c r="S168" s="28" t="str">
        <f>'Comprehensive apps info'!S168</f>
        <v/>
      </c>
      <c r="T168" s="28" t="str">
        <f>'Comprehensive apps info'!T168</f>
        <v/>
      </c>
      <c r="U168" s="25" t="str">
        <f>'Comprehensive apps info'!U168</f>
        <v>Thurmont</v>
      </c>
      <c r="V168" s="25" t="str">
        <f>'Comprehensive apps info'!V168</f>
        <v>Thurmont</v>
      </c>
      <c r="W168" s="122" t="str">
        <f>'Comprehensive apps info'!W168</f>
        <v>/prod/bcs/thup/clientapp/cbblett/</v>
      </c>
      <c r="X168" s="122" t="str">
        <f>'Comprehensive apps info'!X168</f>
        <v>/bcs/thut/clientapp/cbblett/</v>
      </c>
      <c r="Y168" s="42" t="str">
        <f>'Comprehensive apps info'!Y168</f>
        <v>https://sites.google.com/a/rrd.com/cbs-remit-letter/</v>
      </c>
      <c r="Z168" s="31" t="str">
        <f>'Comprehensive apps info'!Z168</f>
        <v/>
      </c>
      <c r="AA168" s="118"/>
      <c r="AB168" s="32" t="str">
        <f>'Comprehensive apps info'!AA168</f>
        <v/>
      </c>
      <c r="AC168" s="32" t="str">
        <f>'Comprehensive apps info'!AB168</f>
        <v/>
      </c>
      <c r="AD168" s="32" t="str">
        <f>'Comprehensive apps info'!AC168</f>
        <v/>
      </c>
      <c r="AE168" s="91"/>
      <c r="AF168" s="91"/>
      <c r="AG168" s="91"/>
      <c r="AH168" s="91"/>
      <c r="AI168" s="1"/>
      <c r="AK168" s="1"/>
    </row>
    <row r="169">
      <c r="A169" s="91"/>
      <c r="B169" s="10">
        <f>'Comprehensive apps info'!B169</f>
        <v>8</v>
      </c>
      <c r="C169" s="10">
        <f>'Comprehensive apps info'!C169</f>
        <v>1</v>
      </c>
      <c r="D169" s="25" t="str">
        <f>'Comprehensive apps info'!D169</f>
        <v>Adecco</v>
      </c>
      <c r="E169" s="25" t="str">
        <f>'Comprehensive apps info'!E169</f>
        <v>Puerto Rico W-2</v>
      </c>
      <c r="F169" s="25" t="str">
        <f>'Comprehensive apps info'!F169</f>
        <v>adew2pr</v>
      </c>
      <c r="G169" s="25" t="str">
        <f>'Comprehensive apps info'!G169</f>
        <v>Annual</v>
      </c>
      <c r="H169" s="25" t="str">
        <f>'Comprehensive apps info'!H169</f>
        <v>Statement</v>
      </c>
      <c r="I169" s="25" t="str">
        <f>'Comprehensive apps info'!I169</f>
        <v>Raw Data</v>
      </c>
      <c r="J169" s="25" t="str">
        <f>'Comprehensive apps info'!J169</f>
        <v>Lakshmi</v>
      </c>
      <c r="K169" s="25" t="str">
        <f>'Comprehensive apps info'!K169</f>
        <v>Venkat</v>
      </c>
      <c r="L169" s="25" t="str">
        <f>'Comprehensive apps info'!L169</f>
        <v>Manny Dahle</v>
      </c>
      <c r="M169" s="25" t="str">
        <f>'Comprehensive apps info'!M169</f>
        <v>Sierra Stonecipher</v>
      </c>
      <c r="N169" s="25" t="str">
        <f>'Comprehensive apps info'!N169</f>
        <v>Casey McCammon</v>
      </c>
      <c r="O169" s="59" t="str">
        <f>'Comprehensive apps info'!O169</f>
        <v>Supported by TEKsystems</v>
      </c>
      <c r="P169" s="25" t="str">
        <f>'Comprehensive apps info'!P169</f>
        <v/>
      </c>
      <c r="Q169" s="25" t="str">
        <f>'Comprehensive apps info'!Q169</f>
        <v/>
      </c>
      <c r="R169" s="25" t="str">
        <f>'Comprehensive apps info'!R169</f>
        <v/>
      </c>
      <c r="S169" s="28" t="str">
        <f>'Comprehensive apps info'!S169</f>
        <v/>
      </c>
      <c r="T169" s="28" t="str">
        <f>'Comprehensive apps info'!T169</f>
        <v/>
      </c>
      <c r="U169" s="25" t="str">
        <f>'Comprehensive apps info'!U169</f>
        <v/>
      </c>
      <c r="V169" s="25" t="str">
        <f>'Comprehensive apps info'!V169</f>
        <v/>
      </c>
      <c r="W169" s="122" t="str">
        <f>'Comprehensive apps info'!W169</f>
        <v/>
      </c>
      <c r="X169" s="122" t="str">
        <f>'Comprehensive apps info'!X169</f>
        <v/>
      </c>
      <c r="Y169" s="92" t="str">
        <f>'Comprehensive apps info'!Y169</f>
        <v/>
      </c>
      <c r="Z169" s="31" t="str">
        <f>'Comprehensive apps info'!Z169</f>
        <v/>
      </c>
      <c r="AA169" s="118">
        <v>43020.0</v>
      </c>
      <c r="AB169" s="32" t="str">
        <f>'Comprehensive apps info'!AA169</f>
        <v>rrd-adew2pr-igroup@rrd.com</v>
      </c>
      <c r="AC169" s="32" t="str">
        <f>'Comprehensive apps info'!AB169</f>
        <v>rrd-adew2pr-egroup@rrd.com</v>
      </c>
      <c r="AD169" s="32" t="str">
        <f>'Comprehensive apps info'!AC169</f>
        <v/>
      </c>
      <c r="AE169" s="91"/>
      <c r="AF169" s="91"/>
      <c r="AG169" s="91"/>
      <c r="AH169" s="91"/>
      <c r="AI169" s="1"/>
      <c r="AK169" s="1"/>
    </row>
    <row r="170">
      <c r="A170" s="1"/>
      <c r="B170" s="10">
        <f>'Comprehensive apps info'!B170</f>
        <v>8</v>
      </c>
      <c r="C170" s="10">
        <f>'Comprehensive apps info'!C170</f>
        <v>2</v>
      </c>
      <c r="D170" s="25" t="str">
        <f>'Comprehensive apps info'!D170</f>
        <v>Adecco Assoc, Coll, Aji FOL Coll</v>
      </c>
      <c r="E170" s="25">
        <f>'Comprehensive apps info'!E170</f>
        <v>1095</v>
      </c>
      <c r="F170" s="25" t="str">
        <f>'Comprehensive apps info'!F170</f>
        <v>adeacar</v>
      </c>
      <c r="G170" s="25" t="str">
        <f>'Comprehensive apps info'!G170</f>
        <v>Annual</v>
      </c>
      <c r="H170" s="25" t="str">
        <f>'Comprehensive apps info'!H170</f>
        <v>Statement</v>
      </c>
      <c r="I170" s="25" t="str">
        <f>'Comprehensive apps info'!I170</f>
        <v>Raw Data</v>
      </c>
      <c r="J170" s="25" t="str">
        <f>'Comprehensive apps info'!J170</f>
        <v>Lakshmi</v>
      </c>
      <c r="K170" s="25" t="str">
        <f>'Comprehensive apps info'!K170</f>
        <v>Venkat</v>
      </c>
      <c r="L170" s="25" t="str">
        <f>'Comprehensive apps info'!L170</f>
        <v>Manny Dahle</v>
      </c>
      <c r="M170" s="25" t="str">
        <f>'Comprehensive apps info'!M170</f>
        <v>Patrick Feehan</v>
      </c>
      <c r="N170" s="25" t="str">
        <f>'Comprehensive apps info'!N170</f>
        <v>Casey McCammon</v>
      </c>
      <c r="O170" s="59" t="str">
        <f>'Comprehensive apps info'!O170</f>
        <v>Supported by TEKsystems</v>
      </c>
      <c r="P170" s="25" t="str">
        <f>'Comprehensive apps info'!P170</f>
        <v/>
      </c>
      <c r="Q170" s="25" t="str">
        <f>'Comprehensive apps info'!Q170</f>
        <v/>
      </c>
      <c r="R170" s="25" t="str">
        <f>'Comprehensive apps info'!R170</f>
        <v/>
      </c>
      <c r="S170" s="28" t="str">
        <f>'Comprehensive apps info'!S170</f>
        <v/>
      </c>
      <c r="T170" s="28" t="str">
        <f>'Comprehensive apps info'!T170</f>
        <v/>
      </c>
      <c r="U170" s="25" t="str">
        <f>'Comprehensive apps info'!U170</f>
        <v/>
      </c>
      <c r="V170" s="25" t="str">
        <f>'Comprehensive apps info'!V170</f>
        <v/>
      </c>
      <c r="W170" s="122" t="str">
        <f>'Comprehensive apps info'!W170</f>
        <v/>
      </c>
      <c r="X170" s="122" t="str">
        <f>'Comprehensive apps info'!X170</f>
        <v/>
      </c>
      <c r="Y170" s="92" t="str">
        <f>'Comprehensive apps info'!Y170</f>
        <v/>
      </c>
      <c r="Z170" s="31" t="str">
        <f>'Comprehensive apps info'!Z170</f>
        <v/>
      </c>
      <c r="AA170" s="118">
        <v>43020.0</v>
      </c>
      <c r="AB170" s="32" t="str">
        <f>'Comprehensive apps info'!AA170</f>
        <v>rrd-adeacar-igroup@rrd.com</v>
      </c>
      <c r="AC170" s="32" t="str">
        <f>'Comprehensive apps info'!AB170</f>
        <v>rrd-adeacar-egroup@rrd.com</v>
      </c>
      <c r="AD170" s="32" t="str">
        <f>'Comprehensive apps info'!AC170</f>
        <v/>
      </c>
      <c r="AE170" s="39"/>
      <c r="AF170" s="39"/>
      <c r="AG170" s="39"/>
      <c r="AH170" s="39"/>
      <c r="AI170" s="1"/>
      <c r="AK170" s="1"/>
    </row>
    <row r="171">
      <c r="A171" s="91"/>
      <c r="B171" s="10">
        <f>'Comprehensive apps info'!B171</f>
        <v>8</v>
      </c>
      <c r="C171" s="10">
        <f>'Comprehensive apps info'!C171</f>
        <v>3</v>
      </c>
      <c r="D171" s="25" t="str">
        <f>'Comprehensive apps info'!D171</f>
        <v>Administrative System Inc.</v>
      </c>
      <c r="E171" s="25" t="str">
        <f>'Comprehensive apps info'!E171</f>
        <v>Tax 1099-R</v>
      </c>
      <c r="F171" s="25" t="str">
        <f>'Comprehensive apps info'!F171</f>
        <v>asitaxr</v>
      </c>
      <c r="G171" s="25" t="str">
        <f>'Comprehensive apps info'!G171</f>
        <v>Annual</v>
      </c>
      <c r="H171" s="25" t="str">
        <f>'Comprehensive apps info'!H171</f>
        <v>Statement</v>
      </c>
      <c r="I171" s="25" t="str">
        <f>'Comprehensive apps info'!I171</f>
        <v>PDF</v>
      </c>
      <c r="J171" s="25" t="str">
        <f>'Comprehensive apps info'!J171</f>
        <v>Lakshmi</v>
      </c>
      <c r="K171" s="25" t="str">
        <f>'Comprehensive apps info'!K171</f>
        <v>Venkat</v>
      </c>
      <c r="L171" s="25" t="str">
        <f>'Comprehensive apps info'!L171</f>
        <v>Michael Smith</v>
      </c>
      <c r="M171" s="25" t="str">
        <f>'Comprehensive apps info'!M171</f>
        <v>Julie Dunbar</v>
      </c>
      <c r="N171" s="25" t="str">
        <f>'Comprehensive apps info'!N171</f>
        <v>Mike Benson</v>
      </c>
      <c r="O171" s="59" t="str">
        <f>'Comprehensive apps info'!O171</f>
        <v>Supported by TEKsystems</v>
      </c>
      <c r="P171" s="25" t="str">
        <f>'Comprehensive apps info'!P171</f>
        <v/>
      </c>
      <c r="Q171" s="25" t="str">
        <f>'Comprehensive apps info'!Q171</f>
        <v/>
      </c>
      <c r="R171" s="25" t="str">
        <f>'Comprehensive apps info'!R171</f>
        <v/>
      </c>
      <c r="S171" s="28" t="str">
        <f>'Comprehensive apps info'!S171</f>
        <v/>
      </c>
      <c r="T171" s="28" t="str">
        <f>'Comprehensive apps info'!T171</f>
        <v/>
      </c>
      <c r="U171" s="25" t="str">
        <f>'Comprehensive apps info'!U171</f>
        <v/>
      </c>
      <c r="V171" s="25" t="str">
        <f>'Comprehensive apps info'!V171</f>
        <v/>
      </c>
      <c r="W171" s="122" t="str">
        <f>'Comprehensive apps info'!W171</f>
        <v/>
      </c>
      <c r="X171" s="122" t="str">
        <f>'Comprehensive apps info'!X171</f>
        <v/>
      </c>
      <c r="Y171" s="92" t="str">
        <f>'Comprehensive apps info'!Y171</f>
        <v/>
      </c>
      <c r="Z171" s="31" t="str">
        <f>'Comprehensive apps info'!Z171</f>
        <v/>
      </c>
      <c r="AA171" s="118"/>
      <c r="AB171" s="32" t="str">
        <f>'Comprehensive apps info'!AA171</f>
        <v/>
      </c>
      <c r="AC171" s="32" t="str">
        <f>'Comprehensive apps info'!AB171</f>
        <v/>
      </c>
      <c r="AD171" s="32" t="str">
        <f>'Comprehensive apps info'!AC171</f>
        <v/>
      </c>
      <c r="AE171" s="91"/>
      <c r="AF171" s="91"/>
      <c r="AG171" s="91"/>
      <c r="AH171" s="91"/>
      <c r="AI171" s="1"/>
      <c r="AK171" s="1"/>
    </row>
    <row r="172">
      <c r="A172" s="91"/>
      <c r="B172" s="10">
        <f>'Comprehensive apps info'!B172</f>
        <v>8</v>
      </c>
      <c r="C172" s="10">
        <f>'Comprehensive apps info'!C172</f>
        <v>4</v>
      </c>
      <c r="D172" s="25" t="str">
        <f>'Comprehensive apps info'!D172</f>
        <v>Apple One</v>
      </c>
      <c r="E172" s="25" t="str">
        <f>'Comprehensive apps info'!E172</f>
        <v>1095-C Households with W2s</v>
      </c>
      <c r="F172" s="25" t="str">
        <f>'Comprehensive apps info'!F172</f>
        <v>apoacar</v>
      </c>
      <c r="G172" s="25" t="str">
        <f>'Comprehensive apps info'!G172</f>
        <v>Annual</v>
      </c>
      <c r="H172" s="25" t="str">
        <f>'Comprehensive apps info'!H172</f>
        <v>Statement</v>
      </c>
      <c r="I172" s="25" t="str">
        <f>'Comprehensive apps info'!I172</f>
        <v>Raw Data</v>
      </c>
      <c r="J172" s="25" t="str">
        <f>'Comprehensive apps info'!J172</f>
        <v>Naidu</v>
      </c>
      <c r="K172" s="25" t="str">
        <f>'Comprehensive apps info'!K172</f>
        <v>Sushil</v>
      </c>
      <c r="L172" s="25" t="str">
        <f>'Comprehensive apps info'!L172</f>
        <v>Anthony Goodwin</v>
      </c>
      <c r="M172" s="25" t="str">
        <f>'Comprehensive apps info'!M172</f>
        <v>David Tenney</v>
      </c>
      <c r="N172" s="25" t="str">
        <f>'Comprehensive apps info'!N172</f>
        <v>Casey McCammon</v>
      </c>
      <c r="O172" s="59" t="str">
        <f>'Comprehensive apps info'!O172</f>
        <v>Supported by TEKsystems</v>
      </c>
      <c r="P172" s="25" t="str">
        <f>'Comprehensive apps info'!P172</f>
        <v/>
      </c>
      <c r="Q172" s="25" t="str">
        <f>'Comprehensive apps info'!Q172</f>
        <v/>
      </c>
      <c r="R172" s="25" t="str">
        <f>'Comprehensive apps info'!R172</f>
        <v/>
      </c>
      <c r="S172" s="28" t="str">
        <f>'Comprehensive apps info'!S172</f>
        <v/>
      </c>
      <c r="T172" s="28" t="str">
        <f>'Comprehensive apps info'!T172</f>
        <v/>
      </c>
      <c r="U172" s="25" t="str">
        <f>'Comprehensive apps info'!U172</f>
        <v/>
      </c>
      <c r="V172" s="25" t="str">
        <f>'Comprehensive apps info'!V172</f>
        <v/>
      </c>
      <c r="W172" s="122" t="str">
        <f>'Comprehensive apps info'!W172</f>
        <v/>
      </c>
      <c r="X172" s="122" t="str">
        <f>'Comprehensive apps info'!X172</f>
        <v/>
      </c>
      <c r="Y172" s="92" t="str">
        <f>'Comprehensive apps info'!Y172</f>
        <v/>
      </c>
      <c r="Z172" s="31" t="str">
        <f>'Comprehensive apps info'!Z172</f>
        <v/>
      </c>
      <c r="AA172" s="118"/>
      <c r="AB172" s="32" t="str">
        <f>'Comprehensive apps info'!AA172</f>
        <v/>
      </c>
      <c r="AC172" s="32" t="str">
        <f>'Comprehensive apps info'!AB172</f>
        <v/>
      </c>
      <c r="AD172" s="32" t="str">
        <f>'Comprehensive apps info'!AC172</f>
        <v/>
      </c>
      <c r="AE172" s="91"/>
      <c r="AF172" s="91"/>
      <c r="AG172" s="91"/>
      <c r="AH172" s="91"/>
      <c r="AI172" s="1"/>
      <c r="AK172" s="1"/>
    </row>
    <row r="173">
      <c r="A173" s="1"/>
      <c r="B173" s="14">
        <f>'Comprehensive apps info'!B173</f>
        <v>8</v>
      </c>
      <c r="C173" s="14">
        <f>'Comprehensive apps info'!C173</f>
        <v>5</v>
      </c>
      <c r="D173" s="35" t="str">
        <f>'Comprehensive apps info'!D173</f>
        <v>Ascensus</v>
      </c>
      <c r="E173" s="35" t="str">
        <f>'Comprehensive apps info'!E173</f>
        <v>1099 R (OS)</v>
      </c>
      <c r="F173" s="35" t="str">
        <f>'Comprehensive apps info'!F173</f>
        <v>asny99r</v>
      </c>
      <c r="G173" s="35" t="str">
        <f>'Comprehensive apps info'!G173</f>
        <v>Annual</v>
      </c>
      <c r="H173" s="35" t="str">
        <f>'Comprehensive apps info'!H173</f>
        <v>Statement</v>
      </c>
      <c r="I173" s="35" t="str">
        <f>'Comprehensive apps info'!I173</f>
        <v/>
      </c>
      <c r="J173" s="35" t="str">
        <f>'Comprehensive apps info'!J173</f>
        <v>Unassigned</v>
      </c>
      <c r="K173" s="35" t="str">
        <f>'Comprehensive apps info'!K173</f>
        <v>Unassigned</v>
      </c>
      <c r="L173" s="35" t="str">
        <f>'Comprehensive apps info'!L173</f>
        <v>Michelle Tubbs</v>
      </c>
      <c r="M173" s="35" t="str">
        <f>'Comprehensive apps info'!M173</f>
        <v/>
      </c>
      <c r="N173" s="35" t="str">
        <f>'Comprehensive apps info'!N173</f>
        <v>Casey McCammon</v>
      </c>
      <c r="O173" s="36" t="str">
        <f>'Comprehensive apps info'!O173</f>
        <v>De-scoped from TEKsystems</v>
      </c>
      <c r="P173" s="35" t="str">
        <f>'Comprehensive apps info'!P173</f>
        <v/>
      </c>
      <c r="Q173" s="35" t="str">
        <f>'Comprehensive apps info'!Q173</f>
        <v/>
      </c>
      <c r="R173" s="35" t="str">
        <f>'Comprehensive apps info'!R173</f>
        <v/>
      </c>
      <c r="S173" s="37" t="str">
        <f>'Comprehensive apps info'!S173</f>
        <v/>
      </c>
      <c r="T173" s="37" t="str">
        <f>'Comprehensive apps info'!T173</f>
        <v/>
      </c>
      <c r="U173" s="35" t="str">
        <f>'Comprehensive apps info'!U173</f>
        <v/>
      </c>
      <c r="V173" s="35" t="str">
        <f>'Comprehensive apps info'!V173</f>
        <v/>
      </c>
      <c r="W173" s="125" t="str">
        <f>'Comprehensive apps info'!W173</f>
        <v/>
      </c>
      <c r="X173" s="125" t="str">
        <f>'Comprehensive apps info'!X173</f>
        <v/>
      </c>
      <c r="Y173" s="94" t="str">
        <f>'Comprehensive apps info'!Y173</f>
        <v/>
      </c>
      <c r="Z173" s="40" t="str">
        <f>'Comprehensive apps info'!Z173</f>
        <v/>
      </c>
      <c r="AA173" s="119" t="s">
        <v>17</v>
      </c>
      <c r="AB173" s="39" t="str">
        <f>'Comprehensive apps info'!AA173</f>
        <v/>
      </c>
      <c r="AC173" s="39" t="str">
        <f>'Comprehensive apps info'!AB173</f>
        <v/>
      </c>
      <c r="AD173" s="39" t="str">
        <f>'Comprehensive apps info'!AC173</f>
        <v/>
      </c>
      <c r="AE173" s="39"/>
      <c r="AF173" s="39"/>
      <c r="AG173" s="39"/>
      <c r="AH173" s="39"/>
      <c r="AI173" s="1"/>
      <c r="AJ173" s="1"/>
      <c r="AK173" s="1"/>
    </row>
    <row r="174">
      <c r="A174" s="91"/>
      <c r="B174" s="10">
        <f>'Comprehensive apps info'!B174</f>
        <v>8</v>
      </c>
      <c r="C174" s="10">
        <f>'Comprehensive apps info'!C174</f>
        <v>6</v>
      </c>
      <c r="D174" s="25" t="str">
        <f>'Comprehensive apps info'!D174</f>
        <v>Genworth AssetMark</v>
      </c>
      <c r="E174" s="25" t="str">
        <f>'Comprehensive apps info'!E174</f>
        <v>1099-C</v>
      </c>
      <c r="F174" s="25" t="str">
        <f>'Comprehensive apps info'!F174</f>
        <v>gnwcomp</v>
      </c>
      <c r="G174" s="25" t="str">
        <f>'Comprehensive apps info'!G174</f>
        <v>Annual</v>
      </c>
      <c r="H174" s="25" t="str">
        <f>'Comprehensive apps info'!H174</f>
        <v>Statement</v>
      </c>
      <c r="I174" s="25" t="str">
        <f>'Comprehensive apps info'!I174</f>
        <v>PDF</v>
      </c>
      <c r="J174" s="25" t="str">
        <f>'Comprehensive apps info'!J174</f>
        <v>Parth</v>
      </c>
      <c r="K174" s="25" t="str">
        <f>'Comprehensive apps info'!K174</f>
        <v>Ravi</v>
      </c>
      <c r="L174" s="25" t="str">
        <f>'Comprehensive apps info'!L174</f>
        <v>Bob Durtschi</v>
      </c>
      <c r="M174" s="25" t="str">
        <f>'Comprehensive apps info'!M174</f>
        <v>Richard Sprague &amp; Melissa Mays</v>
      </c>
      <c r="N174" s="25" t="str">
        <f>'Comprehensive apps info'!N174</f>
        <v>Casey McCammon</v>
      </c>
      <c r="O174" s="59" t="str">
        <f>'Comprehensive apps info'!O174</f>
        <v>Supported by TEKsystems</v>
      </c>
      <c r="P174" s="25" t="str">
        <f>'Comprehensive apps info'!P174</f>
        <v/>
      </c>
      <c r="Q174" s="25" t="str">
        <f>'Comprehensive apps info'!Q174</f>
        <v/>
      </c>
      <c r="R174" s="25" t="str">
        <f>'Comprehensive apps info'!R174</f>
        <v/>
      </c>
      <c r="S174" s="28" t="str">
        <f>'Comprehensive apps info'!S174</f>
        <v/>
      </c>
      <c r="T174" s="28" t="str">
        <f>'Comprehensive apps info'!T174</f>
        <v/>
      </c>
      <c r="U174" s="25" t="str">
        <f>'Comprehensive apps info'!U174</f>
        <v/>
      </c>
      <c r="V174" s="25" t="str">
        <f>'Comprehensive apps info'!V174</f>
        <v/>
      </c>
      <c r="W174" s="122" t="str">
        <f>'Comprehensive apps info'!W174</f>
        <v/>
      </c>
      <c r="X174" s="122" t="str">
        <f>'Comprehensive apps info'!X174</f>
        <v/>
      </c>
      <c r="Y174" s="42" t="str">
        <f>'Comprehensive apps info'!Y174</f>
        <v>https://sites.google.com/a/rrd.com/assetmark-1099c-1099r-5498/</v>
      </c>
      <c r="Z174" s="31" t="str">
        <f>'Comprehensive apps info'!Z174</f>
        <v/>
      </c>
      <c r="AA174" s="118">
        <v>43040.0</v>
      </c>
      <c r="AB174" s="32" t="str">
        <f>'Comprehensive apps info'!AA174</f>
        <v>rrd-gnwqpr-igroup@rrd.com</v>
      </c>
      <c r="AC174" s="32" t="str">
        <f>'Comprehensive apps info'!AB174</f>
        <v>rrd_gnwcomp_egroup@rrd.com</v>
      </c>
      <c r="AD174" s="32" t="str">
        <f>'Comprehensive apps info'!AC174</f>
        <v/>
      </c>
      <c r="AE174" s="91"/>
      <c r="AF174" s="91"/>
      <c r="AG174" s="91"/>
      <c r="AH174" s="91"/>
      <c r="AI174" s="1"/>
      <c r="AK174" s="1"/>
    </row>
    <row r="175">
      <c r="A175" s="1"/>
      <c r="B175" s="10">
        <f>'Comprehensive apps info'!B175</f>
        <v>8</v>
      </c>
      <c r="C175" s="10">
        <f>'Comprehensive apps info'!C175</f>
        <v>7</v>
      </c>
      <c r="D175" s="25" t="str">
        <f>'Comprehensive apps info'!D175</f>
        <v>Cablevision</v>
      </c>
      <c r="E175" s="25" t="str">
        <f>'Comprehensive apps info'!E175</f>
        <v>1095-C</v>
      </c>
      <c r="F175" s="25" t="str">
        <f>'Comprehensive apps info'!F175</f>
        <v>cbvacar</v>
      </c>
      <c r="G175" s="25" t="str">
        <f>'Comprehensive apps info'!G175</f>
        <v>Annual</v>
      </c>
      <c r="H175" s="25" t="str">
        <f>'Comprehensive apps info'!H175</f>
        <v>Statement</v>
      </c>
      <c r="I175" s="25" t="str">
        <f>'Comprehensive apps info'!I175</f>
        <v>Raw Data</v>
      </c>
      <c r="J175" s="25" t="str">
        <f>'Comprehensive apps info'!J175</f>
        <v>Sushil</v>
      </c>
      <c r="K175" s="25" t="str">
        <f>'Comprehensive apps info'!K175</f>
        <v>Veera</v>
      </c>
      <c r="L175" s="25" t="str">
        <f>'Comprehensive apps info'!L175</f>
        <v>Anthony Goodwin</v>
      </c>
      <c r="M175" s="25" t="str">
        <f>'Comprehensive apps info'!M175</f>
        <v>Brian Munk</v>
      </c>
      <c r="N175" s="25" t="str">
        <f>'Comprehensive apps info'!N175</f>
        <v>Casey McCammon</v>
      </c>
      <c r="O175" s="59" t="str">
        <f>'Comprehensive apps info'!O175</f>
        <v>Supported by TEKsystems</v>
      </c>
      <c r="P175" s="25" t="str">
        <f>'Comprehensive apps info'!P175</f>
        <v/>
      </c>
      <c r="Q175" s="25" t="str">
        <f>'Comprehensive apps info'!Q175</f>
        <v/>
      </c>
      <c r="R175" s="25" t="str">
        <f>'Comprehensive apps info'!R175</f>
        <v/>
      </c>
      <c r="S175" s="28" t="str">
        <f>'Comprehensive apps info'!S175</f>
        <v/>
      </c>
      <c r="T175" s="28" t="str">
        <f>'Comprehensive apps info'!T175</f>
        <v/>
      </c>
      <c r="U175" s="25" t="str">
        <f>'Comprehensive apps info'!U175</f>
        <v/>
      </c>
      <c r="V175" s="25" t="str">
        <f>'Comprehensive apps info'!V175</f>
        <v/>
      </c>
      <c r="W175" s="122" t="str">
        <f>'Comprehensive apps info'!W175</f>
        <v/>
      </c>
      <c r="X175" s="122" t="str">
        <f>'Comprehensive apps info'!X175</f>
        <v/>
      </c>
      <c r="Y175" s="92" t="str">
        <f>'Comprehensive apps info'!Y175</f>
        <v/>
      </c>
      <c r="Z175" s="31" t="str">
        <f>'Comprehensive apps info'!Z175</f>
        <v/>
      </c>
      <c r="AA175" s="118">
        <v>43020.0</v>
      </c>
      <c r="AB175" s="32" t="str">
        <f>'Comprehensive apps info'!AA175</f>
        <v>rrd_cbv_internal@rrd.com</v>
      </c>
      <c r="AC175" s="32" t="str">
        <f>'Comprehensive apps info'!AB175</f>
        <v>rrd_cbv_recon@rrd.com</v>
      </c>
      <c r="AD175" s="32" t="str">
        <f>'Comprehensive apps info'!AC175</f>
        <v/>
      </c>
      <c r="AE175" s="39"/>
      <c r="AF175" s="39"/>
      <c r="AG175" s="39"/>
      <c r="AH175" s="39"/>
      <c r="AI175" s="1"/>
      <c r="AK175" s="1"/>
    </row>
    <row r="176">
      <c r="A176" s="91"/>
      <c r="B176" s="10">
        <f>'Comprehensive apps info'!B176</f>
        <v>8</v>
      </c>
      <c r="C176" s="10">
        <f>'Comprehensive apps info'!C176</f>
        <v>8</v>
      </c>
      <c r="D176" s="25" t="str">
        <f>'Comprehensive apps info'!D176</f>
        <v>Denver</v>
      </c>
      <c r="E176" s="25" t="str">
        <f>'Comprehensive apps info'!E176</f>
        <v>Custom W-2 PDF</v>
      </c>
      <c r="F176" s="25" t="str">
        <f>'Comprehensive apps info'!F176</f>
        <v>denwtwo</v>
      </c>
      <c r="G176" s="25" t="str">
        <f>'Comprehensive apps info'!G176</f>
        <v>Annual</v>
      </c>
      <c r="H176" s="25" t="str">
        <f>'Comprehensive apps info'!H176</f>
        <v>Statement</v>
      </c>
      <c r="I176" s="25" t="str">
        <f>'Comprehensive apps info'!I176</f>
        <v>PDF</v>
      </c>
      <c r="J176" s="25" t="str">
        <f>'Comprehensive apps info'!J176</f>
        <v>Veera</v>
      </c>
      <c r="K176" s="25" t="str">
        <f>'Comprehensive apps info'!K176</f>
        <v>Sushil</v>
      </c>
      <c r="L176" s="25" t="str">
        <f>'Comprehensive apps info'!L176</f>
        <v>Bob Durtschi</v>
      </c>
      <c r="M176" s="25" t="str">
        <f>'Comprehensive apps info'!M176</f>
        <v>Lynsey Falkenberg</v>
      </c>
      <c r="N176" s="25" t="str">
        <f>'Comprehensive apps info'!N176</f>
        <v>Casey McCammon</v>
      </c>
      <c r="O176" s="59" t="str">
        <f>'Comprehensive apps info'!O176</f>
        <v>Supported by TEKsystems</v>
      </c>
      <c r="P176" s="25" t="str">
        <f>'Comprehensive apps info'!P176</f>
        <v/>
      </c>
      <c r="Q176" s="25" t="str">
        <f>'Comprehensive apps info'!Q176</f>
        <v/>
      </c>
      <c r="R176" s="25" t="str">
        <f>'Comprehensive apps info'!R176</f>
        <v/>
      </c>
      <c r="S176" s="28" t="str">
        <f>'Comprehensive apps info'!S176</f>
        <v/>
      </c>
      <c r="T176" s="28" t="str">
        <f>'Comprehensive apps info'!T176</f>
        <v/>
      </c>
      <c r="U176" s="25" t="str">
        <f>'Comprehensive apps info'!U176</f>
        <v/>
      </c>
      <c r="V176" s="25" t="str">
        <f>'Comprehensive apps info'!V176</f>
        <v/>
      </c>
      <c r="W176" s="122" t="str">
        <f>'Comprehensive apps info'!W176</f>
        <v/>
      </c>
      <c r="X176" s="122" t="str">
        <f>'Comprehensive apps info'!X176</f>
        <v/>
      </c>
      <c r="Y176" s="42" t="str">
        <f>'Comprehensive apps info'!Y176</f>
        <v>https://sites.google.com/a/rrd.com/denver-w2/</v>
      </c>
      <c r="Z176" s="31" t="str">
        <f>'Comprehensive apps info'!Z176</f>
        <v/>
      </c>
      <c r="AA176" s="118">
        <v>43027.0</v>
      </c>
      <c r="AB176" s="32" t="str">
        <f>'Comprehensive apps info'!AA176</f>
        <v>rrd-denwtwo-internal@rrd.com</v>
      </c>
      <c r="AC176" s="32" t="str">
        <f>'Comprehensive apps info'!AB176</f>
        <v>rrd-denwtwo-external@rrd.com</v>
      </c>
      <c r="AD176" s="32" t="str">
        <f>'Comprehensive apps info'!AC176</f>
        <v/>
      </c>
      <c r="AE176" s="91"/>
      <c r="AF176" s="91"/>
      <c r="AG176" s="91"/>
      <c r="AH176" s="91"/>
      <c r="AI176" s="1"/>
      <c r="AK176" s="1"/>
    </row>
    <row r="177">
      <c r="A177" s="1"/>
      <c r="B177" s="10">
        <f>'Comprehensive apps info'!B177</f>
        <v>8</v>
      </c>
      <c r="C177" s="10">
        <f>'Comprehensive apps info'!C177</f>
        <v>9</v>
      </c>
      <c r="D177" s="25" t="str">
        <f>'Comprehensive apps info'!D177</f>
        <v>Equifax</v>
      </c>
      <c r="E177" s="25" t="str">
        <f>'Comprehensive apps info'!E177</f>
        <v>Puerto Rico W-2</v>
      </c>
      <c r="F177" s="25" t="str">
        <f>'Comprehensive apps info'!F177</f>
        <v>tlxw2pr</v>
      </c>
      <c r="G177" s="25" t="str">
        <f>'Comprehensive apps info'!G177</f>
        <v>Annual</v>
      </c>
      <c r="H177" s="25" t="str">
        <f>'Comprehensive apps info'!H177</f>
        <v>Statement</v>
      </c>
      <c r="I177" s="25" t="str">
        <f>'Comprehensive apps info'!I177</f>
        <v>Raw Data</v>
      </c>
      <c r="J177" s="25" t="str">
        <f>'Comprehensive apps info'!J177</f>
        <v>Ravi</v>
      </c>
      <c r="K177" s="25" t="str">
        <f>'Comprehensive apps info'!K177</f>
        <v>Veera</v>
      </c>
      <c r="L177" s="25" t="str">
        <f>'Comprehensive apps info'!L177</f>
        <v>Ismaila Meite</v>
      </c>
      <c r="M177" s="25" t="str">
        <f>'Comprehensive apps info'!M177</f>
        <v>Leigh Hopkins &amp; David Tenney</v>
      </c>
      <c r="N177" s="25" t="str">
        <f>'Comprehensive apps info'!N177</f>
        <v>Mike Benson</v>
      </c>
      <c r="O177" s="59" t="str">
        <f>'Comprehensive apps info'!O177</f>
        <v>Supported by TEKsystems</v>
      </c>
      <c r="P177" s="25" t="str">
        <f>'Comprehensive apps info'!P177</f>
        <v/>
      </c>
      <c r="Q177" s="25" t="str">
        <f>'Comprehensive apps info'!Q177</f>
        <v/>
      </c>
      <c r="R177" s="25" t="str">
        <f>'Comprehensive apps info'!R177</f>
        <v/>
      </c>
      <c r="S177" s="28" t="str">
        <f>'Comprehensive apps info'!S177</f>
        <v/>
      </c>
      <c r="T177" s="28" t="str">
        <f>'Comprehensive apps info'!T177</f>
        <v/>
      </c>
      <c r="U177" s="25" t="str">
        <f>'Comprehensive apps info'!U177</f>
        <v/>
      </c>
      <c r="V177" s="25" t="str">
        <f>'Comprehensive apps info'!V177</f>
        <v/>
      </c>
      <c r="W177" s="122" t="str">
        <f>'Comprehensive apps info'!W177</f>
        <v/>
      </c>
      <c r="X177" s="122" t="str">
        <f>'Comprehensive apps info'!X177</f>
        <v/>
      </c>
      <c r="Y177" s="92" t="str">
        <f>'Comprehensive apps info'!Y177</f>
        <v/>
      </c>
      <c r="Z177" s="31" t="str">
        <f>'Comprehensive apps info'!Z177</f>
        <v/>
      </c>
      <c r="AA177" s="118">
        <v>43020.0</v>
      </c>
      <c r="AB177" s="32" t="str">
        <f>'Comprehensive apps info'!AA177</f>
        <v>talx.pr.reports@rrd.com</v>
      </c>
      <c r="AC177" s="32" t="str">
        <f>'Comprehensive apps info'!AB177</f>
        <v>N/A</v>
      </c>
      <c r="AD177" s="32" t="str">
        <f>'Comprehensive apps info'!AC177</f>
        <v/>
      </c>
      <c r="AE177" s="39"/>
      <c r="AF177" s="39"/>
      <c r="AG177" s="39"/>
      <c r="AH177" s="39"/>
      <c r="AI177" s="1"/>
      <c r="AK177" s="1"/>
    </row>
    <row r="178">
      <c r="A178" s="1"/>
      <c r="B178" s="14">
        <f>'Comprehensive apps info'!B178</f>
        <v>8</v>
      </c>
      <c r="C178" s="14">
        <f>'Comprehensive apps info'!C178</f>
        <v>10</v>
      </c>
      <c r="D178" s="35" t="str">
        <f>'Comprehensive apps info'!D178</f>
        <v>FRTIB</v>
      </c>
      <c r="E178" s="35" t="str">
        <f>'Comprehensive apps info'!E178</f>
        <v>1099R Statements</v>
      </c>
      <c r="F178" s="35" t="str">
        <f>'Comprehensive apps info'!F178</f>
        <v>fdrqwrp</v>
      </c>
      <c r="G178" s="35" t="str">
        <f>'Comprehensive apps info'!G178</f>
        <v>Annual</v>
      </c>
      <c r="H178" s="35" t="str">
        <f>'Comprehensive apps info'!H178</f>
        <v>Statement</v>
      </c>
      <c r="I178" s="35" t="str">
        <f>'Comprehensive apps info'!I178</f>
        <v>AFP</v>
      </c>
      <c r="J178" s="35" t="str">
        <f>'Comprehensive apps info'!J178</f>
        <v>Unassigned</v>
      </c>
      <c r="K178" s="35" t="str">
        <f>'Comprehensive apps info'!K178</f>
        <v>Unassigned</v>
      </c>
      <c r="L178" s="35" t="str">
        <f>'Comprehensive apps info'!L178</f>
        <v>Steve Samaniego</v>
      </c>
      <c r="M178" s="35" t="str">
        <f>'Comprehensive apps info'!M178</f>
        <v>Anthony Tokar</v>
      </c>
      <c r="N178" s="35" t="str">
        <f>'Comprehensive apps info'!N178</f>
        <v>Mike Benson</v>
      </c>
      <c r="O178" s="36" t="str">
        <f>'Comprehensive apps info'!O178</f>
        <v>De-scoped from TEKsystems</v>
      </c>
      <c r="P178" s="35" t="str">
        <f>'Comprehensive apps info'!P178</f>
        <v/>
      </c>
      <c r="Q178" s="35" t="str">
        <f>'Comprehensive apps info'!Q178</f>
        <v/>
      </c>
      <c r="R178" s="35" t="str">
        <f>'Comprehensive apps info'!R178</f>
        <v/>
      </c>
      <c r="S178" s="37" t="str">
        <f>'Comprehensive apps info'!S178</f>
        <v/>
      </c>
      <c r="T178" s="37" t="str">
        <f>'Comprehensive apps info'!T178</f>
        <v/>
      </c>
      <c r="U178" s="35" t="str">
        <f>'Comprehensive apps info'!U178</f>
        <v/>
      </c>
      <c r="V178" s="35" t="str">
        <f>'Comprehensive apps info'!V178</f>
        <v/>
      </c>
      <c r="W178" s="125" t="str">
        <f>'Comprehensive apps info'!W178</f>
        <v/>
      </c>
      <c r="X178" s="125" t="str">
        <f>'Comprehensive apps info'!X178</f>
        <v/>
      </c>
      <c r="Y178" s="94" t="str">
        <f>'Comprehensive apps info'!Y178</f>
        <v/>
      </c>
      <c r="Z178" s="40" t="str">
        <f>'Comprehensive apps info'!Z178</f>
        <v/>
      </c>
      <c r="AA178" s="119" t="s">
        <v>17</v>
      </c>
      <c r="AB178" s="39" t="str">
        <f>'Comprehensive apps info'!AA178</f>
        <v/>
      </c>
      <c r="AC178" s="39" t="str">
        <f>'Comprehensive apps info'!AB178</f>
        <v/>
      </c>
      <c r="AD178" s="39" t="str">
        <f>'Comprehensive apps info'!AC178</f>
        <v/>
      </c>
      <c r="AE178" s="39"/>
      <c r="AF178" s="39"/>
      <c r="AG178" s="39"/>
      <c r="AH178" s="39"/>
      <c r="AI178" s="1"/>
      <c r="AJ178" s="1"/>
      <c r="AK178" s="1"/>
    </row>
    <row r="179">
      <c r="A179" s="1"/>
      <c r="B179" s="10">
        <f>'Comprehensive apps info'!B179</f>
        <v>8</v>
      </c>
      <c r="C179" s="10">
        <f>'Comprehensive apps info'!C179</f>
        <v>11</v>
      </c>
      <c r="D179" s="25" t="str">
        <f>'Comprehensive apps info'!D179</f>
        <v>Hodges and Mace LLC</v>
      </c>
      <c r="E179" s="25" t="str">
        <f>'Comprehensive apps info'!E179</f>
        <v>1095-C Standard</v>
      </c>
      <c r="F179" s="25" t="str">
        <f>'Comprehensive apps info'!F179</f>
        <v>hmlacar</v>
      </c>
      <c r="G179" s="25" t="str">
        <f>'Comprehensive apps info'!G179</f>
        <v>Annual</v>
      </c>
      <c r="H179" s="25" t="str">
        <f>'Comprehensive apps info'!H179</f>
        <v>Statement</v>
      </c>
      <c r="I179" s="25" t="str">
        <f>'Comprehensive apps info'!I179</f>
        <v>Raw Data</v>
      </c>
      <c r="J179" s="25" t="str">
        <f>'Comprehensive apps info'!J179</f>
        <v>Naidu</v>
      </c>
      <c r="K179" s="25" t="str">
        <f>'Comprehensive apps info'!K179</f>
        <v>Rao</v>
      </c>
      <c r="L179" s="25" t="str">
        <f>'Comprehensive apps info'!L179</f>
        <v>Alan Gebert</v>
      </c>
      <c r="M179" s="25" t="str">
        <f>'Comprehensive apps info'!M179</f>
        <v>Kayla Hartigan</v>
      </c>
      <c r="N179" s="25" t="str">
        <f>'Comprehensive apps info'!N179</f>
        <v>Casey McCammon</v>
      </c>
      <c r="O179" s="59" t="str">
        <f>'Comprehensive apps info'!O179</f>
        <v>Supported by TEKsystems</v>
      </c>
      <c r="P179" s="25" t="str">
        <f>'Comprehensive apps info'!P179</f>
        <v/>
      </c>
      <c r="Q179" s="25" t="str">
        <f>'Comprehensive apps info'!Q179</f>
        <v/>
      </c>
      <c r="R179" s="25" t="str">
        <f>'Comprehensive apps info'!R179</f>
        <v/>
      </c>
      <c r="S179" s="28" t="str">
        <f>'Comprehensive apps info'!S179</f>
        <v/>
      </c>
      <c r="T179" s="28" t="str">
        <f>'Comprehensive apps info'!T179</f>
        <v/>
      </c>
      <c r="U179" s="25" t="str">
        <f>'Comprehensive apps info'!U179</f>
        <v/>
      </c>
      <c r="V179" s="25" t="str">
        <f>'Comprehensive apps info'!V179</f>
        <v/>
      </c>
      <c r="W179" s="122" t="str">
        <f>'Comprehensive apps info'!W179</f>
        <v/>
      </c>
      <c r="X179" s="122" t="str">
        <f>'Comprehensive apps info'!X179</f>
        <v/>
      </c>
      <c r="Y179" s="92" t="str">
        <f>'Comprehensive apps info'!Y179</f>
        <v/>
      </c>
      <c r="Z179" s="31" t="str">
        <f>'Comprehensive apps info'!Z179</f>
        <v/>
      </c>
      <c r="AA179" s="118">
        <v>43020.0</v>
      </c>
      <c r="AB179" s="32" t="str">
        <f>'Comprehensive apps info'!AA179</f>
        <v>hodges-mace-internal@rrd.com</v>
      </c>
      <c r="AC179" s="32" t="str">
        <f>'Comprehensive apps info'!AB179</f>
        <v>hodges-mace-external@rrd.com</v>
      </c>
      <c r="AD179" s="32" t="str">
        <f>'Comprehensive apps info'!AC179</f>
        <v/>
      </c>
      <c r="AE179" s="39"/>
      <c r="AF179" s="39"/>
      <c r="AG179" s="39"/>
      <c r="AH179" s="39"/>
      <c r="AI179" s="1"/>
      <c r="AK179" s="1"/>
    </row>
    <row r="180">
      <c r="A180" s="1"/>
      <c r="B180" s="14">
        <f>'Comprehensive apps info'!B180</f>
        <v>8</v>
      </c>
      <c r="C180" s="14">
        <f>'Comprehensive apps info'!C180</f>
        <v>12</v>
      </c>
      <c r="D180" s="35" t="str">
        <f>'Comprehensive apps info'!D180</f>
        <v>John Hancock</v>
      </c>
      <c r="E180" s="35" t="str">
        <f>'Comprehensive apps info'!E180</f>
        <v>Compliance 1099</v>
      </c>
      <c r="F180" s="35" t="str">
        <f>'Comprehensive apps info'!F180</f>
        <v>jhm9yyi</v>
      </c>
      <c r="G180" s="35" t="str">
        <f>'Comprehensive apps info'!G180</f>
        <v>Annual</v>
      </c>
      <c r="H180" s="35" t="str">
        <f>'Comprehensive apps info'!H180</f>
        <v>Statement</v>
      </c>
      <c r="I180" s="35" t="str">
        <f>'Comprehensive apps info'!I180</f>
        <v>AFP</v>
      </c>
      <c r="J180" s="35" t="str">
        <f>'Comprehensive apps info'!J180</f>
        <v>Unassigned</v>
      </c>
      <c r="K180" s="35" t="str">
        <f>'Comprehensive apps info'!K180</f>
        <v>Unassigned</v>
      </c>
      <c r="L180" s="35" t="str">
        <f>'Comprehensive apps info'!L180</f>
        <v>Dawn Robison</v>
      </c>
      <c r="M180" s="35" t="str">
        <f>'Comprehensive apps info'!M180</f>
        <v>Lynne Gurney</v>
      </c>
      <c r="N180" s="35" t="str">
        <f>'Comprehensive apps info'!N180</f>
        <v>Casey McCammon</v>
      </c>
      <c r="O180" s="36" t="str">
        <f>'Comprehensive apps info'!O180</f>
        <v>De-scoped from TEKsystems</v>
      </c>
      <c r="P180" s="35" t="str">
        <f>'Comprehensive apps info'!P180</f>
        <v/>
      </c>
      <c r="Q180" s="35" t="str">
        <f>'Comprehensive apps info'!Q180</f>
        <v/>
      </c>
      <c r="R180" s="35" t="str">
        <f>'Comprehensive apps info'!R180</f>
        <v/>
      </c>
      <c r="S180" s="37" t="str">
        <f>'Comprehensive apps info'!S180</f>
        <v/>
      </c>
      <c r="T180" s="37" t="str">
        <f>'Comprehensive apps info'!T180</f>
        <v/>
      </c>
      <c r="U180" s="35" t="str">
        <f>'Comprehensive apps info'!U180</f>
        <v/>
      </c>
      <c r="V180" s="35" t="str">
        <f>'Comprehensive apps info'!V180</f>
        <v/>
      </c>
      <c r="W180" s="125" t="str">
        <f>'Comprehensive apps info'!W180</f>
        <v/>
      </c>
      <c r="X180" s="125" t="str">
        <f>'Comprehensive apps info'!X180</f>
        <v/>
      </c>
      <c r="Y180" s="94" t="str">
        <f>'Comprehensive apps info'!Y180</f>
        <v/>
      </c>
      <c r="Z180" s="40" t="str">
        <f>'Comprehensive apps info'!Z180</f>
        <v/>
      </c>
      <c r="AA180" s="119" t="s">
        <v>17</v>
      </c>
      <c r="AB180" s="39" t="str">
        <f>'Comprehensive apps info'!AA180</f>
        <v/>
      </c>
      <c r="AC180" s="39" t="str">
        <f>'Comprehensive apps info'!AB180</f>
        <v/>
      </c>
      <c r="AD180" s="39" t="str">
        <f>'Comprehensive apps info'!AC180</f>
        <v/>
      </c>
      <c r="AE180" s="39"/>
      <c r="AF180" s="39"/>
      <c r="AG180" s="39"/>
      <c r="AH180" s="39"/>
      <c r="AI180" s="1"/>
      <c r="AJ180" s="1"/>
      <c r="AK180" s="1"/>
    </row>
    <row r="181">
      <c r="A181" s="1"/>
      <c r="B181" s="14">
        <f>'Comprehensive apps info'!B181</f>
        <v>8</v>
      </c>
      <c r="C181" s="14">
        <f>'Comprehensive apps info'!C181</f>
        <v>13</v>
      </c>
      <c r="D181" s="35" t="str">
        <f>'Comprehensive apps info'!D181</f>
        <v>McKesson</v>
      </c>
      <c r="E181" s="35" t="str">
        <f>'Comprehensive apps info'!E181</f>
        <v>Annual Tax CDs</v>
      </c>
      <c r="F181" s="35" t="str">
        <f>'Comprehensive apps info'!F181</f>
        <v>mkstxcd</v>
      </c>
      <c r="G181" s="35" t="str">
        <f>'Comprehensive apps info'!G181</f>
        <v>Annual</v>
      </c>
      <c r="H181" s="35" t="str">
        <f>'Comprehensive apps info'!H181</f>
        <v>Statement</v>
      </c>
      <c r="I181" s="35" t="str">
        <f>'Comprehensive apps info'!I181</f>
        <v>AFP</v>
      </c>
      <c r="J181" s="35" t="str">
        <f>'Comprehensive apps info'!J181</f>
        <v>Unassigned</v>
      </c>
      <c r="K181" s="35" t="str">
        <f>'Comprehensive apps info'!K181</f>
        <v>Unassigned</v>
      </c>
      <c r="L181" s="35" t="str">
        <f>'Comprehensive apps info'!L181</f>
        <v>Glen Kartchner</v>
      </c>
      <c r="M181" s="35" t="str">
        <f>'Comprehensive apps info'!M181</f>
        <v>Brian Munk</v>
      </c>
      <c r="N181" s="35" t="str">
        <f>'Comprehensive apps info'!N181</f>
        <v>Mike Benson</v>
      </c>
      <c r="O181" s="36" t="str">
        <f>'Comprehensive apps info'!O181</f>
        <v>De-scoped from TEKsystems</v>
      </c>
      <c r="P181" s="35" t="str">
        <f>'Comprehensive apps info'!P181</f>
        <v/>
      </c>
      <c r="Q181" s="35" t="str">
        <f>'Comprehensive apps info'!Q181</f>
        <v/>
      </c>
      <c r="R181" s="35" t="str">
        <f>'Comprehensive apps info'!R181</f>
        <v/>
      </c>
      <c r="S181" s="37" t="str">
        <f>'Comprehensive apps info'!S181</f>
        <v/>
      </c>
      <c r="T181" s="37" t="str">
        <f>'Comprehensive apps info'!T181</f>
        <v/>
      </c>
      <c r="U181" s="35" t="str">
        <f>'Comprehensive apps info'!U181</f>
        <v/>
      </c>
      <c r="V181" s="35" t="str">
        <f>'Comprehensive apps info'!V181</f>
        <v/>
      </c>
      <c r="W181" s="125" t="str">
        <f>'Comprehensive apps info'!W181</f>
        <v/>
      </c>
      <c r="X181" s="125" t="str">
        <f>'Comprehensive apps info'!X181</f>
        <v/>
      </c>
      <c r="Y181" s="94" t="str">
        <f>'Comprehensive apps info'!Y181</f>
        <v/>
      </c>
      <c r="Z181" s="40" t="str">
        <f>'Comprehensive apps info'!Z181</f>
        <v/>
      </c>
      <c r="AA181" s="119"/>
      <c r="AB181" s="39" t="str">
        <f>'Comprehensive apps info'!AA181</f>
        <v/>
      </c>
      <c r="AC181" s="39" t="str">
        <f>'Comprehensive apps info'!AB181</f>
        <v/>
      </c>
      <c r="AD181" s="39" t="str">
        <f>'Comprehensive apps info'!AC181</f>
        <v/>
      </c>
      <c r="AE181" s="39"/>
      <c r="AF181" s="39"/>
      <c r="AG181" s="39"/>
      <c r="AH181" s="39"/>
      <c r="AI181" s="1"/>
      <c r="AJ181" s="1"/>
      <c r="AK181" s="1"/>
    </row>
    <row r="182">
      <c r="A182" s="1"/>
      <c r="B182" s="14">
        <f>'Comprehensive apps info'!B182</f>
        <v>8</v>
      </c>
      <c r="C182" s="14">
        <f>'Comprehensive apps info'!C182</f>
        <v>14</v>
      </c>
      <c r="D182" s="35" t="str">
        <f>'Comprehensive apps info'!D182</f>
        <v>Solium Captial</v>
      </c>
      <c r="E182" s="35" t="str">
        <f>'Comprehensive apps info'!E182</f>
        <v>Compliance - Y99I</v>
      </c>
      <c r="F182" s="35" t="str">
        <f>'Comprehensive apps info'!F182</f>
        <v>soly99i</v>
      </c>
      <c r="G182" s="35" t="str">
        <f>'Comprehensive apps info'!G182</f>
        <v>Annual</v>
      </c>
      <c r="H182" s="35" t="str">
        <f>'Comprehensive apps info'!H182</f>
        <v>Statement</v>
      </c>
      <c r="I182" s="35" t="str">
        <f>'Comprehensive apps info'!I182</f>
        <v>Raw Data</v>
      </c>
      <c r="J182" s="35" t="str">
        <f>'Comprehensive apps info'!J182</f>
        <v>Unassigned</v>
      </c>
      <c r="K182" s="35" t="str">
        <f>'Comprehensive apps info'!K182</f>
        <v>Unassigned</v>
      </c>
      <c r="L182" s="35" t="str">
        <f>'Comprehensive apps info'!L182</f>
        <v>Tammy Hellberg</v>
      </c>
      <c r="M182" s="35" t="str">
        <f>'Comprehensive apps info'!M182</f>
        <v>Beverly Riebe</v>
      </c>
      <c r="N182" s="35" t="str">
        <f>'Comprehensive apps info'!N182</f>
        <v>Brandon Ballard</v>
      </c>
      <c r="O182" s="36" t="str">
        <f>'Comprehensive apps info'!O182</f>
        <v>De-scoped from TEKsystems</v>
      </c>
      <c r="P182" s="35" t="str">
        <f>'Comprehensive apps info'!P182</f>
        <v/>
      </c>
      <c r="Q182" s="35" t="str">
        <f>'Comprehensive apps info'!Q182</f>
        <v/>
      </c>
      <c r="R182" s="35" t="str">
        <f>'Comprehensive apps info'!R182</f>
        <v/>
      </c>
      <c r="S182" s="37" t="str">
        <f>'Comprehensive apps info'!S182</f>
        <v/>
      </c>
      <c r="T182" s="37" t="str">
        <f>'Comprehensive apps info'!T182</f>
        <v/>
      </c>
      <c r="U182" s="35" t="str">
        <f>'Comprehensive apps info'!U182</f>
        <v/>
      </c>
      <c r="V182" s="35" t="str">
        <f>'Comprehensive apps info'!V182</f>
        <v/>
      </c>
      <c r="W182" s="125" t="str">
        <f>'Comprehensive apps info'!W182</f>
        <v/>
      </c>
      <c r="X182" s="125" t="str">
        <f>'Comprehensive apps info'!X182</f>
        <v/>
      </c>
      <c r="Y182" s="94" t="str">
        <f>'Comprehensive apps info'!Y182</f>
        <v/>
      </c>
      <c r="Z182" s="40" t="str">
        <f>'Comprehensive apps info'!Z182</f>
        <v/>
      </c>
      <c r="AA182" s="119" t="s">
        <v>17</v>
      </c>
      <c r="AB182" s="39" t="str">
        <f>'Comprehensive apps info'!AA182</f>
        <v/>
      </c>
      <c r="AC182" s="39" t="str">
        <f>'Comprehensive apps info'!AB182</f>
        <v/>
      </c>
      <c r="AD182" s="39" t="str">
        <f>'Comprehensive apps info'!AC182</f>
        <v/>
      </c>
      <c r="AE182" s="39"/>
      <c r="AF182" s="39"/>
      <c r="AG182" s="39"/>
      <c r="AH182" s="39"/>
      <c r="AI182" s="1"/>
      <c r="AJ182" s="1"/>
      <c r="AK182" s="1"/>
    </row>
    <row r="183">
      <c r="A183" s="91"/>
      <c r="B183" s="10">
        <f>'Comprehensive apps info'!B183</f>
        <v>8</v>
      </c>
      <c r="C183" s="10">
        <f>'Comprehensive apps info'!C183</f>
        <v>15</v>
      </c>
      <c r="D183" s="25" t="str">
        <f>'Comprehensive apps info'!D183</f>
        <v>State of Maryland</v>
      </c>
      <c r="E183" s="25" t="str">
        <f>'Comprehensive apps info'!E183</f>
        <v>1095-B Standard</v>
      </c>
      <c r="F183" s="25" t="str">
        <f>'Comprehensive apps info'!F183</f>
        <v>smdacar</v>
      </c>
      <c r="G183" s="25" t="str">
        <f>'Comprehensive apps info'!G183</f>
        <v>Annual</v>
      </c>
      <c r="H183" s="25" t="str">
        <f>'Comprehensive apps info'!H183</f>
        <v>Statement</v>
      </c>
      <c r="I183" s="25" t="str">
        <f>'Comprehensive apps info'!I183</f>
        <v>Raw Data</v>
      </c>
      <c r="J183" s="25" t="str">
        <f>'Comprehensive apps info'!J183</f>
        <v>Naidu</v>
      </c>
      <c r="K183" s="25" t="str">
        <f>'Comprehensive apps info'!K183</f>
        <v>Rao</v>
      </c>
      <c r="L183" s="25" t="str">
        <f>'Comprehensive apps info'!L183</f>
        <v>Alan Gebert</v>
      </c>
      <c r="M183" s="25" t="str">
        <f>'Comprehensive apps info'!M183</f>
        <v>Janet Pollock</v>
      </c>
      <c r="N183" s="25" t="str">
        <f>'Comprehensive apps info'!N183</f>
        <v>Casey McCammon</v>
      </c>
      <c r="O183" s="59" t="str">
        <f>'Comprehensive apps info'!O183</f>
        <v>Supported by TEKsystems</v>
      </c>
      <c r="P183" s="25" t="str">
        <f>'Comprehensive apps info'!P183</f>
        <v/>
      </c>
      <c r="Q183" s="25" t="str">
        <f>'Comprehensive apps info'!Q183</f>
        <v/>
      </c>
      <c r="R183" s="25" t="str">
        <f>'Comprehensive apps info'!R183</f>
        <v/>
      </c>
      <c r="S183" s="28" t="str">
        <f>'Comprehensive apps info'!S183</f>
        <v/>
      </c>
      <c r="T183" s="28" t="str">
        <f>'Comprehensive apps info'!T183</f>
        <v/>
      </c>
      <c r="U183" s="25" t="str">
        <f>'Comprehensive apps info'!U183</f>
        <v/>
      </c>
      <c r="V183" s="25" t="str">
        <f>'Comprehensive apps info'!V183</f>
        <v/>
      </c>
      <c r="W183" s="122" t="str">
        <f>'Comprehensive apps info'!W183</f>
        <v/>
      </c>
      <c r="X183" s="122" t="str">
        <f>'Comprehensive apps info'!X183</f>
        <v/>
      </c>
      <c r="Y183" s="92" t="str">
        <f>'Comprehensive apps info'!Y183</f>
        <v/>
      </c>
      <c r="Z183" s="31" t="str">
        <f>'Comprehensive apps info'!Z183</f>
        <v/>
      </c>
      <c r="AA183" s="118">
        <v>43020.0</v>
      </c>
      <c r="AB183" s="32" t="str">
        <f>'Comprehensive apps info'!AA183</f>
        <v>rrd-smdacar-igroup@rrd.com</v>
      </c>
      <c r="AC183" s="32" t="str">
        <f>'Comprehensive apps info'!AB183</f>
        <v>rrd-smdacar-egroup@rrd.com</v>
      </c>
      <c r="AD183" s="32" t="str">
        <f>'Comprehensive apps info'!AC183</f>
        <v/>
      </c>
      <c r="AE183" s="91"/>
      <c r="AF183" s="91"/>
      <c r="AG183" s="91"/>
      <c r="AH183" s="91"/>
      <c r="AI183" s="1"/>
      <c r="AK183" s="1"/>
    </row>
    <row r="184">
      <c r="A184" s="91"/>
      <c r="B184" s="10">
        <f>'Comprehensive apps info'!B184</f>
        <v>8</v>
      </c>
      <c r="C184" s="10">
        <f>'Comprehensive apps info'!C184</f>
        <v>16</v>
      </c>
      <c r="D184" s="25" t="str">
        <f>'Comprehensive apps info'!D184</f>
        <v>State of Mississippi</v>
      </c>
      <c r="E184" s="25" t="str">
        <f>'Comprehensive apps info'!E184</f>
        <v>1095-B Medical Xerox</v>
      </c>
      <c r="F184" s="25" t="str">
        <f>'Comprehensive apps info'!F184</f>
        <v>xmmacar</v>
      </c>
      <c r="G184" s="25" t="str">
        <f>'Comprehensive apps info'!G184</f>
        <v>Annual</v>
      </c>
      <c r="H184" s="25" t="str">
        <f>'Comprehensive apps info'!H184</f>
        <v>Statement</v>
      </c>
      <c r="I184" s="25" t="str">
        <f>'Comprehensive apps info'!I184</f>
        <v>Raw Data</v>
      </c>
      <c r="J184" s="25" t="str">
        <f>'Comprehensive apps info'!J184</f>
        <v>Sushil</v>
      </c>
      <c r="K184" s="25" t="str">
        <f>'Comprehensive apps info'!K184</f>
        <v>Veera</v>
      </c>
      <c r="L184" s="25" t="str">
        <f>'Comprehensive apps info'!L184</f>
        <v>Anthony Goodwin</v>
      </c>
      <c r="M184" s="25" t="str">
        <f>'Comprehensive apps info'!M184</f>
        <v>Patrick Feehan</v>
      </c>
      <c r="N184" s="25" t="str">
        <f>'Comprehensive apps info'!N184</f>
        <v>Casey McCammon</v>
      </c>
      <c r="O184" s="59" t="str">
        <f>'Comprehensive apps info'!O184</f>
        <v>Supported by TEKsystems</v>
      </c>
      <c r="P184" s="25" t="str">
        <f>'Comprehensive apps info'!P184</f>
        <v/>
      </c>
      <c r="Q184" s="25" t="str">
        <f>'Comprehensive apps info'!Q184</f>
        <v/>
      </c>
      <c r="R184" s="25" t="str">
        <f>'Comprehensive apps info'!R184</f>
        <v/>
      </c>
      <c r="S184" s="28" t="str">
        <f>'Comprehensive apps info'!S184</f>
        <v/>
      </c>
      <c r="T184" s="28" t="str">
        <f>'Comprehensive apps info'!T184</f>
        <v/>
      </c>
      <c r="U184" s="25" t="str">
        <f>'Comprehensive apps info'!U184</f>
        <v/>
      </c>
      <c r="V184" s="25" t="str">
        <f>'Comprehensive apps info'!V184</f>
        <v/>
      </c>
      <c r="W184" s="122" t="str">
        <f>'Comprehensive apps info'!W184</f>
        <v/>
      </c>
      <c r="X184" s="122" t="str">
        <f>'Comprehensive apps info'!X184</f>
        <v/>
      </c>
      <c r="Y184" s="92" t="str">
        <f>'Comprehensive apps info'!Y184</f>
        <v/>
      </c>
      <c r="Z184" s="31" t="str">
        <f>'Comprehensive apps info'!Z184</f>
        <v/>
      </c>
      <c r="AA184" s="118">
        <v>43020.0</v>
      </c>
      <c r="AB184" s="32" t="str">
        <f>'Comprehensive apps info'!AA184</f>
        <v>rrd-xmmacar-igroup@rrd.com</v>
      </c>
      <c r="AC184" s="32" t="str">
        <f>'Comprehensive apps info'!AB184</f>
        <v>rrd-xmmacar-egroup@rrd.com</v>
      </c>
      <c r="AD184" s="32" t="str">
        <f>'Comprehensive apps info'!AC184</f>
        <v/>
      </c>
      <c r="AE184" s="91"/>
      <c r="AF184" s="91"/>
      <c r="AG184" s="91"/>
      <c r="AH184" s="91"/>
      <c r="AI184" s="1"/>
      <c r="AK184" s="1"/>
    </row>
    <row r="185">
      <c r="A185" s="1"/>
      <c r="B185" s="14">
        <f>'Comprehensive apps info'!B185</f>
        <v>8</v>
      </c>
      <c r="C185" s="14">
        <f>'Comprehensive apps info'!C185</f>
        <v>17</v>
      </c>
      <c r="D185" s="35" t="str">
        <f>'Comprehensive apps info'!D185</f>
        <v>Verizon</v>
      </c>
      <c r="E185" s="35" t="str">
        <f>'Comprehensive apps info'!E185</f>
        <v>W9</v>
      </c>
      <c r="F185" s="35" t="str">
        <f>'Comprehensive apps info'!F185</f>
        <v>vrzcacz</v>
      </c>
      <c r="G185" s="35" t="str">
        <f>'Comprehensive apps info'!G185</f>
        <v>Annual</v>
      </c>
      <c r="H185" s="35" t="str">
        <f>'Comprehensive apps info'!H185</f>
        <v>Statement</v>
      </c>
      <c r="I185" s="35" t="str">
        <f>'Comprehensive apps info'!I185</f>
        <v/>
      </c>
      <c r="J185" s="35" t="str">
        <f>'Comprehensive apps info'!J185</f>
        <v>Unassigned</v>
      </c>
      <c r="K185" s="35" t="str">
        <f>'Comprehensive apps info'!K185</f>
        <v>Unassigned</v>
      </c>
      <c r="L185" s="35" t="str">
        <f>'Comprehensive apps info'!L185</f>
        <v>Trenton Mumford</v>
      </c>
      <c r="M185" s="35" t="str">
        <f>'Comprehensive apps info'!M185</f>
        <v/>
      </c>
      <c r="N185" s="35" t="str">
        <f>'Comprehensive apps info'!N185</f>
        <v>Mike Benson</v>
      </c>
      <c r="O185" s="36" t="str">
        <f>'Comprehensive apps info'!O185</f>
        <v>De-scoped from TEKsystems</v>
      </c>
      <c r="P185" s="35" t="str">
        <f>'Comprehensive apps info'!P185</f>
        <v/>
      </c>
      <c r="Q185" s="35" t="str">
        <f>'Comprehensive apps info'!Q185</f>
        <v/>
      </c>
      <c r="R185" s="35" t="str">
        <f>'Comprehensive apps info'!R185</f>
        <v/>
      </c>
      <c r="S185" s="37" t="str">
        <f>'Comprehensive apps info'!S185</f>
        <v/>
      </c>
      <c r="T185" s="37" t="str">
        <f>'Comprehensive apps info'!T185</f>
        <v/>
      </c>
      <c r="U185" s="35" t="str">
        <f>'Comprehensive apps info'!U185</f>
        <v/>
      </c>
      <c r="V185" s="35" t="str">
        <f>'Comprehensive apps info'!V185</f>
        <v/>
      </c>
      <c r="W185" s="125" t="str">
        <f>'Comprehensive apps info'!W185</f>
        <v>/prod/bcs/thup/clientapp/vrzcacs/</v>
      </c>
      <c r="X185" s="125" t="str">
        <f>'Comprehensive apps info'!X185</f>
        <v>/bcs/thut/clientapp/vrzcacs/</v>
      </c>
      <c r="Y185" s="94" t="str">
        <f>'Comprehensive apps info'!Y185</f>
        <v/>
      </c>
      <c r="Z185" s="40" t="str">
        <f>'Comprehensive apps info'!Z185</f>
        <v/>
      </c>
      <c r="AA185" s="119" t="s">
        <v>17</v>
      </c>
      <c r="AB185" s="39" t="str">
        <f>'Comprehensive apps info'!AA185</f>
        <v/>
      </c>
      <c r="AC185" s="39" t="str">
        <f>'Comprehensive apps info'!AB185</f>
        <v/>
      </c>
      <c r="AD185" s="39" t="str">
        <f>'Comprehensive apps info'!AC185</f>
        <v/>
      </c>
      <c r="AE185" s="39"/>
      <c r="AF185" s="39"/>
      <c r="AG185" s="39"/>
      <c r="AH185" s="39"/>
      <c r="AI185" s="1"/>
      <c r="AJ185" s="1"/>
      <c r="AK185" s="1"/>
    </row>
    <row r="186">
      <c r="A186" s="91"/>
      <c r="B186" s="10">
        <f>'Comprehensive apps info'!B186</f>
        <v>8</v>
      </c>
      <c r="C186" s="10">
        <f>'Comprehensive apps info'!C186</f>
        <v>18</v>
      </c>
      <c r="D186" s="25" t="str">
        <f>'Comprehensive apps info'!D186</f>
        <v>Virginia Commonwealth</v>
      </c>
      <c r="E186" s="25" t="str">
        <f>'Comprehensive apps info'!E186</f>
        <v>1095-C Standard</v>
      </c>
      <c r="F186" s="25" t="str">
        <f>'Comprehensive apps info'!F186</f>
        <v>cvaacar</v>
      </c>
      <c r="G186" s="25" t="str">
        <f>'Comprehensive apps info'!G186</f>
        <v>Annual</v>
      </c>
      <c r="H186" s="25" t="str">
        <f>'Comprehensive apps info'!H186</f>
        <v>Statement</v>
      </c>
      <c r="I186" s="25" t="str">
        <f>'Comprehensive apps info'!I186</f>
        <v>Raw Data</v>
      </c>
      <c r="J186" s="25" t="str">
        <f>'Comprehensive apps info'!J186</f>
        <v>Naidu</v>
      </c>
      <c r="K186" s="25" t="str">
        <f>'Comprehensive apps info'!K186</f>
        <v>Anil</v>
      </c>
      <c r="L186" s="25" t="str">
        <f>'Comprehensive apps info'!L186</f>
        <v>Alan Gebert</v>
      </c>
      <c r="M186" s="25" t="str">
        <f>'Comprehensive apps info'!M186</f>
        <v>Sean Macklem</v>
      </c>
      <c r="N186" s="25" t="str">
        <f>'Comprehensive apps info'!N186</f>
        <v>Casey McCammon</v>
      </c>
      <c r="O186" s="59" t="str">
        <f>'Comprehensive apps info'!O186</f>
        <v>Supported by TEKsystems</v>
      </c>
      <c r="P186" s="25" t="str">
        <f>'Comprehensive apps info'!P186</f>
        <v/>
      </c>
      <c r="Q186" s="25" t="str">
        <f>'Comprehensive apps info'!Q186</f>
        <v/>
      </c>
      <c r="R186" s="25" t="str">
        <f>'Comprehensive apps info'!R186</f>
        <v/>
      </c>
      <c r="S186" s="28" t="str">
        <f>'Comprehensive apps info'!S186</f>
        <v/>
      </c>
      <c r="T186" s="28" t="str">
        <f>'Comprehensive apps info'!T186</f>
        <v/>
      </c>
      <c r="U186" s="25" t="str">
        <f>'Comprehensive apps info'!U186</f>
        <v/>
      </c>
      <c r="V186" s="25" t="str">
        <f>'Comprehensive apps info'!V186</f>
        <v/>
      </c>
      <c r="W186" s="122" t="str">
        <f>'Comprehensive apps info'!W186</f>
        <v/>
      </c>
      <c r="X186" s="122" t="str">
        <f>'Comprehensive apps info'!X186</f>
        <v/>
      </c>
      <c r="Y186" s="92" t="str">
        <f>'Comprehensive apps info'!Y186</f>
        <v/>
      </c>
      <c r="Z186" s="31" t="str">
        <f>'Comprehensive apps info'!Z186</f>
        <v/>
      </c>
      <c r="AA186" s="124" t="s">
        <v>1245</v>
      </c>
      <c r="AB186" s="32" t="str">
        <f>'Comprehensive apps info'!AA186</f>
        <v/>
      </c>
      <c r="AC186" s="32" t="str">
        <f>'Comprehensive apps info'!AB186</f>
        <v/>
      </c>
      <c r="AD186" s="32" t="str">
        <f>'Comprehensive apps info'!AC186</f>
        <v/>
      </c>
      <c r="AE186" s="91"/>
      <c r="AF186" s="91"/>
      <c r="AG186" s="91"/>
      <c r="AH186" s="91"/>
      <c r="AI186" s="1"/>
      <c r="AK186" s="1"/>
    </row>
    <row r="187">
      <c r="A187" s="91"/>
      <c r="B187" s="10">
        <f>'Comprehensive apps info'!B187</f>
        <v>8</v>
      </c>
      <c r="C187" s="10">
        <f>'Comprehensive apps info'!C187</f>
        <v>19</v>
      </c>
      <c r="D187" s="25" t="str">
        <f>'Comprehensive apps info'!D187</f>
        <v>Virginia Commonwealth</v>
      </c>
      <c r="E187" s="25" t="str">
        <f>'Comprehensive apps info'!E187</f>
        <v>1095-C Corrections</v>
      </c>
      <c r="F187" s="25" t="str">
        <f>'Comprehensive apps info'!F187</f>
        <v>cvaacar</v>
      </c>
      <c r="G187" s="25" t="str">
        <f>'Comprehensive apps info'!G187</f>
        <v>Annual</v>
      </c>
      <c r="H187" s="25" t="str">
        <f>'Comprehensive apps info'!H187</f>
        <v>Statement</v>
      </c>
      <c r="I187" s="25" t="str">
        <f>'Comprehensive apps info'!I187</f>
        <v>Raw Data</v>
      </c>
      <c r="J187" s="25" t="str">
        <f>'Comprehensive apps info'!J187</f>
        <v>Naidu</v>
      </c>
      <c r="K187" s="25" t="str">
        <f>'Comprehensive apps info'!K187</f>
        <v>Anil</v>
      </c>
      <c r="L187" s="25" t="str">
        <f>'Comprehensive apps info'!L187</f>
        <v>Alan Gebert</v>
      </c>
      <c r="M187" s="25" t="str">
        <f>'Comprehensive apps info'!M187</f>
        <v>Tyson Bird</v>
      </c>
      <c r="N187" s="25" t="str">
        <f>'Comprehensive apps info'!N187</f>
        <v>Casey McCammon</v>
      </c>
      <c r="O187" s="59" t="str">
        <f>'Comprehensive apps info'!O187</f>
        <v>Supported by TEKsystems</v>
      </c>
      <c r="P187" s="25" t="str">
        <f>'Comprehensive apps info'!P187</f>
        <v/>
      </c>
      <c r="Q187" s="25" t="str">
        <f>'Comprehensive apps info'!Q187</f>
        <v/>
      </c>
      <c r="R187" s="25" t="str">
        <f>'Comprehensive apps info'!R187</f>
        <v/>
      </c>
      <c r="S187" s="28" t="str">
        <f>'Comprehensive apps info'!S187</f>
        <v/>
      </c>
      <c r="T187" s="28" t="str">
        <f>'Comprehensive apps info'!T187</f>
        <v/>
      </c>
      <c r="U187" s="25" t="str">
        <f>'Comprehensive apps info'!U187</f>
        <v/>
      </c>
      <c r="V187" s="25" t="str">
        <f>'Comprehensive apps info'!V187</f>
        <v/>
      </c>
      <c r="W187" s="122" t="str">
        <f>'Comprehensive apps info'!W187</f>
        <v/>
      </c>
      <c r="X187" s="122" t="str">
        <f>'Comprehensive apps info'!X187</f>
        <v/>
      </c>
      <c r="Y187" s="92" t="str">
        <f>'Comprehensive apps info'!Y187</f>
        <v/>
      </c>
      <c r="Z187" s="31" t="str">
        <f>'Comprehensive apps info'!Z187</f>
        <v/>
      </c>
      <c r="AA187" s="118">
        <v>43020.0</v>
      </c>
      <c r="AB187" s="32" t="str">
        <f>'Comprehensive apps info'!AA187</f>
        <v/>
      </c>
      <c r="AC187" s="32" t="str">
        <f>'Comprehensive apps info'!AB187</f>
        <v/>
      </c>
      <c r="AD187" s="32" t="str">
        <f>'Comprehensive apps info'!AC187</f>
        <v/>
      </c>
      <c r="AE187" s="91"/>
      <c r="AF187" s="91"/>
      <c r="AG187" s="91"/>
      <c r="AH187" s="91"/>
      <c r="AI187" s="1"/>
      <c r="AK187" s="1"/>
    </row>
    <row r="188">
      <c r="A188" s="91"/>
      <c r="B188" s="10">
        <f>'Comprehensive apps info'!B188</f>
        <v>8</v>
      </c>
      <c r="C188" s="10">
        <f>'Comprehensive apps info'!C188</f>
        <v>20</v>
      </c>
      <c r="D188" s="25" t="str">
        <f>'Comprehensive apps info'!D188</f>
        <v>Virginia Retirement System</v>
      </c>
      <c r="E188" s="25" t="str">
        <f>'Comprehensive apps info'!E188</f>
        <v>W-2 &amp; 1099</v>
      </c>
      <c r="F188" s="25" t="str">
        <f>'Comprehensive apps info'!F188</f>
        <v>vrsw299</v>
      </c>
      <c r="G188" s="25" t="str">
        <f>'Comprehensive apps info'!G188</f>
        <v>Annual</v>
      </c>
      <c r="H188" s="25" t="str">
        <f>'Comprehensive apps info'!H188</f>
        <v>Statement</v>
      </c>
      <c r="I188" s="25" t="str">
        <f>'Comprehensive apps info'!I188</f>
        <v>Raw Data</v>
      </c>
      <c r="J188" s="25" t="str">
        <f>'Comprehensive apps info'!J188</f>
        <v>Ravi</v>
      </c>
      <c r="K188" s="25" t="str">
        <f>'Comprehensive apps info'!K188</f>
        <v>Parth</v>
      </c>
      <c r="L188" s="25" t="str">
        <f>'Comprehensive apps info'!L188</f>
        <v>Ryan Dunoskovic</v>
      </c>
      <c r="M188" s="25" t="str">
        <f>'Comprehensive apps info'!M188</f>
        <v>Jason Hickox</v>
      </c>
      <c r="N188" s="25" t="str">
        <f>'Comprehensive apps info'!N188</f>
        <v>Brandon Ballard</v>
      </c>
      <c r="O188" s="59" t="str">
        <f>'Comprehensive apps info'!O188</f>
        <v>Supported by TEKsystems</v>
      </c>
      <c r="P188" s="25" t="str">
        <f>'Comprehensive apps info'!P188</f>
        <v/>
      </c>
      <c r="Q188" s="25" t="str">
        <f>'Comprehensive apps info'!Q188</f>
        <v/>
      </c>
      <c r="R188" s="25" t="str">
        <f>'Comprehensive apps info'!R188</f>
        <v/>
      </c>
      <c r="S188" s="28" t="str">
        <f>'Comprehensive apps info'!S188</f>
        <v/>
      </c>
      <c r="T188" s="28" t="str">
        <f>'Comprehensive apps info'!T188</f>
        <v/>
      </c>
      <c r="U188" s="25" t="str">
        <f>'Comprehensive apps info'!U188</f>
        <v/>
      </c>
      <c r="V188" s="25" t="str">
        <f>'Comprehensive apps info'!V188</f>
        <v/>
      </c>
      <c r="W188" s="122" t="str">
        <f>'Comprehensive apps info'!W188</f>
        <v/>
      </c>
      <c r="X188" s="122" t="str">
        <f>'Comprehensive apps info'!X188</f>
        <v/>
      </c>
      <c r="Y188" s="42" t="str">
        <f>'Comprehensive apps info'!Y188</f>
        <v>https://sites.google.com/a/rrd.com/virginia-retirement-systems/</v>
      </c>
      <c r="Z188" s="31" t="str">
        <f>'Comprehensive apps info'!Z188</f>
        <v/>
      </c>
      <c r="AA188" s="118"/>
      <c r="AB188" s="32" t="str">
        <f>'Comprehensive apps info'!AA188</f>
        <v>rrd-var-igroup@rrd.com</v>
      </c>
      <c r="AC188" s="32" t="str">
        <f>'Comprehensive apps info'!AB188</f>
        <v>N/A</v>
      </c>
      <c r="AD188" s="32" t="str">
        <f>'Comprehensive apps info'!AC188</f>
        <v/>
      </c>
      <c r="AE188" s="91"/>
      <c r="AF188" s="91"/>
      <c r="AG188" s="91"/>
      <c r="AH188" s="91"/>
      <c r="AI188" s="1"/>
      <c r="AK188" s="1"/>
    </row>
    <row r="189">
      <c r="A189" s="91"/>
      <c r="B189" s="10">
        <f>'Comprehensive apps info'!B189</f>
        <v>8</v>
      </c>
      <c r="C189" s="10">
        <f>'Comprehensive apps info'!C189</f>
        <v>21</v>
      </c>
      <c r="D189" s="25" t="str">
        <f>'Comprehensive apps info'!D189</f>
        <v>Virginia College</v>
      </c>
      <c r="E189" s="25" t="str">
        <f>'Comprehensive apps info'!E189</f>
        <v>1099-Q</v>
      </c>
      <c r="F189" s="25" t="str">
        <f>'Comprehensive apps info'!F189</f>
        <v>vaccomp</v>
      </c>
      <c r="G189" s="25" t="str">
        <f>'Comprehensive apps info'!G189</f>
        <v>Annual</v>
      </c>
      <c r="H189" s="25" t="str">
        <f>'Comprehensive apps info'!H189</f>
        <v>Statement</v>
      </c>
      <c r="I189" s="25" t="str">
        <f>'Comprehensive apps info'!I189</f>
        <v>Raw Data</v>
      </c>
      <c r="J189" s="25" t="str">
        <f>'Comprehensive apps info'!J189</f>
        <v>Lakshmi</v>
      </c>
      <c r="K189" s="25" t="str">
        <f>'Comprehensive apps info'!K189</f>
        <v>Parth</v>
      </c>
      <c r="L189" s="25" t="str">
        <f>'Comprehensive apps info'!L189</f>
        <v>Ismaila Meite</v>
      </c>
      <c r="M189" s="25" t="str">
        <f>'Comprehensive apps info'!M189</f>
        <v>Beverly Riebe</v>
      </c>
      <c r="N189" s="25" t="str">
        <f>'Comprehensive apps info'!N189</f>
        <v>Mike Benson</v>
      </c>
      <c r="O189" s="59" t="str">
        <f>'Comprehensive apps info'!O189</f>
        <v>Supported by TEKsystems</v>
      </c>
      <c r="P189" s="25" t="str">
        <f>'Comprehensive apps info'!P189</f>
        <v/>
      </c>
      <c r="Q189" s="25" t="str">
        <f>'Comprehensive apps info'!Q189</f>
        <v/>
      </c>
      <c r="R189" s="25" t="str">
        <f>'Comprehensive apps info'!R189</f>
        <v/>
      </c>
      <c r="S189" s="28" t="str">
        <f>'Comprehensive apps info'!S189</f>
        <v/>
      </c>
      <c r="T189" s="28" t="str">
        <f>'Comprehensive apps info'!T189</f>
        <v/>
      </c>
      <c r="U189" s="25" t="str">
        <f>'Comprehensive apps info'!U189</f>
        <v/>
      </c>
      <c r="V189" s="25" t="str">
        <f>'Comprehensive apps info'!V189</f>
        <v/>
      </c>
      <c r="W189" s="122" t="str">
        <f>'Comprehensive apps info'!W189</f>
        <v/>
      </c>
      <c r="X189" s="122" t="str">
        <f>'Comprehensive apps info'!X189</f>
        <v/>
      </c>
      <c r="Y189" s="42" t="str">
        <f>'Comprehensive apps info'!Y189</f>
        <v>https://sites.google.com/a/rrd.com/virginia-college-1099-q/</v>
      </c>
      <c r="Z189" s="31" t="str">
        <f>'Comprehensive apps info'!Z189</f>
        <v/>
      </c>
      <c r="AA189" s="118">
        <v>43020.0</v>
      </c>
      <c r="AB189" s="32" t="str">
        <f>'Comprehensive apps info'!AA189</f>
        <v>rrd-vaccomp-igroup@rrd.com</v>
      </c>
      <c r="AC189" s="32" t="str">
        <f>'Comprehensive apps info'!AB189</f>
        <v>rrd-vaccomp-egroup@rrd.com</v>
      </c>
      <c r="AD189" s="32" t="str">
        <f>'Comprehensive apps info'!AC189</f>
        <v/>
      </c>
      <c r="AE189" s="91"/>
      <c r="AF189" s="91"/>
      <c r="AG189" s="91"/>
      <c r="AH189" s="91"/>
      <c r="AI189" s="1"/>
      <c r="AK189" s="1"/>
    </row>
    <row r="190">
      <c r="A190" s="91"/>
      <c r="B190" s="10">
        <f>'Comprehensive apps info'!B190</f>
        <v>8</v>
      </c>
      <c r="C190" s="10">
        <f>'Comprehensive apps info'!C190</f>
        <v>22</v>
      </c>
      <c r="D190" s="25" t="str">
        <f>'Comprehensive apps info'!D190</f>
        <v>Xerox DMMIS</v>
      </c>
      <c r="E190" s="25" t="str">
        <f>'Comprehensive apps info'!E190</f>
        <v>1095-B Standard</v>
      </c>
      <c r="F190" s="25" t="str">
        <f>'Comprehensive apps info'!F190</f>
        <v>axkacar</v>
      </c>
      <c r="G190" s="25" t="str">
        <f>'Comprehensive apps info'!G190</f>
        <v>Annual</v>
      </c>
      <c r="H190" s="25" t="str">
        <f>'Comprehensive apps info'!H190</f>
        <v>Statement</v>
      </c>
      <c r="I190" s="25" t="str">
        <f>'Comprehensive apps info'!I190</f>
        <v>Raw Data</v>
      </c>
      <c r="J190" s="25" t="str">
        <f>'Comprehensive apps info'!J190</f>
        <v>Naidu</v>
      </c>
      <c r="K190" s="25" t="str">
        <f>'Comprehensive apps info'!K190</f>
        <v>Rao</v>
      </c>
      <c r="L190" s="25" t="str">
        <f>'Comprehensive apps info'!L190</f>
        <v>Alan Gebert</v>
      </c>
      <c r="M190" s="25" t="str">
        <f>'Comprehensive apps info'!M190</f>
        <v>Patrick Feehan</v>
      </c>
      <c r="N190" s="25" t="str">
        <f>'Comprehensive apps info'!N190</f>
        <v>Casey McCammon</v>
      </c>
      <c r="O190" s="59" t="str">
        <f>'Comprehensive apps info'!O190</f>
        <v>Supported by TEKsystems</v>
      </c>
      <c r="P190" s="25" t="str">
        <f>'Comprehensive apps info'!P190</f>
        <v/>
      </c>
      <c r="Q190" s="25" t="str">
        <f>'Comprehensive apps info'!Q190</f>
        <v/>
      </c>
      <c r="R190" s="25" t="str">
        <f>'Comprehensive apps info'!R190</f>
        <v/>
      </c>
      <c r="S190" s="28" t="str">
        <f>'Comprehensive apps info'!S190</f>
        <v/>
      </c>
      <c r="T190" s="28" t="str">
        <f>'Comprehensive apps info'!T190</f>
        <v/>
      </c>
      <c r="U190" s="25" t="str">
        <f>'Comprehensive apps info'!U190</f>
        <v/>
      </c>
      <c r="V190" s="25" t="str">
        <f>'Comprehensive apps info'!V190</f>
        <v/>
      </c>
      <c r="W190" s="122" t="str">
        <f>'Comprehensive apps info'!W190</f>
        <v/>
      </c>
      <c r="X190" s="122" t="str">
        <f>'Comprehensive apps info'!X190</f>
        <v/>
      </c>
      <c r="Y190" s="92" t="str">
        <f>'Comprehensive apps info'!Y190</f>
        <v/>
      </c>
      <c r="Z190" s="31" t="str">
        <f>'Comprehensive apps info'!Z190</f>
        <v/>
      </c>
      <c r="AA190" s="118">
        <v>43039.0</v>
      </c>
      <c r="AB190" s="32" t="str">
        <f>'Comprehensive apps info'!AA190</f>
        <v/>
      </c>
      <c r="AC190" s="32" t="str">
        <f>'Comprehensive apps info'!AB190</f>
        <v/>
      </c>
      <c r="AD190" s="32" t="str">
        <f>'Comprehensive apps info'!AC190</f>
        <v/>
      </c>
      <c r="AE190" s="91"/>
      <c r="AF190" s="91"/>
      <c r="AG190" s="91"/>
      <c r="AH190" s="91"/>
      <c r="AI190" s="1"/>
      <c r="AK190" s="1"/>
    </row>
    <row r="191">
      <c r="A191" s="1"/>
      <c r="B191" s="10">
        <f>'Comprehensive apps info'!B191</f>
        <v>8</v>
      </c>
      <c r="C191" s="10">
        <f>'Comprehensive apps info'!C191</f>
        <v>23</v>
      </c>
      <c r="D191" s="25" t="str">
        <f>'Comprehensive apps info'!D191</f>
        <v>State of Mississippi</v>
      </c>
      <c r="E191" s="25" t="str">
        <f>'Comprehensive apps info'!E191</f>
        <v>1095 Compliance Forms</v>
      </c>
      <c r="F191" s="25" t="str">
        <f>'Comprehensive apps info'!F191</f>
        <v>xmmacar</v>
      </c>
      <c r="G191" s="25" t="str">
        <f>'Comprehensive apps info'!G191</f>
        <v>Annual</v>
      </c>
      <c r="H191" s="25" t="str">
        <f>'Comprehensive apps info'!H191</f>
        <v>Statement</v>
      </c>
      <c r="I191" s="25" t="str">
        <f>'Comprehensive apps info'!I191</f>
        <v>Raw Data</v>
      </c>
      <c r="J191" s="25" t="str">
        <f>'Comprehensive apps info'!J191</f>
        <v>Veera</v>
      </c>
      <c r="K191" s="25" t="str">
        <f>'Comprehensive apps info'!K191</f>
        <v>Sushil</v>
      </c>
      <c r="L191" s="25" t="str">
        <f>'Comprehensive apps info'!L191</f>
        <v>Anthony Goodwin</v>
      </c>
      <c r="M191" s="25" t="str">
        <f>'Comprehensive apps info'!M191</f>
        <v>Patrick Feehan</v>
      </c>
      <c r="N191" s="25" t="str">
        <f>'Comprehensive apps info'!N191</f>
        <v>Casey McCammon</v>
      </c>
      <c r="O191" s="59" t="str">
        <f>'Comprehensive apps info'!O191</f>
        <v>Supported by TEKsystems</v>
      </c>
      <c r="P191" s="25" t="str">
        <f>'Comprehensive apps info'!P191</f>
        <v/>
      </c>
      <c r="Q191" s="25" t="str">
        <f>'Comprehensive apps info'!Q191</f>
        <v/>
      </c>
      <c r="R191" s="25" t="str">
        <f>'Comprehensive apps info'!R191</f>
        <v/>
      </c>
      <c r="S191" s="28" t="str">
        <f>'Comprehensive apps info'!S191</f>
        <v/>
      </c>
      <c r="T191" s="28" t="str">
        <f>'Comprehensive apps info'!T191</f>
        <v/>
      </c>
      <c r="U191" s="25" t="str">
        <f>'Comprehensive apps info'!U191</f>
        <v/>
      </c>
      <c r="V191" s="25" t="str">
        <f>'Comprehensive apps info'!V191</f>
        <v/>
      </c>
      <c r="W191" s="122" t="str">
        <f>'Comprehensive apps info'!W191</f>
        <v/>
      </c>
      <c r="X191" s="122" t="str">
        <f>'Comprehensive apps info'!X191</f>
        <v/>
      </c>
      <c r="Y191" s="92" t="str">
        <f>'Comprehensive apps info'!Y191</f>
        <v/>
      </c>
      <c r="Z191" s="31" t="str">
        <f>'Comprehensive apps info'!Z191</f>
        <v/>
      </c>
      <c r="AA191" s="118" t="s">
        <v>1245</v>
      </c>
      <c r="AB191" s="32" t="str">
        <f>'Comprehensive apps info'!AA191</f>
        <v/>
      </c>
      <c r="AC191" s="32" t="str">
        <f>'Comprehensive apps info'!AB191</f>
        <v/>
      </c>
      <c r="AD191" s="32" t="str">
        <f>'Comprehensive apps info'!AC191</f>
        <v/>
      </c>
      <c r="AE191" s="39"/>
      <c r="AF191" s="39"/>
      <c r="AG191" s="39"/>
      <c r="AH191" s="39"/>
      <c r="AI191" s="1"/>
      <c r="AK191" s="1"/>
    </row>
    <row r="192">
      <c r="A192" s="91"/>
      <c r="B192" s="10">
        <f>'Comprehensive apps info'!B192</f>
        <v>8</v>
      </c>
      <c r="C192" s="10">
        <f>'Comprehensive apps info'!C192</f>
        <v>24</v>
      </c>
      <c r="D192" s="25" t="str">
        <f>'Comprehensive apps info'!D192</f>
        <v>State of Mississippi</v>
      </c>
      <c r="E192" s="25" t="str">
        <f>'Comprehensive apps info'!E192</f>
        <v>1095 Medical Corrected Run</v>
      </c>
      <c r="F192" s="25" t="str">
        <f>'Comprehensive apps info'!F192</f>
        <v>xmmacar</v>
      </c>
      <c r="G192" s="25" t="str">
        <f>'Comprehensive apps info'!G192</f>
        <v>Monthly</v>
      </c>
      <c r="H192" s="25" t="str">
        <f>'Comprehensive apps info'!H192</f>
        <v>Statement</v>
      </c>
      <c r="I192" s="25" t="str">
        <f>'Comprehensive apps info'!I192</f>
        <v>Raw Data</v>
      </c>
      <c r="J192" s="25" t="str">
        <f>'Comprehensive apps info'!J192</f>
        <v>Veera</v>
      </c>
      <c r="K192" s="25" t="str">
        <f>'Comprehensive apps info'!K192</f>
        <v>Sushil</v>
      </c>
      <c r="L192" s="25" t="str">
        <f>'Comprehensive apps info'!L192</f>
        <v>Anthony Goodwin</v>
      </c>
      <c r="M192" s="25" t="str">
        <f>'Comprehensive apps info'!M192</f>
        <v>Tyson Bird</v>
      </c>
      <c r="N192" s="25" t="str">
        <f>'Comprehensive apps info'!N192</f>
        <v>Casey McCammon</v>
      </c>
      <c r="O192" s="59" t="str">
        <f>'Comprehensive apps info'!O192</f>
        <v>Supported by TEKsystems</v>
      </c>
      <c r="P192" s="25" t="str">
        <f>'Comprehensive apps info'!P192</f>
        <v/>
      </c>
      <c r="Q192" s="25" t="str">
        <f>'Comprehensive apps info'!Q192</f>
        <v/>
      </c>
      <c r="R192" s="25" t="str">
        <f>'Comprehensive apps info'!R192</f>
        <v/>
      </c>
      <c r="S192" s="28" t="str">
        <f>'Comprehensive apps info'!S192</f>
        <v/>
      </c>
      <c r="T192" s="28" t="str">
        <f>'Comprehensive apps info'!T192</f>
        <v/>
      </c>
      <c r="U192" s="25" t="str">
        <f>'Comprehensive apps info'!U192</f>
        <v/>
      </c>
      <c r="V192" s="25" t="str">
        <f>'Comprehensive apps info'!V192</f>
        <v/>
      </c>
      <c r="W192" s="122" t="str">
        <f>'Comprehensive apps info'!W192</f>
        <v/>
      </c>
      <c r="X192" s="122" t="str">
        <f>'Comprehensive apps info'!X192</f>
        <v/>
      </c>
      <c r="Y192" s="92" t="str">
        <f>'Comprehensive apps info'!Y192</f>
        <v/>
      </c>
      <c r="Z192" s="31" t="str">
        <f>'Comprehensive apps info'!Z192</f>
        <v/>
      </c>
      <c r="AA192" s="118" t="s">
        <v>1245</v>
      </c>
      <c r="AB192" s="32" t="str">
        <f>'Comprehensive apps info'!AA192</f>
        <v/>
      </c>
      <c r="AC192" s="32" t="str">
        <f>'Comprehensive apps info'!AB192</f>
        <v/>
      </c>
      <c r="AD192" s="32" t="str">
        <f>'Comprehensive apps info'!AC192</f>
        <v/>
      </c>
      <c r="AE192" s="91"/>
      <c r="AF192" s="91"/>
      <c r="AG192" s="91"/>
      <c r="AH192" s="91"/>
      <c r="AI192" s="1"/>
      <c r="AK192" s="1"/>
    </row>
    <row r="193">
      <c r="A193" s="91"/>
      <c r="B193" s="10">
        <f>'Comprehensive apps info'!B193</f>
        <v>8</v>
      </c>
      <c r="C193" s="10">
        <f>'Comprehensive apps info'!C193</f>
        <v>25</v>
      </c>
      <c r="D193" s="25" t="str">
        <f>'Comprehensive apps info'!D193</f>
        <v>Hartford</v>
      </c>
      <c r="E193" s="25" t="str">
        <f>'Comprehensive apps info'!E193</f>
        <v>Financial Statements</v>
      </c>
      <c r="F193" s="25" t="str">
        <f>'Comprehensive apps info'!F193</f>
        <v>hfdfast</v>
      </c>
      <c r="G193" s="25" t="str">
        <f>'Comprehensive apps info'!G193</f>
        <v>Annual</v>
      </c>
      <c r="H193" s="25" t="str">
        <f>'Comprehensive apps info'!H193</f>
        <v>Statement</v>
      </c>
      <c r="I193" s="25" t="str">
        <f>'Comprehensive apps info'!I193</f>
        <v/>
      </c>
      <c r="J193" s="25" t="str">
        <f>'Comprehensive apps info'!J193</f>
        <v>Venkat</v>
      </c>
      <c r="K193" s="25" t="str">
        <f>'Comprehensive apps info'!K193</f>
        <v>Ravi</v>
      </c>
      <c r="L193" s="25" t="str">
        <f>'Comprehensive apps info'!L193</f>
        <v>Tammy Hellberg</v>
      </c>
      <c r="M193" s="25" t="str">
        <f>'Comprehensive apps info'!M193</f>
        <v>Lynsey Falkenberg</v>
      </c>
      <c r="N193" s="25" t="str">
        <f>'Comprehensive apps info'!N193</f>
        <v>Brandon Ballard</v>
      </c>
      <c r="O193" s="59" t="str">
        <f>'Comprehensive apps info'!O193</f>
        <v>Supported by TEKsystems</v>
      </c>
      <c r="P193" s="25" t="str">
        <f>'Comprehensive apps info'!P193</f>
        <v/>
      </c>
      <c r="Q193" s="25" t="str">
        <f>'Comprehensive apps info'!Q193</f>
        <v/>
      </c>
      <c r="R193" s="25" t="str">
        <f>'Comprehensive apps info'!R193</f>
        <v/>
      </c>
      <c r="S193" s="28" t="str">
        <f>'Comprehensive apps info'!S193</f>
        <v/>
      </c>
      <c r="T193" s="28" t="str">
        <f>'Comprehensive apps info'!T193</f>
        <v/>
      </c>
      <c r="U193" s="25" t="str">
        <f>'Comprehensive apps info'!U193</f>
        <v/>
      </c>
      <c r="V193" s="25" t="str">
        <f>'Comprehensive apps info'!V193</f>
        <v/>
      </c>
      <c r="W193" s="122" t="str">
        <f>'Comprehensive apps info'!W193</f>
        <v/>
      </c>
      <c r="X193" s="122" t="str">
        <f>'Comprehensive apps info'!X193</f>
        <v/>
      </c>
      <c r="Y193" s="42" t="str">
        <f>'Comprehensive apps info'!Y193</f>
        <v>https://sites.google.com/a/rrd.com/hartford/</v>
      </c>
      <c r="Z193" s="31" t="str">
        <f>'Comprehensive apps info'!Z193</f>
        <v/>
      </c>
      <c r="AA193" s="118">
        <v>43020.0</v>
      </c>
      <c r="AB193" s="32" t="str">
        <f>'Comprehensive apps info'!AA193</f>
        <v>rrd-hfdfast-internal@rrd.com</v>
      </c>
      <c r="AC193" s="32" t="str">
        <f>'Comprehensive apps info'!AB193</f>
        <v>rrd-hfdfast-external@rrd.com</v>
      </c>
      <c r="AD193" s="32" t="str">
        <f>'Comprehensive apps info'!AC193</f>
        <v/>
      </c>
      <c r="AE193" s="91"/>
      <c r="AF193" s="91"/>
      <c r="AG193" s="91"/>
      <c r="AH193" s="91"/>
      <c r="AI193" s="1"/>
      <c r="AK193" s="1"/>
    </row>
    <row r="194">
      <c r="A194" s="1"/>
      <c r="B194" s="14">
        <f>'Comprehensive apps info'!B194</f>
        <v>8</v>
      </c>
      <c r="C194" s="14">
        <f>'Comprehensive apps info'!C194</f>
        <v>26</v>
      </c>
      <c r="D194" s="35" t="str">
        <f>'Comprehensive apps info'!D194</f>
        <v>Genworth AssetMark</v>
      </c>
      <c r="E194" s="35" t="str">
        <f>'Comprehensive apps info'!E194</f>
        <v>1099-R</v>
      </c>
      <c r="F194" s="35" t="str">
        <f>'Comprehensive apps info'!F194</f>
        <v>gnwrtmt</v>
      </c>
      <c r="G194" s="35" t="str">
        <f>'Comprehensive apps info'!G194</f>
        <v>Annual</v>
      </c>
      <c r="H194" s="35" t="str">
        <f>'Comprehensive apps info'!H194</f>
        <v>Statement</v>
      </c>
      <c r="I194" s="35" t="str">
        <f>'Comprehensive apps info'!I194</f>
        <v>PDF</v>
      </c>
      <c r="J194" s="35" t="str">
        <f>'Comprehensive apps info'!J194</f>
        <v>Unassigned</v>
      </c>
      <c r="K194" s="35" t="str">
        <f>'Comprehensive apps info'!K194</f>
        <v>Unassigned</v>
      </c>
      <c r="L194" s="35" t="str">
        <f>'Comprehensive apps info'!L194</f>
        <v>Bob Durtschi</v>
      </c>
      <c r="M194" s="35" t="str">
        <f>'Comprehensive apps info'!M194</f>
        <v>Richard Sprague</v>
      </c>
      <c r="N194" s="35" t="str">
        <f>'Comprehensive apps info'!N194</f>
        <v>Casey McCammon</v>
      </c>
      <c r="O194" s="36" t="str">
        <f>'Comprehensive apps info'!O194</f>
        <v>De-scoped from TEKsystems</v>
      </c>
      <c r="P194" s="35" t="str">
        <f>'Comprehensive apps info'!P194</f>
        <v/>
      </c>
      <c r="Q194" s="35" t="str">
        <f>'Comprehensive apps info'!Q194</f>
        <v/>
      </c>
      <c r="R194" s="35" t="str">
        <f>'Comprehensive apps info'!R194</f>
        <v/>
      </c>
      <c r="S194" s="37" t="str">
        <f>'Comprehensive apps info'!S194</f>
        <v/>
      </c>
      <c r="T194" s="37" t="str">
        <f>'Comprehensive apps info'!T194</f>
        <v/>
      </c>
      <c r="U194" s="35" t="str">
        <f>'Comprehensive apps info'!U194</f>
        <v/>
      </c>
      <c r="V194" s="35" t="str">
        <f>'Comprehensive apps info'!V194</f>
        <v/>
      </c>
      <c r="W194" s="125" t="str">
        <f>'Comprehensive apps info'!W194</f>
        <v/>
      </c>
      <c r="X194" s="125" t="str">
        <f>'Comprehensive apps info'!X194</f>
        <v/>
      </c>
      <c r="Y194" s="94" t="str">
        <f>'Comprehensive apps info'!Y194</f>
        <v/>
      </c>
      <c r="Z194" s="40" t="str">
        <f>'Comprehensive apps info'!Z194</f>
        <v/>
      </c>
      <c r="AA194" s="119" t="s">
        <v>17</v>
      </c>
      <c r="AB194" s="39" t="str">
        <f>'Comprehensive apps info'!AA194</f>
        <v/>
      </c>
      <c r="AC194" s="39" t="str">
        <f>'Comprehensive apps info'!AB194</f>
        <v/>
      </c>
      <c r="AD194" s="39" t="str">
        <f>'Comprehensive apps info'!AC194</f>
        <v/>
      </c>
      <c r="AE194" s="39"/>
      <c r="AF194" s="39"/>
      <c r="AG194" s="39"/>
      <c r="AH194" s="39"/>
      <c r="AI194" s="1"/>
      <c r="AJ194" s="1"/>
      <c r="AK194" s="1"/>
    </row>
    <row r="195">
      <c r="A195" s="91"/>
      <c r="B195" s="10">
        <f>'Comprehensive apps info'!B195</f>
        <v>9</v>
      </c>
      <c r="C195" s="10">
        <f>'Comprehensive apps info'!C195</f>
        <v>1</v>
      </c>
      <c r="D195" s="25" t="str">
        <f>'Comprehensive apps info'!D195</f>
        <v>CMG Mortgage</v>
      </c>
      <c r="E195" s="25" t="str">
        <f>'Comprehensive apps info'!E195</f>
        <v>Statements</v>
      </c>
      <c r="F195" s="25" t="str">
        <f>'Comprehensive apps info'!F195</f>
        <v>cmgmort</v>
      </c>
      <c r="G195" s="25" t="str">
        <f>'Comprehensive apps info'!G195</f>
        <v>Monthly</v>
      </c>
      <c r="H195" s="25" t="str">
        <f>'Comprehensive apps info'!H195</f>
        <v>Stmt</v>
      </c>
      <c r="I195" s="25" t="str">
        <f>'Comprehensive apps info'!I195</f>
        <v>Raw Data</v>
      </c>
      <c r="J195" s="25" t="str">
        <f>'Comprehensive apps info'!J195</f>
        <v>Nethra</v>
      </c>
      <c r="K195" s="25" t="str">
        <f>'Comprehensive apps info'!K195</f>
        <v>Rao</v>
      </c>
      <c r="L195" s="25" t="str">
        <f>'Comprehensive apps info'!L195</f>
        <v>Alexej Magura</v>
      </c>
      <c r="M195" s="25" t="str">
        <f>'Comprehensive apps info'!M195</f>
        <v>Todd Bedore</v>
      </c>
      <c r="N195" s="25" t="str">
        <f>'Comprehensive apps info'!N195</f>
        <v>Brandon Ballard</v>
      </c>
      <c r="O195" s="59" t="str">
        <f>'Comprehensive apps info'!O195</f>
        <v>Supported by TEKsystems</v>
      </c>
      <c r="P195" s="25" t="str">
        <f>'Comprehensive apps info'!P195</f>
        <v/>
      </c>
      <c r="Q195" s="25" t="str">
        <f>'Comprehensive apps info'!Q195</f>
        <v/>
      </c>
      <c r="R195" s="25" t="str">
        <f>'Comprehensive apps info'!R195</f>
        <v/>
      </c>
      <c r="S195" s="28" t="str">
        <f>'Comprehensive apps info'!S195</f>
        <v/>
      </c>
      <c r="T195" s="28" t="str">
        <f>'Comprehensive apps info'!T195</f>
        <v/>
      </c>
      <c r="U195" s="25" t="str">
        <f>'Comprehensive apps info'!U195</f>
        <v/>
      </c>
      <c r="V195" s="25" t="str">
        <f>'Comprehensive apps info'!V195</f>
        <v/>
      </c>
      <c r="W195" s="122" t="str">
        <f>'Comprehensive apps info'!W195</f>
        <v/>
      </c>
      <c r="X195" s="122" t="str">
        <f>'Comprehensive apps info'!X195</f>
        <v/>
      </c>
      <c r="Y195" s="42" t="str">
        <f>'Comprehensive apps info'!Y195</f>
        <v>https://sites.google.com/a/rrd.com/cmg-arch/</v>
      </c>
      <c r="Z195" s="31" t="str">
        <f>'Comprehensive apps info'!Z195</f>
        <v/>
      </c>
      <c r="AA195" s="118">
        <v>43048.0</v>
      </c>
      <c r="AB195" s="32" t="str">
        <f>'Comprehensive apps info'!AA195</f>
        <v/>
      </c>
      <c r="AC195" s="32" t="str">
        <f>'Comprehensive apps info'!AB195</f>
        <v/>
      </c>
      <c r="AD195" s="32" t="str">
        <f>'Comprehensive apps info'!AC195</f>
        <v/>
      </c>
      <c r="AE195" s="91"/>
      <c r="AF195" s="91"/>
      <c r="AG195" s="91"/>
      <c r="AH195" s="91"/>
      <c r="AI195" s="1"/>
      <c r="AK195" s="1"/>
    </row>
    <row r="196">
      <c r="A196" s="91"/>
      <c r="B196" s="10">
        <f>'Comprehensive apps info'!B196</f>
        <v>9</v>
      </c>
      <c r="C196" s="10">
        <f>'Comprehensive apps info'!C196</f>
        <v>2</v>
      </c>
      <c r="D196" s="25" t="str">
        <f>'Comprehensive apps info'!D196</f>
        <v>PMI Mortgage</v>
      </c>
      <c r="E196" s="25" t="str">
        <f>'Comprehensive apps info'!E196</f>
        <v>Statements</v>
      </c>
      <c r="F196" s="25" t="str">
        <f>'Comprehensive apps info'!F196</f>
        <v>pmimort</v>
      </c>
      <c r="G196" s="25" t="str">
        <f>'Comprehensive apps info'!G196</f>
        <v>Monthly</v>
      </c>
      <c r="H196" s="25" t="str">
        <f>'Comprehensive apps info'!H196</f>
        <v>Stmt</v>
      </c>
      <c r="I196" s="25" t="str">
        <f>'Comprehensive apps info'!I196</f>
        <v>Raw Data</v>
      </c>
      <c r="J196" s="25" t="str">
        <f>'Comprehensive apps info'!J196</f>
        <v>Nethra</v>
      </c>
      <c r="K196" s="25" t="str">
        <f>'Comprehensive apps info'!K196</f>
        <v>Rao</v>
      </c>
      <c r="L196" s="25" t="str">
        <f>'Comprehensive apps info'!L196</f>
        <v>Alexej Magura</v>
      </c>
      <c r="M196" s="25" t="str">
        <f>'Comprehensive apps info'!M196</f>
        <v>Todd Bedore</v>
      </c>
      <c r="N196" s="25" t="str">
        <f>'Comprehensive apps info'!N196</f>
        <v>Brandon Ballard</v>
      </c>
      <c r="O196" s="59" t="str">
        <f>'Comprehensive apps info'!O196</f>
        <v>Supported by TEKsystems</v>
      </c>
      <c r="P196" s="25" t="str">
        <f>'Comprehensive apps info'!P196</f>
        <v/>
      </c>
      <c r="Q196" s="25" t="str">
        <f>'Comprehensive apps info'!Q196</f>
        <v/>
      </c>
      <c r="R196" s="25" t="str">
        <f>'Comprehensive apps info'!R196</f>
        <v/>
      </c>
      <c r="S196" s="28" t="str">
        <f>'Comprehensive apps info'!S196</f>
        <v/>
      </c>
      <c r="T196" s="28" t="str">
        <f>'Comprehensive apps info'!T196</f>
        <v/>
      </c>
      <c r="U196" s="25" t="str">
        <f>'Comprehensive apps info'!U196</f>
        <v/>
      </c>
      <c r="V196" s="25" t="str">
        <f>'Comprehensive apps info'!V196</f>
        <v/>
      </c>
      <c r="W196" s="122" t="str">
        <f>'Comprehensive apps info'!W196</f>
        <v/>
      </c>
      <c r="X196" s="122" t="str">
        <f>'Comprehensive apps info'!X196</f>
        <v/>
      </c>
      <c r="Y196" s="42" t="str">
        <f>'Comprehensive apps info'!Y196</f>
        <v>https://sites.google.com/a/rrd.com/pmi1/</v>
      </c>
      <c r="Z196" s="31" t="str">
        <f>'Comprehensive apps info'!Z196</f>
        <v/>
      </c>
      <c r="AA196" s="118">
        <v>43048.0</v>
      </c>
      <c r="AB196" s="32" t="str">
        <f>'Comprehensive apps info'!AA196</f>
        <v/>
      </c>
      <c r="AC196" s="32" t="str">
        <f>'Comprehensive apps info'!AB196</f>
        <v/>
      </c>
      <c r="AD196" s="32" t="str">
        <f>'Comprehensive apps info'!AC196</f>
        <v/>
      </c>
      <c r="AE196" s="91"/>
      <c r="AF196" s="91"/>
      <c r="AG196" s="91"/>
      <c r="AH196" s="91"/>
      <c r="AI196" s="1"/>
      <c r="AK196" s="1"/>
    </row>
    <row r="197">
      <c r="A197" s="91"/>
      <c r="B197" s="10">
        <f>'Comprehensive apps info'!B197</f>
        <v>9</v>
      </c>
      <c r="C197" s="10">
        <f>'Comprehensive apps info'!C197</f>
        <v>3</v>
      </c>
      <c r="D197" s="25" t="str">
        <f>'Comprehensive apps info'!D197</f>
        <v>John Hancock</v>
      </c>
      <c r="E197" s="25" t="str">
        <f>'Comprehensive apps info'!E197</f>
        <v>Manulife RPS Non-Confirms</v>
      </c>
      <c r="F197" s="25" t="str">
        <f>'Comprehensive apps info'!F197</f>
        <v>jhmrpsn</v>
      </c>
      <c r="G197" s="25" t="str">
        <f>'Comprehensive apps info'!G197</f>
        <v>Daily</v>
      </c>
      <c r="H197" s="25" t="str">
        <f>'Comprehensive apps info'!H197</f>
        <v>Letter</v>
      </c>
      <c r="I197" s="25" t="str">
        <f>'Comprehensive apps info'!I197</f>
        <v>AFP</v>
      </c>
      <c r="J197" s="25" t="str">
        <f>'Comprehensive apps info'!J197</f>
        <v>Unassigned</v>
      </c>
      <c r="K197" s="25" t="str">
        <f>'Comprehensive apps info'!K197</f>
        <v>Unassigned</v>
      </c>
      <c r="L197" s="25" t="str">
        <f>'Comprehensive apps info'!L197</f>
        <v>John Wyllie</v>
      </c>
      <c r="M197" s="25" t="str">
        <f>'Comprehensive apps info'!M197</f>
        <v>Lynne Gurney</v>
      </c>
      <c r="N197" s="25" t="str">
        <f>'Comprehensive apps info'!N197</f>
        <v>Mike Benson</v>
      </c>
      <c r="O197" s="59" t="str">
        <f>'Comprehensive apps info'!O197</f>
        <v>App on Hold</v>
      </c>
      <c r="P197" s="25" t="str">
        <f>'Comprehensive apps info'!P197</f>
        <v/>
      </c>
      <c r="Q197" s="25" t="str">
        <f>'Comprehensive apps info'!Q197</f>
        <v/>
      </c>
      <c r="R197" s="25" t="str">
        <f>'Comprehensive apps info'!R197</f>
        <v/>
      </c>
      <c r="S197" s="28" t="str">
        <f>'Comprehensive apps info'!S197</f>
        <v/>
      </c>
      <c r="T197" s="28" t="str">
        <f>'Comprehensive apps info'!T197</f>
        <v/>
      </c>
      <c r="U197" s="25" t="str">
        <f>'Comprehensive apps info'!U197</f>
        <v/>
      </c>
      <c r="V197" s="25" t="str">
        <f>'Comprehensive apps info'!V197</f>
        <v/>
      </c>
      <c r="W197" s="122" t="str">
        <f>'Comprehensive apps info'!W197</f>
        <v/>
      </c>
      <c r="X197" s="122" t="str">
        <f>'Comprehensive apps info'!X197</f>
        <v/>
      </c>
      <c r="Y197" s="92" t="str">
        <f>'Comprehensive apps info'!Y197</f>
        <v/>
      </c>
      <c r="Z197" s="31" t="str">
        <f>'Comprehensive apps info'!Z197</f>
        <v/>
      </c>
      <c r="AA197" s="124" t="s">
        <v>1246</v>
      </c>
      <c r="AB197" s="32" t="str">
        <f>'Comprehensive apps info'!AA197</f>
        <v/>
      </c>
      <c r="AC197" s="32" t="str">
        <f>'Comprehensive apps info'!AB197</f>
        <v/>
      </c>
      <c r="AD197" s="32" t="str">
        <f>'Comprehensive apps info'!AC197</f>
        <v/>
      </c>
      <c r="AE197" s="91"/>
      <c r="AF197" s="91"/>
      <c r="AG197" s="91"/>
      <c r="AH197" s="91"/>
      <c r="AI197" s="1"/>
      <c r="AK197" s="1"/>
    </row>
    <row r="198">
      <c r="A198" s="91"/>
      <c r="B198" s="10">
        <f>'Comprehensive apps info'!B198</f>
        <v>9</v>
      </c>
      <c r="C198" s="10">
        <f>'Comprehensive apps info'!C198</f>
        <v>4</v>
      </c>
      <c r="D198" s="25" t="str">
        <f>'Comprehensive apps info'!D198</f>
        <v>John Hancock</v>
      </c>
      <c r="E198" s="25" t="str">
        <f>'Comprehensive apps info'!E198</f>
        <v>Bpim (teft, tchk, schk, seft)</v>
      </c>
      <c r="F198" s="25" t="str">
        <f>'Comprehensive apps info'!F198</f>
        <v>jhctchk</v>
      </c>
      <c r="G198" s="25" t="str">
        <f>'Comprehensive apps info'!G198</f>
        <v>Weekly</v>
      </c>
      <c r="H198" s="25" t="str">
        <f>'Comprehensive apps info'!H198</f>
        <v>Letter</v>
      </c>
      <c r="I198" s="25" t="str">
        <f>'Comprehensive apps info'!I198</f>
        <v>Raw Data</v>
      </c>
      <c r="J198" s="25" t="str">
        <f>'Comprehensive apps info'!J198</f>
        <v>Unassigned</v>
      </c>
      <c r="K198" s="25" t="str">
        <f>'Comprehensive apps info'!K198</f>
        <v>Unassigned</v>
      </c>
      <c r="L198" s="25" t="str">
        <f>'Comprehensive apps info'!L198</f>
        <v>Logan App Dev Maintenance Team</v>
      </c>
      <c r="M198" s="25" t="str">
        <f>'Comprehensive apps info'!M198</f>
        <v>Janet Pollock</v>
      </c>
      <c r="N198" s="25" t="str">
        <f>'Comprehensive apps info'!N198</f>
        <v>Mike Benson</v>
      </c>
      <c r="O198" s="59" t="str">
        <f>'Comprehensive apps info'!O198</f>
        <v>App on Hold</v>
      </c>
      <c r="P198" s="25" t="str">
        <f>'Comprehensive apps info'!P198</f>
        <v/>
      </c>
      <c r="Q198" s="25" t="str">
        <f>'Comprehensive apps info'!Q198</f>
        <v/>
      </c>
      <c r="R198" s="25" t="str">
        <f>'Comprehensive apps info'!R198</f>
        <v/>
      </c>
      <c r="S198" s="28" t="str">
        <f>'Comprehensive apps info'!S198</f>
        <v/>
      </c>
      <c r="T198" s="28" t="str">
        <f>'Comprehensive apps info'!T198</f>
        <v/>
      </c>
      <c r="U198" s="25" t="str">
        <f>'Comprehensive apps info'!U198</f>
        <v/>
      </c>
      <c r="V198" s="25" t="str">
        <f>'Comprehensive apps info'!V198</f>
        <v/>
      </c>
      <c r="W198" s="122" t="str">
        <f>'Comprehensive apps info'!W198</f>
        <v/>
      </c>
      <c r="X198" s="122" t="str">
        <f>'Comprehensive apps info'!X198</f>
        <v/>
      </c>
      <c r="Y198" s="92" t="str">
        <f>'Comprehensive apps info'!Y198</f>
        <v/>
      </c>
      <c r="Z198" s="31" t="str">
        <f>'Comprehensive apps info'!Z198</f>
        <v/>
      </c>
      <c r="AA198" s="124" t="s">
        <v>1246</v>
      </c>
      <c r="AB198" s="32" t="str">
        <f>'Comprehensive apps info'!AA198</f>
        <v/>
      </c>
      <c r="AC198" s="32" t="str">
        <f>'Comprehensive apps info'!AB198</f>
        <v/>
      </c>
      <c r="AD198" s="32" t="str">
        <f>'Comprehensive apps info'!AC198</f>
        <v/>
      </c>
      <c r="AE198" s="91"/>
      <c r="AF198" s="91"/>
      <c r="AG198" s="91"/>
      <c r="AH198" s="91"/>
      <c r="AI198" s="1"/>
      <c r="AK198" s="1"/>
    </row>
    <row r="199">
      <c r="A199" s="91"/>
      <c r="B199" s="10">
        <f>'Comprehensive apps info'!B199</f>
        <v>9</v>
      </c>
      <c r="C199" s="10">
        <f>'Comprehensive apps info'!C199</f>
        <v>5</v>
      </c>
      <c r="D199" s="25" t="str">
        <f>'Comprehensive apps info'!D199</f>
        <v>John Hancock</v>
      </c>
      <c r="E199" s="25" t="str">
        <f>'Comprehensive apps info'!E199</f>
        <v>Letters</v>
      </c>
      <c r="F199" s="25" t="str">
        <f>'Comprehensive apps info'!F199</f>
        <v>jhaltrs</v>
      </c>
      <c r="G199" s="25" t="str">
        <f>'Comprehensive apps info'!G199</f>
        <v>Daily</v>
      </c>
      <c r="H199" s="25" t="str">
        <f>'Comprehensive apps info'!H199</f>
        <v>Letter</v>
      </c>
      <c r="I199" s="25" t="str">
        <f>'Comprehensive apps info'!I199</f>
        <v>Raw Data</v>
      </c>
      <c r="J199" s="25" t="str">
        <f>'Comprehensive apps info'!J199</f>
        <v>Unassigned</v>
      </c>
      <c r="K199" s="25" t="str">
        <f>'Comprehensive apps info'!K199</f>
        <v>Unassigned</v>
      </c>
      <c r="L199" s="25" t="str">
        <f>'Comprehensive apps info'!L199</f>
        <v>Bob Durtschi</v>
      </c>
      <c r="M199" s="25" t="str">
        <f>'Comprehensive apps info'!M199</f>
        <v>Janet Pollock</v>
      </c>
      <c r="N199" s="25" t="str">
        <f>'Comprehensive apps info'!N199</f>
        <v>Casey McCammon</v>
      </c>
      <c r="O199" s="59" t="str">
        <f>'Comprehensive apps info'!O199</f>
        <v>App on Hold</v>
      </c>
      <c r="P199" s="25" t="str">
        <f>'Comprehensive apps info'!P199</f>
        <v/>
      </c>
      <c r="Q199" s="25" t="str">
        <f>'Comprehensive apps info'!Q199</f>
        <v/>
      </c>
      <c r="R199" s="25" t="str">
        <f>'Comprehensive apps info'!R199</f>
        <v/>
      </c>
      <c r="S199" s="28" t="str">
        <f>'Comprehensive apps info'!S199</f>
        <v/>
      </c>
      <c r="T199" s="28" t="str">
        <f>'Comprehensive apps info'!T199</f>
        <v/>
      </c>
      <c r="U199" s="25" t="str">
        <f>'Comprehensive apps info'!U199</f>
        <v/>
      </c>
      <c r="V199" s="25" t="str">
        <f>'Comprehensive apps info'!V199</f>
        <v/>
      </c>
      <c r="W199" s="122" t="str">
        <f>'Comprehensive apps info'!W199</f>
        <v/>
      </c>
      <c r="X199" s="122" t="str">
        <f>'Comprehensive apps info'!X199</f>
        <v/>
      </c>
      <c r="Y199" s="92" t="str">
        <f>'Comprehensive apps info'!Y199</f>
        <v/>
      </c>
      <c r="Z199" s="31" t="str">
        <f>'Comprehensive apps info'!Z199</f>
        <v/>
      </c>
      <c r="AA199" s="124" t="s">
        <v>1246</v>
      </c>
      <c r="AB199" s="32" t="str">
        <f>'Comprehensive apps info'!AA199</f>
        <v/>
      </c>
      <c r="AC199" s="32" t="str">
        <f>'Comprehensive apps info'!AB199</f>
        <v/>
      </c>
      <c r="AD199" s="32" t="str">
        <f>'Comprehensive apps info'!AC199</f>
        <v/>
      </c>
      <c r="AE199" s="91"/>
      <c r="AF199" s="91"/>
      <c r="AG199" s="91"/>
      <c r="AH199" s="91"/>
      <c r="AI199" s="1"/>
      <c r="AK199" s="1"/>
    </row>
    <row r="200">
      <c r="A200" s="91"/>
      <c r="B200" s="10">
        <f>'Comprehensive apps info'!B200</f>
        <v>9</v>
      </c>
      <c r="C200" s="10">
        <f>'Comprehensive apps info'!C200</f>
        <v>6</v>
      </c>
      <c r="D200" s="25" t="str">
        <f>'Comprehensive apps info'!D200</f>
        <v>John Hancock</v>
      </c>
      <c r="E200" s="25" t="str">
        <f>'Comprehensive apps info'!E200</f>
        <v>EFT - Daily / Monthly / Annual</v>
      </c>
      <c r="F200" s="25" t="str">
        <f>'Comprehensive apps info'!F200</f>
        <v>jhaeftm</v>
      </c>
      <c r="G200" s="25" t="str">
        <f>'Comprehensive apps info'!G200</f>
        <v>Daily</v>
      </c>
      <c r="H200" s="25" t="str">
        <f>'Comprehensive apps info'!H200</f>
        <v>Letter</v>
      </c>
      <c r="I200" s="25" t="str">
        <f>'Comprehensive apps info'!I200</f>
        <v>Raw Data</v>
      </c>
      <c r="J200" s="25" t="str">
        <f>'Comprehensive apps info'!J200</f>
        <v>Unassigned</v>
      </c>
      <c r="K200" s="25" t="str">
        <f>'Comprehensive apps info'!K200</f>
        <v>Unassigned</v>
      </c>
      <c r="L200" s="25" t="str">
        <f>'Comprehensive apps info'!L200</f>
        <v>Bob Durtschi</v>
      </c>
      <c r="M200" s="25" t="str">
        <f>'Comprehensive apps info'!M200</f>
        <v>Janet Pollock</v>
      </c>
      <c r="N200" s="25" t="str">
        <f>'Comprehensive apps info'!N200</f>
        <v>Casey McCammon</v>
      </c>
      <c r="O200" s="59" t="str">
        <f>'Comprehensive apps info'!O200</f>
        <v>App on Hold</v>
      </c>
      <c r="P200" s="25" t="str">
        <f>'Comprehensive apps info'!P200</f>
        <v/>
      </c>
      <c r="Q200" s="25" t="str">
        <f>'Comprehensive apps info'!Q200</f>
        <v/>
      </c>
      <c r="R200" s="25" t="str">
        <f>'Comprehensive apps info'!R200</f>
        <v/>
      </c>
      <c r="S200" s="28" t="str">
        <f>'Comprehensive apps info'!S200</f>
        <v/>
      </c>
      <c r="T200" s="28" t="str">
        <f>'Comprehensive apps info'!T200</f>
        <v/>
      </c>
      <c r="U200" s="25" t="str">
        <f>'Comprehensive apps info'!U200</f>
        <v/>
      </c>
      <c r="V200" s="25" t="str">
        <f>'Comprehensive apps info'!V200</f>
        <v/>
      </c>
      <c r="W200" s="122" t="str">
        <f>'Comprehensive apps info'!W200</f>
        <v/>
      </c>
      <c r="X200" s="122" t="str">
        <f>'Comprehensive apps info'!X200</f>
        <v/>
      </c>
      <c r="Y200" s="92" t="str">
        <f>'Comprehensive apps info'!Y200</f>
        <v/>
      </c>
      <c r="Z200" s="31" t="str">
        <f>'Comprehensive apps info'!Z200</f>
        <v/>
      </c>
      <c r="AA200" s="124" t="s">
        <v>1246</v>
      </c>
      <c r="AB200" s="32" t="str">
        <f>'Comprehensive apps info'!AA200</f>
        <v/>
      </c>
      <c r="AC200" s="32" t="str">
        <f>'Comprehensive apps info'!AB200</f>
        <v/>
      </c>
      <c r="AD200" s="32" t="str">
        <f>'Comprehensive apps info'!AC200</f>
        <v/>
      </c>
      <c r="AE200" s="91"/>
      <c r="AF200" s="91"/>
      <c r="AG200" s="91"/>
      <c r="AH200" s="91"/>
      <c r="AI200" s="1"/>
      <c r="AK200" s="1"/>
    </row>
    <row r="201">
      <c r="A201" s="91"/>
      <c r="B201" s="10">
        <f>'Comprehensive apps info'!B201</f>
        <v>9</v>
      </c>
      <c r="C201" s="10">
        <f>'Comprehensive apps info'!C201</f>
        <v>7</v>
      </c>
      <c r="D201" s="25" t="str">
        <f>'Comprehensive apps info'!D201</f>
        <v>John Hancock</v>
      </c>
      <c r="E201" s="25" t="str">
        <f>'Comprehensive apps info'!E201</f>
        <v>Fixed Product Withholding Confirmations</v>
      </c>
      <c r="F201" s="25" t="str">
        <f>'Comprehensive apps info'!F201</f>
        <v>jhafpwc</v>
      </c>
      <c r="G201" s="25" t="str">
        <f>'Comprehensive apps info'!G201</f>
        <v>Daily</v>
      </c>
      <c r="H201" s="25" t="str">
        <f>'Comprehensive apps info'!H201</f>
        <v>Letter</v>
      </c>
      <c r="I201" s="25" t="str">
        <f>'Comprehensive apps info'!I201</f>
        <v>Raw Data</v>
      </c>
      <c r="J201" s="25" t="str">
        <f>'Comprehensive apps info'!J201</f>
        <v>Unassigned</v>
      </c>
      <c r="K201" s="25" t="str">
        <f>'Comprehensive apps info'!K201</f>
        <v>Unassigned</v>
      </c>
      <c r="L201" s="25" t="str">
        <f>'Comprehensive apps info'!L201</f>
        <v>Tammy Hellberg</v>
      </c>
      <c r="M201" s="25" t="str">
        <f>'Comprehensive apps info'!M201</f>
        <v>Janet Pollock</v>
      </c>
      <c r="N201" s="25" t="str">
        <f>'Comprehensive apps info'!N201</f>
        <v>Mike Benson</v>
      </c>
      <c r="O201" s="59" t="str">
        <f>'Comprehensive apps info'!O201</f>
        <v>App on Hold</v>
      </c>
      <c r="P201" s="25" t="str">
        <f>'Comprehensive apps info'!P201</f>
        <v/>
      </c>
      <c r="Q201" s="25" t="str">
        <f>'Comprehensive apps info'!Q201</f>
        <v/>
      </c>
      <c r="R201" s="25" t="str">
        <f>'Comprehensive apps info'!R201</f>
        <v/>
      </c>
      <c r="S201" s="28" t="str">
        <f>'Comprehensive apps info'!S201</f>
        <v/>
      </c>
      <c r="T201" s="28" t="str">
        <f>'Comprehensive apps info'!T201</f>
        <v/>
      </c>
      <c r="U201" s="25" t="str">
        <f>'Comprehensive apps info'!U201</f>
        <v/>
      </c>
      <c r="V201" s="25" t="str">
        <f>'Comprehensive apps info'!V201</f>
        <v/>
      </c>
      <c r="W201" s="122" t="str">
        <f>'Comprehensive apps info'!W201</f>
        <v/>
      </c>
      <c r="X201" s="122" t="str">
        <f>'Comprehensive apps info'!X201</f>
        <v/>
      </c>
      <c r="Y201" s="92" t="str">
        <f>'Comprehensive apps info'!Y201</f>
        <v/>
      </c>
      <c r="Z201" s="31" t="str">
        <f>'Comprehensive apps info'!Z201</f>
        <v/>
      </c>
      <c r="AA201" s="124" t="s">
        <v>1246</v>
      </c>
      <c r="AB201" s="32" t="str">
        <f>'Comprehensive apps info'!AA201</f>
        <v/>
      </c>
      <c r="AC201" s="32" t="str">
        <f>'Comprehensive apps info'!AB201</f>
        <v/>
      </c>
      <c r="AD201" s="32" t="str">
        <f>'Comprehensive apps info'!AC201</f>
        <v/>
      </c>
      <c r="AE201" s="91"/>
      <c r="AF201" s="91"/>
      <c r="AG201" s="91"/>
      <c r="AH201" s="91"/>
      <c r="AI201" s="1"/>
      <c r="AK201" s="1"/>
    </row>
    <row r="202">
      <c r="A202" s="91"/>
      <c r="B202" s="10">
        <f>'Comprehensive apps info'!B202</f>
        <v>9</v>
      </c>
      <c r="C202" s="10">
        <f>'Comprehensive apps info'!C202</f>
        <v>8</v>
      </c>
      <c r="D202" s="25" t="str">
        <f>'Comprehensive apps info'!D202</f>
        <v>John Hancock</v>
      </c>
      <c r="E202" s="25" t="str">
        <f>'Comprehensive apps info'!E202</f>
        <v>QPRS</v>
      </c>
      <c r="F202" s="25" t="str">
        <f>'Comprehensive apps info'!F202</f>
        <v>jhsqprs</v>
      </c>
      <c r="G202" s="25" t="str">
        <f>'Comprehensive apps info'!G202</f>
        <v>Quarterly</v>
      </c>
      <c r="H202" s="25" t="str">
        <f>'Comprehensive apps info'!H202</f>
        <v>Letter</v>
      </c>
      <c r="I202" s="25" t="str">
        <f>'Comprehensive apps info'!I202</f>
        <v>PDF</v>
      </c>
      <c r="J202" s="25" t="str">
        <f>'Comprehensive apps info'!J202</f>
        <v>Unassigned</v>
      </c>
      <c r="K202" s="25" t="str">
        <f>'Comprehensive apps info'!K202</f>
        <v>Unassigned</v>
      </c>
      <c r="L202" s="25" t="str">
        <f>'Comprehensive apps info'!L202</f>
        <v>Craig Schvaneveldt</v>
      </c>
      <c r="M202" s="25" t="str">
        <f>'Comprehensive apps info'!M202</f>
        <v>Janet Pollock</v>
      </c>
      <c r="N202" s="25" t="str">
        <f>'Comprehensive apps info'!N202</f>
        <v>Brandon Ballard</v>
      </c>
      <c r="O202" s="59" t="str">
        <f>'Comprehensive apps info'!O202</f>
        <v>App on Hold</v>
      </c>
      <c r="P202" s="25" t="str">
        <f>'Comprehensive apps info'!P202</f>
        <v/>
      </c>
      <c r="Q202" s="25" t="str">
        <f>'Comprehensive apps info'!Q202</f>
        <v/>
      </c>
      <c r="R202" s="25" t="str">
        <f>'Comprehensive apps info'!R202</f>
        <v/>
      </c>
      <c r="S202" s="28" t="str">
        <f>'Comprehensive apps info'!S202</f>
        <v/>
      </c>
      <c r="T202" s="28" t="str">
        <f>'Comprehensive apps info'!T202</f>
        <v/>
      </c>
      <c r="U202" s="25" t="str">
        <f>'Comprehensive apps info'!U202</f>
        <v/>
      </c>
      <c r="V202" s="25" t="str">
        <f>'Comprehensive apps info'!V202</f>
        <v/>
      </c>
      <c r="W202" s="122" t="str">
        <f>'Comprehensive apps info'!W202</f>
        <v/>
      </c>
      <c r="X202" s="122" t="str">
        <f>'Comprehensive apps info'!X202</f>
        <v/>
      </c>
      <c r="Y202" s="92" t="str">
        <f>'Comprehensive apps info'!Y202</f>
        <v/>
      </c>
      <c r="Z202" s="31" t="str">
        <f>'Comprehensive apps info'!Z202</f>
        <v/>
      </c>
      <c r="AA202" s="124" t="s">
        <v>1246</v>
      </c>
      <c r="AB202" s="32" t="str">
        <f>'Comprehensive apps info'!AA202</f>
        <v/>
      </c>
      <c r="AC202" s="32" t="str">
        <f>'Comprehensive apps info'!AB202</f>
        <v/>
      </c>
      <c r="AD202" s="32" t="str">
        <f>'Comprehensive apps info'!AC202</f>
        <v/>
      </c>
      <c r="AE202" s="91"/>
      <c r="AF202" s="91"/>
      <c r="AG202" s="91"/>
      <c r="AH202" s="91"/>
      <c r="AI202" s="1"/>
      <c r="AK202" s="1"/>
    </row>
    <row r="203">
      <c r="A203" s="91"/>
      <c r="B203" s="10">
        <f>'Comprehensive apps info'!B203</f>
        <v>9</v>
      </c>
      <c r="C203" s="10">
        <f>'Comprehensive apps info'!C203</f>
        <v>9</v>
      </c>
      <c r="D203" s="25" t="str">
        <f>'Comprehensive apps info'!D203</f>
        <v>Superior Court of California</v>
      </c>
      <c r="E203" s="25" t="str">
        <f>'Comprehensive apps info'!E203</f>
        <v>Jury Summons</v>
      </c>
      <c r="F203" s="25" t="str">
        <f>'Comprehensive apps info'!F203</f>
        <v/>
      </c>
      <c r="G203" s="25" t="str">
        <f>'Comprehensive apps info'!G203</f>
        <v>Monthly</v>
      </c>
      <c r="H203" s="25" t="str">
        <f>'Comprehensive apps info'!H203</f>
        <v>Letter</v>
      </c>
      <c r="I203" s="25" t="str">
        <f>'Comprehensive apps info'!I203</f>
        <v>Raw Data</v>
      </c>
      <c r="J203" s="25" t="str">
        <f>'Comprehensive apps info'!J203</f>
        <v>Naidu</v>
      </c>
      <c r="K203" s="25" t="str">
        <f>'Comprehensive apps info'!K203</f>
        <v>Lakshmi</v>
      </c>
      <c r="L203" s="25" t="str">
        <f>'Comprehensive apps info'!L203</f>
        <v>Joe Green</v>
      </c>
      <c r="M203" s="25" t="str">
        <f>'Comprehensive apps info'!M203</f>
        <v>LuAnn Rickson</v>
      </c>
      <c r="N203" s="25" t="str">
        <f>'Comprehensive apps info'!N203</f>
        <v>Casey McCammon</v>
      </c>
      <c r="O203" s="59" t="str">
        <f>'Comprehensive apps info'!O203</f>
        <v>Supported by TEKsystems</v>
      </c>
      <c r="P203" s="25" t="str">
        <f>'Comprehensive apps info'!P203</f>
        <v/>
      </c>
      <c r="Q203" s="25" t="str">
        <f>'Comprehensive apps info'!Q203</f>
        <v/>
      </c>
      <c r="R203" s="25" t="str">
        <f>'Comprehensive apps info'!R203</f>
        <v/>
      </c>
      <c r="S203" s="28" t="str">
        <f>'Comprehensive apps info'!S203</f>
        <v/>
      </c>
      <c r="T203" s="28" t="str">
        <f>'Comprehensive apps info'!T203</f>
        <v/>
      </c>
      <c r="U203" s="25" t="str">
        <f>'Comprehensive apps info'!U203</f>
        <v/>
      </c>
      <c r="V203" s="25" t="str">
        <f>'Comprehensive apps info'!V203</f>
        <v/>
      </c>
      <c r="W203" s="122" t="str">
        <f>'Comprehensive apps info'!W203</f>
        <v/>
      </c>
      <c r="X203" s="122" t="str">
        <f>'Comprehensive apps info'!X203</f>
        <v/>
      </c>
      <c r="Y203" s="92" t="str">
        <f>'Comprehensive apps info'!Y203</f>
        <v/>
      </c>
      <c r="Z203" s="31" t="str">
        <f>'Comprehensive apps info'!Z203</f>
        <v/>
      </c>
      <c r="AA203" s="118"/>
      <c r="AB203" s="32" t="str">
        <f>'Comprehensive apps info'!AA203</f>
        <v/>
      </c>
      <c r="AC203" s="32" t="str">
        <f>'Comprehensive apps info'!AB203</f>
        <v/>
      </c>
      <c r="AD203" s="32" t="str">
        <f>'Comprehensive apps info'!AC203</f>
        <v/>
      </c>
      <c r="AE203" s="91"/>
      <c r="AF203" s="91"/>
      <c r="AG203" s="91"/>
      <c r="AH203" s="91"/>
      <c r="AI203" s="1"/>
      <c r="AK203" s="1"/>
    </row>
    <row r="204">
      <c r="A204" s="91"/>
      <c r="B204" s="10">
        <f>'Comprehensive apps info'!B204</f>
        <v>9</v>
      </c>
      <c r="C204" s="10">
        <f>'Comprehensive apps info'!C204</f>
        <v>10</v>
      </c>
      <c r="D204" s="25" t="str">
        <f>'Comprehensive apps info'!D204</f>
        <v>PCS</v>
      </c>
      <c r="E204" s="25" t="str">
        <f>'Comprehensive apps info'!E204</f>
        <v>Statements</v>
      </c>
      <c r="F204" s="25" t="str">
        <f>'Comprehensive apps info'!F204</f>
        <v>pcsstmt</v>
      </c>
      <c r="G204" s="25" t="str">
        <f>'Comprehensive apps info'!G204</f>
        <v>Quarterly</v>
      </c>
      <c r="H204" s="25" t="str">
        <f>'Comprehensive apps info'!H204</f>
        <v>Statement</v>
      </c>
      <c r="I204" s="25" t="str">
        <f>'Comprehensive apps info'!I204</f>
        <v>PDF</v>
      </c>
      <c r="J204" s="25" t="str">
        <f>'Comprehensive apps info'!J204</f>
        <v>Anil</v>
      </c>
      <c r="K204" s="25" t="str">
        <f>'Comprehensive apps info'!K204</f>
        <v>Lakshmi</v>
      </c>
      <c r="L204" s="25" t="str">
        <f>'Comprehensive apps info'!L204</f>
        <v>Bob Durtschi</v>
      </c>
      <c r="M204" s="25" t="str">
        <f>'Comprehensive apps info'!M204</f>
        <v>Ronnie George</v>
      </c>
      <c r="N204" s="25" t="str">
        <f>'Comprehensive apps info'!N204</f>
        <v>Casey McCammon</v>
      </c>
      <c r="O204" s="59" t="str">
        <f>'Comprehensive apps info'!O204</f>
        <v>Supported by TEKsystems</v>
      </c>
      <c r="P204" s="25" t="str">
        <f>'Comprehensive apps info'!P204</f>
        <v/>
      </c>
      <c r="Q204" s="25" t="str">
        <f>'Comprehensive apps info'!Q204</f>
        <v/>
      </c>
      <c r="R204" s="25" t="str">
        <f>'Comprehensive apps info'!R204</f>
        <v/>
      </c>
      <c r="S204" s="28" t="str">
        <f>'Comprehensive apps info'!S204</f>
        <v/>
      </c>
      <c r="T204" s="28" t="str">
        <f>'Comprehensive apps info'!T204</f>
        <v/>
      </c>
      <c r="U204" s="25" t="str">
        <f>'Comprehensive apps info'!U204</f>
        <v/>
      </c>
      <c r="V204" s="25" t="str">
        <f>'Comprehensive apps info'!V204</f>
        <v/>
      </c>
      <c r="W204" s="122" t="str">
        <f>'Comprehensive apps info'!W204</f>
        <v/>
      </c>
      <c r="X204" s="122" t="str">
        <f>'Comprehensive apps info'!X204</f>
        <v/>
      </c>
      <c r="Y204" s="42" t="str">
        <f>'Comprehensive apps info'!Y204</f>
        <v>https://sites.google.com/a/rrd.com/pcs-statements/</v>
      </c>
      <c r="Z204" s="31" t="str">
        <f>'Comprehensive apps info'!Z204</f>
        <v/>
      </c>
      <c r="AA204" s="118">
        <v>43048.0</v>
      </c>
      <c r="AB204" s="32" t="str">
        <f>'Comprehensive apps info'!AA204</f>
        <v>pcsstmt.intgroup@rrd.com</v>
      </c>
      <c r="AC204" s="32" t="str">
        <f>'Comprehensive apps info'!AB204</f>
        <v>pcsstmt.extgroup@rrd.com</v>
      </c>
      <c r="AD204" s="32" t="str">
        <f>'Comprehensive apps info'!AC204</f>
        <v/>
      </c>
      <c r="AE204" s="91"/>
      <c r="AF204" s="91"/>
      <c r="AG204" s="91"/>
      <c r="AH204" s="91"/>
      <c r="AI204" s="1"/>
      <c r="AK204" s="1"/>
    </row>
    <row r="205">
      <c r="A205" s="91"/>
      <c r="B205" s="10">
        <f>'Comprehensive apps info'!B205</f>
        <v>9</v>
      </c>
      <c r="C205" s="10">
        <f>'Comprehensive apps info'!C205</f>
        <v>11</v>
      </c>
      <c r="D205" s="25" t="str">
        <f>'Comprehensive apps info'!D205</f>
        <v>DirecTV</v>
      </c>
      <c r="E205" s="25" t="str">
        <f>'Comprehensive apps info'!E205</f>
        <v>Adverse Action Letters</v>
      </c>
      <c r="F205" s="25" t="str">
        <f>'Comprehensive apps info'!F205</f>
        <v>dtvaalt</v>
      </c>
      <c r="G205" s="25" t="str">
        <f>'Comprehensive apps info'!G205</f>
        <v>Daily</v>
      </c>
      <c r="H205" s="25" t="str">
        <f>'Comprehensive apps info'!H205</f>
        <v>Letter</v>
      </c>
      <c r="I205" s="25" t="str">
        <f>'Comprehensive apps info'!I205</f>
        <v>Raw Data</v>
      </c>
      <c r="J205" s="25" t="str">
        <f>'Comprehensive apps info'!J205</f>
        <v>Venkat</v>
      </c>
      <c r="K205" s="25" t="str">
        <f>'Comprehensive apps info'!K205</f>
        <v>Rao</v>
      </c>
      <c r="L205" s="25" t="str">
        <f>'Comprehensive apps info'!L205</f>
        <v>Kimberly Miles</v>
      </c>
      <c r="M205" s="25" t="str">
        <f>'Comprehensive apps info'!M205</f>
        <v>Linden Olson</v>
      </c>
      <c r="N205" s="25" t="str">
        <f>'Comprehensive apps info'!N205</f>
        <v>Mike Benson</v>
      </c>
      <c r="O205" s="59" t="str">
        <f>'Comprehensive apps info'!O205</f>
        <v>App on Hold</v>
      </c>
      <c r="P205" s="25" t="str">
        <f>'Comprehensive apps info'!P205</f>
        <v/>
      </c>
      <c r="Q205" s="25" t="str">
        <f>'Comprehensive apps info'!Q205</f>
        <v/>
      </c>
      <c r="R205" s="25" t="str">
        <f>'Comprehensive apps info'!R205</f>
        <v/>
      </c>
      <c r="S205" s="28" t="str">
        <f>'Comprehensive apps info'!S205</f>
        <v/>
      </c>
      <c r="T205" s="28" t="str">
        <f>'Comprehensive apps info'!T205</f>
        <v/>
      </c>
      <c r="U205" s="25" t="str">
        <f>'Comprehensive apps info'!U205</f>
        <v/>
      </c>
      <c r="V205" s="25" t="str">
        <f>'Comprehensive apps info'!V205</f>
        <v/>
      </c>
      <c r="W205" s="122" t="str">
        <f>'Comprehensive apps info'!W205</f>
        <v/>
      </c>
      <c r="X205" s="122" t="str">
        <f>'Comprehensive apps info'!X205</f>
        <v/>
      </c>
      <c r="Y205" s="92" t="str">
        <f>'Comprehensive apps info'!Y205</f>
        <v/>
      </c>
      <c r="Z205" s="31" t="str">
        <f>'Comprehensive apps info'!Z205</f>
        <v/>
      </c>
      <c r="AA205" s="124" t="s">
        <v>1246</v>
      </c>
      <c r="AB205" s="32" t="str">
        <f>'Comprehensive apps info'!AA205</f>
        <v/>
      </c>
      <c r="AC205" s="32" t="str">
        <f>'Comprehensive apps info'!AB205</f>
        <v/>
      </c>
      <c r="AD205" s="32" t="str">
        <f>'Comprehensive apps info'!AC205</f>
        <v/>
      </c>
      <c r="AE205" s="91"/>
      <c r="AF205" s="91"/>
      <c r="AG205" s="91"/>
      <c r="AH205" s="91"/>
      <c r="AI205" s="1"/>
      <c r="AK205" s="1"/>
    </row>
    <row r="206">
      <c r="A206" s="91"/>
      <c r="B206" s="10">
        <f>'Comprehensive apps info'!B206</f>
        <v>9</v>
      </c>
      <c r="C206" s="10">
        <f>'Comprehensive apps info'!C206</f>
        <v>12</v>
      </c>
      <c r="D206" s="25" t="str">
        <f>'Comprehensive apps info'!D206</f>
        <v>DirecTV</v>
      </c>
      <c r="E206" s="25" t="str">
        <f>'Comprehensive apps info'!E206</f>
        <v>Welcome Letters</v>
      </c>
      <c r="F206" s="25" t="str">
        <f>'Comprehensive apps info'!F206</f>
        <v>dtvltrs</v>
      </c>
      <c r="G206" s="25" t="str">
        <f>'Comprehensive apps info'!G206</f>
        <v>Daily</v>
      </c>
      <c r="H206" s="25" t="str">
        <f>'Comprehensive apps info'!H206</f>
        <v>Letter</v>
      </c>
      <c r="I206" s="25" t="str">
        <f>'Comprehensive apps info'!I206</f>
        <v>Raw Data</v>
      </c>
      <c r="J206" s="25" t="str">
        <f>'Comprehensive apps info'!J206</f>
        <v>Venkat</v>
      </c>
      <c r="K206" s="25" t="str">
        <f>'Comprehensive apps info'!K206</f>
        <v>Rao</v>
      </c>
      <c r="L206" s="25" t="str">
        <f>'Comprehensive apps info'!L206</f>
        <v>Kimberly Miles</v>
      </c>
      <c r="M206" s="25" t="str">
        <f>'Comprehensive apps info'!M206</f>
        <v>Linden Olson</v>
      </c>
      <c r="N206" s="25" t="str">
        <f>'Comprehensive apps info'!N206</f>
        <v>Mike Benson</v>
      </c>
      <c r="O206" s="59" t="str">
        <f>'Comprehensive apps info'!O206</f>
        <v>App on Hold</v>
      </c>
      <c r="P206" s="25" t="str">
        <f>'Comprehensive apps info'!P206</f>
        <v/>
      </c>
      <c r="Q206" s="25" t="str">
        <f>'Comprehensive apps info'!Q206</f>
        <v/>
      </c>
      <c r="R206" s="25" t="str">
        <f>'Comprehensive apps info'!R206</f>
        <v/>
      </c>
      <c r="S206" s="28" t="str">
        <f>'Comprehensive apps info'!S206</f>
        <v/>
      </c>
      <c r="T206" s="28" t="str">
        <f>'Comprehensive apps info'!T206</f>
        <v/>
      </c>
      <c r="U206" s="25" t="str">
        <f>'Comprehensive apps info'!U206</f>
        <v/>
      </c>
      <c r="V206" s="25" t="str">
        <f>'Comprehensive apps info'!V206</f>
        <v/>
      </c>
      <c r="W206" s="122" t="str">
        <f>'Comprehensive apps info'!W206</f>
        <v/>
      </c>
      <c r="X206" s="122" t="str">
        <f>'Comprehensive apps info'!X206</f>
        <v/>
      </c>
      <c r="Y206" s="92" t="str">
        <f>'Comprehensive apps info'!Y206</f>
        <v/>
      </c>
      <c r="Z206" s="31" t="str">
        <f>'Comprehensive apps info'!Z206</f>
        <v/>
      </c>
      <c r="AA206" s="124" t="s">
        <v>1246</v>
      </c>
      <c r="AB206" s="32" t="str">
        <f>'Comprehensive apps info'!AA206</f>
        <v/>
      </c>
      <c r="AC206" s="32" t="str">
        <f>'Comprehensive apps info'!AB206</f>
        <v/>
      </c>
      <c r="AD206" s="32" t="str">
        <f>'Comprehensive apps info'!AC206</f>
        <v/>
      </c>
      <c r="AE206" s="91"/>
      <c r="AF206" s="91"/>
      <c r="AG206" s="91"/>
      <c r="AH206" s="91"/>
      <c r="AI206" s="1"/>
      <c r="AK206" s="1"/>
    </row>
    <row r="207">
      <c r="A207" s="91"/>
      <c r="B207" s="10">
        <f>'Comprehensive apps info'!B207</f>
        <v>9</v>
      </c>
      <c r="C207" s="10">
        <f>'Comprehensive apps info'!C207</f>
        <v>13</v>
      </c>
      <c r="D207" s="25" t="str">
        <f>'Comprehensive apps info'!D207</f>
        <v>DirecTV</v>
      </c>
      <c r="E207" s="25" t="str">
        <f>'Comprehensive apps info'!E207</f>
        <v>Las Vegas GL</v>
      </c>
      <c r="F207" s="25" t="str">
        <f>'Comprehensive apps info'!F207</f>
        <v>dtvlvgl</v>
      </c>
      <c r="G207" s="25" t="str">
        <f>'Comprehensive apps info'!G207</f>
        <v>Weekly</v>
      </c>
      <c r="H207" s="25" t="str">
        <f>'Comprehensive apps info'!H207</f>
        <v>Letter</v>
      </c>
      <c r="I207" s="25" t="str">
        <f>'Comprehensive apps info'!I207</f>
        <v>Raw Data</v>
      </c>
      <c r="J207" s="25" t="str">
        <f>'Comprehensive apps info'!J207</f>
        <v>Rao</v>
      </c>
      <c r="K207" s="25" t="str">
        <f>'Comprehensive apps info'!K207</f>
        <v>Veera</v>
      </c>
      <c r="L207" s="25" t="str">
        <f>'Comprehensive apps info'!L207</f>
        <v>Steve Samaniego</v>
      </c>
      <c r="M207" s="25" t="str">
        <f>'Comprehensive apps info'!M207</f>
        <v>Linden Olson</v>
      </c>
      <c r="N207" s="25" t="str">
        <f>'Comprehensive apps info'!N207</f>
        <v>Mike Benson</v>
      </c>
      <c r="O207" s="59" t="str">
        <f>'Comprehensive apps info'!O207</f>
        <v>App on Hold</v>
      </c>
      <c r="P207" s="25" t="str">
        <f>'Comprehensive apps info'!P207</f>
        <v/>
      </c>
      <c r="Q207" s="25" t="str">
        <f>'Comprehensive apps info'!Q207</f>
        <v/>
      </c>
      <c r="R207" s="25" t="str">
        <f>'Comprehensive apps info'!R207</f>
        <v/>
      </c>
      <c r="S207" s="28" t="str">
        <f>'Comprehensive apps info'!S207</f>
        <v/>
      </c>
      <c r="T207" s="28" t="str">
        <f>'Comprehensive apps info'!T207</f>
        <v/>
      </c>
      <c r="U207" s="25" t="str">
        <f>'Comprehensive apps info'!U207</f>
        <v/>
      </c>
      <c r="V207" s="25" t="str">
        <f>'Comprehensive apps info'!V207</f>
        <v/>
      </c>
      <c r="W207" s="122" t="str">
        <f>'Comprehensive apps info'!W207</f>
        <v/>
      </c>
      <c r="X207" s="122" t="str">
        <f>'Comprehensive apps info'!X207</f>
        <v/>
      </c>
      <c r="Y207" s="92" t="str">
        <f>'Comprehensive apps info'!Y207</f>
        <v/>
      </c>
      <c r="Z207" s="31" t="str">
        <f>'Comprehensive apps info'!Z207</f>
        <v/>
      </c>
      <c r="AA207" s="124" t="s">
        <v>1246</v>
      </c>
      <c r="AB207" s="32" t="str">
        <f>'Comprehensive apps info'!AA207</f>
        <v/>
      </c>
      <c r="AC207" s="32" t="str">
        <f>'Comprehensive apps info'!AB207</f>
        <v/>
      </c>
      <c r="AD207" s="32" t="str">
        <f>'Comprehensive apps info'!AC207</f>
        <v/>
      </c>
      <c r="AE207" s="91"/>
      <c r="AF207" s="91"/>
      <c r="AG207" s="91"/>
      <c r="AH207" s="91"/>
      <c r="AI207" s="1"/>
      <c r="AK207" s="1"/>
    </row>
    <row r="208">
      <c r="A208" s="91"/>
      <c r="B208" s="10">
        <f>'Comprehensive apps info'!B208</f>
        <v>9</v>
      </c>
      <c r="C208" s="10">
        <f>'Comprehensive apps info'!C208</f>
        <v>14</v>
      </c>
      <c r="D208" s="25" t="str">
        <f>'Comprehensive apps info'!D208</f>
        <v>DirecTV</v>
      </c>
      <c r="E208" s="25" t="str">
        <f>'Comprehensive apps info'!E208</f>
        <v>Las Vegas GP</v>
      </c>
      <c r="F208" s="25" t="str">
        <f>'Comprehensive apps info'!F208</f>
        <v>dtvlvgp</v>
      </c>
      <c r="G208" s="25" t="str">
        <f>'Comprehensive apps info'!G208</f>
        <v>Weekly</v>
      </c>
      <c r="H208" s="25" t="str">
        <f>'Comprehensive apps info'!H208</f>
        <v>Letter</v>
      </c>
      <c r="I208" s="25" t="str">
        <f>'Comprehensive apps info'!I208</f>
        <v>Raw Data</v>
      </c>
      <c r="J208" s="25" t="str">
        <f>'Comprehensive apps info'!J208</f>
        <v>Rao</v>
      </c>
      <c r="K208" s="25" t="str">
        <f>'Comprehensive apps info'!K208</f>
        <v>Veera</v>
      </c>
      <c r="L208" s="25" t="str">
        <f>'Comprehensive apps info'!L208</f>
        <v>Steve Samaniego</v>
      </c>
      <c r="M208" s="25" t="str">
        <f>'Comprehensive apps info'!M208</f>
        <v>Linden Olson</v>
      </c>
      <c r="N208" s="25" t="str">
        <f>'Comprehensive apps info'!N208</f>
        <v>Mike Benson</v>
      </c>
      <c r="O208" s="59" t="str">
        <f>'Comprehensive apps info'!O208</f>
        <v>App on Hold</v>
      </c>
      <c r="P208" s="25" t="str">
        <f>'Comprehensive apps info'!P208</f>
        <v/>
      </c>
      <c r="Q208" s="25" t="str">
        <f>'Comprehensive apps info'!Q208</f>
        <v/>
      </c>
      <c r="R208" s="25" t="str">
        <f>'Comprehensive apps info'!R208</f>
        <v/>
      </c>
      <c r="S208" s="28" t="str">
        <f>'Comprehensive apps info'!S208</f>
        <v/>
      </c>
      <c r="T208" s="28" t="str">
        <f>'Comprehensive apps info'!T208</f>
        <v/>
      </c>
      <c r="U208" s="25" t="str">
        <f>'Comprehensive apps info'!U208</f>
        <v/>
      </c>
      <c r="V208" s="25" t="str">
        <f>'Comprehensive apps info'!V208</f>
        <v/>
      </c>
      <c r="W208" s="122" t="str">
        <f>'Comprehensive apps info'!W208</f>
        <v/>
      </c>
      <c r="X208" s="122" t="str">
        <f>'Comprehensive apps info'!X208</f>
        <v/>
      </c>
      <c r="Y208" s="42" t="str">
        <f>'Comprehensive apps info'!Y208</f>
        <v>https://sites.google.com/a/rrd.com/directv-postcards/</v>
      </c>
      <c r="Z208" s="31" t="str">
        <f>'Comprehensive apps info'!Z208</f>
        <v/>
      </c>
      <c r="AA208" s="124" t="s">
        <v>1246</v>
      </c>
      <c r="AB208" s="32" t="str">
        <f>'Comprehensive apps info'!AA208</f>
        <v/>
      </c>
      <c r="AC208" s="32" t="str">
        <f>'Comprehensive apps info'!AB208</f>
        <v/>
      </c>
      <c r="AD208" s="32" t="str">
        <f>'Comprehensive apps info'!AC208</f>
        <v/>
      </c>
      <c r="AE208" s="91"/>
      <c r="AF208" s="91"/>
      <c r="AG208" s="91"/>
      <c r="AH208" s="91"/>
      <c r="AI208" s="1"/>
      <c r="AK208" s="1"/>
    </row>
    <row r="209">
      <c r="A209" s="91"/>
      <c r="B209" s="10">
        <f>'Comprehensive apps info'!B209</f>
        <v>9</v>
      </c>
      <c r="C209" s="10">
        <f>'Comprehensive apps info'!C209</f>
        <v>15</v>
      </c>
      <c r="D209" s="25" t="str">
        <f>'Comprehensive apps info'!D209</f>
        <v>DirecTV</v>
      </c>
      <c r="E209" s="25" t="str">
        <f>'Comprehensive apps info'!E209</f>
        <v>Post Cards</v>
      </c>
      <c r="F209" s="25" t="str">
        <f>'Comprehensive apps info'!F209</f>
        <v>dtvlvpc</v>
      </c>
      <c r="G209" s="25" t="str">
        <f>'Comprehensive apps info'!G209</f>
        <v>Weekly</v>
      </c>
      <c r="H209" s="25" t="str">
        <f>'Comprehensive apps info'!H209</f>
        <v>Letter</v>
      </c>
      <c r="I209" s="25" t="str">
        <f>'Comprehensive apps info'!I209</f>
        <v>Raw Data</v>
      </c>
      <c r="J209" s="25" t="str">
        <f>'Comprehensive apps info'!J209</f>
        <v>Rao</v>
      </c>
      <c r="K209" s="25" t="str">
        <f>'Comprehensive apps info'!K209</f>
        <v>Veera</v>
      </c>
      <c r="L209" s="25" t="str">
        <f>'Comprehensive apps info'!L209</f>
        <v>Steve Samaniego</v>
      </c>
      <c r="M209" s="25" t="str">
        <f>'Comprehensive apps info'!M209</f>
        <v>Linden Olson</v>
      </c>
      <c r="N209" s="25" t="str">
        <f>'Comprehensive apps info'!N209</f>
        <v>Mike Benson</v>
      </c>
      <c r="O209" s="59" t="str">
        <f>'Comprehensive apps info'!O209</f>
        <v>App on Hold</v>
      </c>
      <c r="P209" s="25" t="str">
        <f>'Comprehensive apps info'!P209</f>
        <v/>
      </c>
      <c r="Q209" s="25" t="str">
        <f>'Comprehensive apps info'!Q209</f>
        <v/>
      </c>
      <c r="R209" s="25" t="str">
        <f>'Comprehensive apps info'!R209</f>
        <v/>
      </c>
      <c r="S209" s="28" t="str">
        <f>'Comprehensive apps info'!S209</f>
        <v/>
      </c>
      <c r="T209" s="28" t="str">
        <f>'Comprehensive apps info'!T209</f>
        <v/>
      </c>
      <c r="U209" s="25" t="str">
        <f>'Comprehensive apps info'!U209</f>
        <v/>
      </c>
      <c r="V209" s="25" t="str">
        <f>'Comprehensive apps info'!V209</f>
        <v/>
      </c>
      <c r="W209" s="122" t="str">
        <f>'Comprehensive apps info'!W209</f>
        <v/>
      </c>
      <c r="X209" s="122" t="str">
        <f>'Comprehensive apps info'!X209</f>
        <v/>
      </c>
      <c r="Y209" s="42" t="str">
        <f>'Comprehensive apps info'!Y209</f>
        <v>https://sites.google.com/a/rrd.com/directv-postcards/</v>
      </c>
      <c r="Z209" s="31" t="str">
        <f>'Comprehensive apps info'!Z209</f>
        <v/>
      </c>
      <c r="AA209" s="124" t="s">
        <v>1246</v>
      </c>
      <c r="AB209" s="32" t="str">
        <f>'Comprehensive apps info'!AA209</f>
        <v/>
      </c>
      <c r="AC209" s="32" t="str">
        <f>'Comprehensive apps info'!AB209</f>
        <v/>
      </c>
      <c r="AD209" s="32" t="str">
        <f>'Comprehensive apps info'!AC209</f>
        <v/>
      </c>
      <c r="AE209" s="91"/>
      <c r="AF209" s="91"/>
      <c r="AG209" s="91"/>
      <c r="AH209" s="91"/>
      <c r="AI209" s="1"/>
      <c r="AK209" s="1"/>
    </row>
    <row r="210">
      <c r="A210" s="91"/>
      <c r="B210" s="10">
        <f>'Comprehensive apps info'!B210</f>
        <v>9</v>
      </c>
      <c r="C210" s="10">
        <f>'Comprehensive apps info'!C210</f>
        <v>16</v>
      </c>
      <c r="D210" s="25" t="str">
        <f>'Comprehensive apps info'!D210</f>
        <v>DirecTV</v>
      </c>
      <c r="E210" s="25" t="str">
        <f>'Comprehensive apps info'!E210</f>
        <v>Refer-A-Friend Letters</v>
      </c>
      <c r="F210" s="25" t="str">
        <f>'Comprehensive apps info'!F210</f>
        <v>dtvrafl</v>
      </c>
      <c r="G210" s="25" t="str">
        <f>'Comprehensive apps info'!G210</f>
        <v>Daily</v>
      </c>
      <c r="H210" s="25" t="str">
        <f>'Comprehensive apps info'!H210</f>
        <v>Letter</v>
      </c>
      <c r="I210" s="25" t="str">
        <f>'Comprehensive apps info'!I210</f>
        <v>Raw Data</v>
      </c>
      <c r="J210" s="25" t="str">
        <f>'Comprehensive apps info'!J210</f>
        <v>Venkat</v>
      </c>
      <c r="K210" s="25" t="str">
        <f>'Comprehensive apps info'!K210</f>
        <v>Veera</v>
      </c>
      <c r="L210" s="25" t="str">
        <f>'Comprehensive apps info'!L210</f>
        <v>Steve Samaniego</v>
      </c>
      <c r="M210" s="25" t="str">
        <f>'Comprehensive apps info'!M210</f>
        <v>Linden Olson</v>
      </c>
      <c r="N210" s="25" t="str">
        <f>'Comprehensive apps info'!N210</f>
        <v>Mike Benson</v>
      </c>
      <c r="O210" s="59" t="str">
        <f>'Comprehensive apps info'!O210</f>
        <v>App on Hold</v>
      </c>
      <c r="P210" s="25" t="str">
        <f>'Comprehensive apps info'!P210</f>
        <v/>
      </c>
      <c r="Q210" s="25" t="str">
        <f>'Comprehensive apps info'!Q210</f>
        <v/>
      </c>
      <c r="R210" s="25" t="str">
        <f>'Comprehensive apps info'!R210</f>
        <v/>
      </c>
      <c r="S210" s="28" t="str">
        <f>'Comprehensive apps info'!S210</f>
        <v/>
      </c>
      <c r="T210" s="28" t="str">
        <f>'Comprehensive apps info'!T210</f>
        <v/>
      </c>
      <c r="U210" s="25" t="str">
        <f>'Comprehensive apps info'!U210</f>
        <v/>
      </c>
      <c r="V210" s="25" t="str">
        <f>'Comprehensive apps info'!V210</f>
        <v/>
      </c>
      <c r="W210" s="122" t="str">
        <f>'Comprehensive apps info'!W210</f>
        <v/>
      </c>
      <c r="X210" s="122" t="str">
        <f>'Comprehensive apps info'!X210</f>
        <v/>
      </c>
      <c r="Y210" s="42" t="str">
        <f>'Comprehensive apps info'!Y210</f>
        <v>https://sites.google.com/a/rrd.com/direct-tv---refer-a-friend/</v>
      </c>
      <c r="Z210" s="31" t="str">
        <f>'Comprehensive apps info'!Z210</f>
        <v/>
      </c>
      <c r="AA210" s="124" t="s">
        <v>1246</v>
      </c>
      <c r="AB210" s="32" t="str">
        <f>'Comprehensive apps info'!AA210</f>
        <v/>
      </c>
      <c r="AC210" s="32" t="str">
        <f>'Comprehensive apps info'!AB210</f>
        <v/>
      </c>
      <c r="AD210" s="32" t="str">
        <f>'Comprehensive apps info'!AC210</f>
        <v/>
      </c>
      <c r="AE210" s="91"/>
      <c r="AF210" s="91"/>
      <c r="AG210" s="91"/>
      <c r="AH210" s="91"/>
      <c r="AI210" s="1"/>
      <c r="AK210" s="1"/>
    </row>
    <row r="211">
      <c r="A211" s="91"/>
      <c r="B211" s="10">
        <f>'Comprehensive apps info'!B211</f>
        <v>9</v>
      </c>
      <c r="C211" s="10">
        <f>'Comprehensive apps info'!C211</f>
        <v>17</v>
      </c>
      <c r="D211" s="25" t="str">
        <f>'Comprehensive apps info'!D211</f>
        <v>TD Ameritrade</v>
      </c>
      <c r="E211" s="25" t="str">
        <f>'Comprehensive apps info'!E211</f>
        <v>Suitability &amp; Options</v>
      </c>
      <c r="F211" s="25" t="str">
        <f>'Comprehensive apps info'!F211</f>
        <v>amtopst</v>
      </c>
      <c r="G211" s="25" t="str">
        <f>'Comprehensive apps info'!G211</f>
        <v>Daily</v>
      </c>
      <c r="H211" s="25" t="str">
        <f>'Comprehensive apps info'!H211</f>
        <v>Statement</v>
      </c>
      <c r="I211" s="25" t="str">
        <f>'Comprehensive apps info'!I211</f>
        <v>AFP</v>
      </c>
      <c r="J211" s="25" t="str">
        <f>'Comprehensive apps info'!J211</f>
        <v>Sushil</v>
      </c>
      <c r="K211" s="25" t="str">
        <f>'Comprehensive apps info'!K211</f>
        <v>Parth</v>
      </c>
      <c r="L211" s="25" t="str">
        <f>'Comprehensive apps info'!L211</f>
        <v>Steve Samaniego</v>
      </c>
      <c r="M211" s="25" t="str">
        <f>'Comprehensive apps info'!M211</f>
        <v>Frederick Reisch</v>
      </c>
      <c r="N211" s="25" t="str">
        <f>'Comprehensive apps info'!N211</f>
        <v>Mike Benson</v>
      </c>
      <c r="O211" s="59" t="str">
        <f>'Comprehensive apps info'!O211</f>
        <v>Supported by TEKsystems</v>
      </c>
      <c r="P211" s="25" t="str">
        <f>'Comprehensive apps info'!P211</f>
        <v/>
      </c>
      <c r="Q211" s="25" t="str">
        <f>'Comprehensive apps info'!Q211</f>
        <v/>
      </c>
      <c r="R211" s="25" t="str">
        <f>'Comprehensive apps info'!R211</f>
        <v/>
      </c>
      <c r="S211" s="28" t="str">
        <f>'Comprehensive apps info'!S211</f>
        <v/>
      </c>
      <c r="T211" s="28" t="str">
        <f>'Comprehensive apps info'!T211</f>
        <v/>
      </c>
      <c r="U211" s="25" t="str">
        <f>'Comprehensive apps info'!U211</f>
        <v/>
      </c>
      <c r="V211" s="25" t="str">
        <f>'Comprehensive apps info'!V211</f>
        <v/>
      </c>
      <c r="W211" s="122" t="str">
        <f>'Comprehensive apps info'!W211</f>
        <v/>
      </c>
      <c r="X211" s="122" t="str">
        <f>'Comprehensive apps info'!X211</f>
        <v/>
      </c>
      <c r="Y211" s="42" t="str">
        <f>'Comprehensive apps info'!Y211</f>
        <v>https://sites.google.com/a/rrd.com/td-ameritrade---opst/</v>
      </c>
      <c r="Z211" s="31" t="str">
        <f>'Comprehensive apps info'!Z211</f>
        <v/>
      </c>
      <c r="AA211" s="118">
        <v>43048.0</v>
      </c>
      <c r="AB211" s="32" t="str">
        <f>'Comprehensive apps info'!AA211</f>
        <v>rrd-amtopst-igroup@rrd.com</v>
      </c>
      <c r="AC211" s="32" t="str">
        <f>'Comprehensive apps info'!AB211</f>
        <v>rrd-amtopst-egroup@rrd.com</v>
      </c>
      <c r="AD211" s="32" t="str">
        <f>'Comprehensive apps info'!AC211</f>
        <v/>
      </c>
      <c r="AE211" s="91"/>
      <c r="AF211" s="91"/>
      <c r="AG211" s="91"/>
      <c r="AH211" s="91"/>
      <c r="AI211" s="1"/>
      <c r="AK211" s="1"/>
    </row>
    <row r="212">
      <c r="A212" s="91"/>
      <c r="B212" s="10">
        <f>'Comprehensive apps info'!B212</f>
        <v>9</v>
      </c>
      <c r="C212" s="10">
        <f>'Comprehensive apps info'!C212</f>
        <v>18</v>
      </c>
      <c r="D212" s="25" t="str">
        <f>'Comprehensive apps info'!D212</f>
        <v>TD Ameritrade</v>
      </c>
      <c r="E212" s="25" t="str">
        <f>'Comprehensive apps info'!E212</f>
        <v>Letters</v>
      </c>
      <c r="F212" s="25" t="str">
        <f>'Comprehensive apps info'!F212</f>
        <v>amtslet</v>
      </c>
      <c r="G212" s="25" t="str">
        <f>'Comprehensive apps info'!G212</f>
        <v>Monthly</v>
      </c>
      <c r="H212" s="25" t="str">
        <f>'Comprehensive apps info'!H212</f>
        <v>Letter</v>
      </c>
      <c r="I212" s="25" t="str">
        <f>'Comprehensive apps info'!I212</f>
        <v>AFP</v>
      </c>
      <c r="J212" s="25" t="str">
        <f>'Comprehensive apps info'!J212</f>
        <v>Sushil</v>
      </c>
      <c r="K212" s="25" t="str">
        <f>'Comprehensive apps info'!K212</f>
        <v>Parth</v>
      </c>
      <c r="L212" s="25" t="str">
        <f>'Comprehensive apps info'!L212</f>
        <v>Steve Samaniego</v>
      </c>
      <c r="M212" s="25" t="str">
        <f>'Comprehensive apps info'!M212</f>
        <v>Frederick Reisch</v>
      </c>
      <c r="N212" s="25" t="str">
        <f>'Comprehensive apps info'!N212</f>
        <v>Mike Benson</v>
      </c>
      <c r="O212" s="59" t="str">
        <f>'Comprehensive apps info'!O212</f>
        <v>Supported by TEKsystems</v>
      </c>
      <c r="P212" s="25" t="str">
        <f>'Comprehensive apps info'!P212</f>
        <v/>
      </c>
      <c r="Q212" s="25" t="str">
        <f>'Comprehensive apps info'!Q212</f>
        <v/>
      </c>
      <c r="R212" s="25" t="str">
        <f>'Comprehensive apps info'!R212</f>
        <v/>
      </c>
      <c r="S212" s="28" t="str">
        <f>'Comprehensive apps info'!S212</f>
        <v/>
      </c>
      <c r="T212" s="28" t="str">
        <f>'Comprehensive apps info'!T212</f>
        <v/>
      </c>
      <c r="U212" s="25" t="str">
        <f>'Comprehensive apps info'!U212</f>
        <v/>
      </c>
      <c r="V212" s="25" t="str">
        <f>'Comprehensive apps info'!V212</f>
        <v/>
      </c>
      <c r="W212" s="122" t="str">
        <f>'Comprehensive apps info'!W212</f>
        <v/>
      </c>
      <c r="X212" s="122" t="str">
        <f>'Comprehensive apps info'!X212</f>
        <v/>
      </c>
      <c r="Y212" s="42" t="str">
        <f>'Comprehensive apps info'!Y212</f>
        <v>https://sites.google.com/a/rrd.com/td-ameritrade/</v>
      </c>
      <c r="Z212" s="31" t="str">
        <f>'Comprehensive apps info'!Z212</f>
        <v/>
      </c>
      <c r="AA212" s="118">
        <v>43048.0</v>
      </c>
      <c r="AB212" s="32" t="str">
        <f>'Comprehensive apps info'!AA212</f>
        <v>rrd-amtslet-igroup@rrd.com</v>
      </c>
      <c r="AC212" s="32" t="str">
        <f>'Comprehensive apps info'!AB212</f>
        <v>rrd-amtslet-egroup@rrd.com</v>
      </c>
      <c r="AD212" s="32" t="str">
        <f>'Comprehensive apps info'!AC212</f>
        <v/>
      </c>
      <c r="AE212" s="91"/>
      <c r="AF212" s="91"/>
      <c r="AG212" s="91"/>
      <c r="AH212" s="91"/>
      <c r="AI212" s="1"/>
      <c r="AK212" s="1"/>
    </row>
    <row r="213">
      <c r="A213" s="91"/>
      <c r="B213" s="10">
        <f>'Comprehensive apps info'!B213</f>
        <v>9</v>
      </c>
      <c r="C213" s="10">
        <f>'Comprehensive apps info'!C213</f>
        <v>19</v>
      </c>
      <c r="D213" s="25" t="str">
        <f>'Comprehensive apps info'!D213</f>
        <v>Standard Examiner</v>
      </c>
      <c r="E213" s="25" t="str">
        <f>'Comprehensive apps info'!E213</f>
        <v>Letters</v>
      </c>
      <c r="F213" s="25" t="str">
        <f>'Comprehensive apps info'!F213</f>
        <v>stxltrs</v>
      </c>
      <c r="G213" s="25" t="str">
        <f>'Comprehensive apps info'!G213</f>
        <v>Daily</v>
      </c>
      <c r="H213" s="25" t="str">
        <f>'Comprehensive apps info'!H213</f>
        <v>Invoice</v>
      </c>
      <c r="I213" s="25" t="str">
        <f>'Comprehensive apps info'!I213</f>
        <v>Raw Data</v>
      </c>
      <c r="J213" s="25" t="str">
        <f>'Comprehensive apps info'!J213</f>
        <v>Anil</v>
      </c>
      <c r="K213" s="25" t="str">
        <f>'Comprehensive apps info'!K213</f>
        <v>Parth</v>
      </c>
      <c r="L213" s="25" t="str">
        <f>'Comprehensive apps info'!L213</f>
        <v>Tyler Jacobson</v>
      </c>
      <c r="M213" s="25" t="str">
        <f>'Comprehensive apps info'!M213</f>
        <v>Lynsey Falkenberg</v>
      </c>
      <c r="N213" s="25" t="str">
        <f>'Comprehensive apps info'!N213</f>
        <v>Mike Benson</v>
      </c>
      <c r="O213" s="59" t="str">
        <f>'Comprehensive apps info'!O213</f>
        <v>Supported by TEKsystems</v>
      </c>
      <c r="P213" s="25" t="str">
        <f>'Comprehensive apps info'!P213</f>
        <v/>
      </c>
      <c r="Q213" s="25" t="str">
        <f>'Comprehensive apps info'!Q213</f>
        <v/>
      </c>
      <c r="R213" s="25" t="str">
        <f>'Comprehensive apps info'!R213</f>
        <v/>
      </c>
      <c r="S213" s="28" t="str">
        <f>'Comprehensive apps info'!S213</f>
        <v/>
      </c>
      <c r="T213" s="28" t="str">
        <f>'Comprehensive apps info'!T213</f>
        <v/>
      </c>
      <c r="U213" s="25" t="str">
        <f>'Comprehensive apps info'!U213</f>
        <v/>
      </c>
      <c r="V213" s="25" t="str">
        <f>'Comprehensive apps info'!V213</f>
        <v/>
      </c>
      <c r="W213" s="122" t="str">
        <f>'Comprehensive apps info'!W213</f>
        <v/>
      </c>
      <c r="X213" s="122" t="str">
        <f>'Comprehensive apps info'!X213</f>
        <v/>
      </c>
      <c r="Y213" s="42" t="str">
        <f>'Comprehensive apps info'!Y213</f>
        <v>https://sites.google.com/a/rrd.com/standard-examiner/</v>
      </c>
      <c r="Z213" s="31" t="str">
        <f>'Comprehensive apps info'!Z213</f>
        <v/>
      </c>
      <c r="AA213" s="118">
        <v>43088.0</v>
      </c>
      <c r="AB213" s="32" t="str">
        <f>'Comprehensive apps info'!AA213</f>
        <v/>
      </c>
      <c r="AC213" s="32" t="str">
        <f>'Comprehensive apps info'!AB213</f>
        <v/>
      </c>
      <c r="AD213" s="32" t="str">
        <f>'Comprehensive apps info'!AC213</f>
        <v/>
      </c>
      <c r="AE213" s="91"/>
      <c r="AF213" s="91"/>
      <c r="AG213" s="91"/>
      <c r="AH213" s="91"/>
      <c r="AI213" s="1"/>
      <c r="AK213" s="1"/>
    </row>
    <row r="214">
      <c r="A214" s="91"/>
      <c r="B214" s="10">
        <f>'Comprehensive apps info'!B214</f>
        <v>9</v>
      </c>
      <c r="C214" s="10">
        <f>'Comprehensive apps info'!C214</f>
        <v>20</v>
      </c>
      <c r="D214" s="25" t="str">
        <f>'Comprehensive apps info'!D214</f>
        <v>Waste Management</v>
      </c>
      <c r="E214" s="25" t="str">
        <f>'Comprehensive apps info'!E214</f>
        <v>Collection Letters</v>
      </c>
      <c r="F214" s="25" t="str">
        <f>'Comprehensive apps info'!F214</f>
        <v>wmiltrs</v>
      </c>
      <c r="G214" s="25" t="str">
        <f>'Comprehensive apps info'!G214</f>
        <v>Daily</v>
      </c>
      <c r="H214" s="25" t="str">
        <f>'Comprehensive apps info'!H214</f>
        <v>Letter</v>
      </c>
      <c r="I214" s="25" t="str">
        <f>'Comprehensive apps info'!I214</f>
        <v>Raw Data</v>
      </c>
      <c r="J214" s="25" t="str">
        <f>'Comprehensive apps info'!J214</f>
        <v>Pravallika</v>
      </c>
      <c r="K214" s="25" t="str">
        <f>'Comprehensive apps info'!K214</f>
        <v>Ravi</v>
      </c>
      <c r="L214" s="25" t="str">
        <f>'Comprehensive apps info'!L214</f>
        <v>David Jarrett</v>
      </c>
      <c r="M214" s="25" t="str">
        <f>'Comprehensive apps info'!M214</f>
        <v>Julie Dunbar</v>
      </c>
      <c r="N214" s="25" t="str">
        <f>'Comprehensive apps info'!N214</f>
        <v>David Jarrett</v>
      </c>
      <c r="O214" s="59" t="str">
        <f>'Comprehensive apps info'!O214</f>
        <v>App on Hold</v>
      </c>
      <c r="P214" s="25" t="str">
        <f>'Comprehensive apps info'!P214</f>
        <v/>
      </c>
      <c r="Q214" s="25" t="str">
        <f>'Comprehensive apps info'!Q214</f>
        <v/>
      </c>
      <c r="R214" s="25" t="str">
        <f>'Comprehensive apps info'!R214</f>
        <v/>
      </c>
      <c r="S214" s="28" t="str">
        <f>'Comprehensive apps info'!S214</f>
        <v/>
      </c>
      <c r="T214" s="28" t="str">
        <f>'Comprehensive apps info'!T214</f>
        <v/>
      </c>
      <c r="U214" s="25" t="str">
        <f>'Comprehensive apps info'!U214</f>
        <v/>
      </c>
      <c r="V214" s="25" t="str">
        <f>'Comprehensive apps info'!V214</f>
        <v/>
      </c>
      <c r="W214" s="122" t="str">
        <f>'Comprehensive apps info'!W214</f>
        <v/>
      </c>
      <c r="X214" s="122" t="str">
        <f>'Comprehensive apps info'!X214</f>
        <v/>
      </c>
      <c r="Y214" s="92" t="str">
        <f>'Comprehensive apps info'!Y214</f>
        <v/>
      </c>
      <c r="Z214" s="31" t="str">
        <f>'Comprehensive apps info'!Z214</f>
        <v/>
      </c>
      <c r="AA214" s="118">
        <v>43063.0</v>
      </c>
      <c r="AB214" s="32" t="str">
        <f>'Comprehensive apps info'!AA214</f>
        <v/>
      </c>
      <c r="AC214" s="32" t="str">
        <f>'Comprehensive apps info'!AB214</f>
        <v/>
      </c>
      <c r="AD214" s="32" t="str">
        <f>'Comprehensive apps info'!AC214</f>
        <v/>
      </c>
      <c r="AE214" s="91"/>
      <c r="AF214" s="91"/>
      <c r="AG214" s="91"/>
      <c r="AH214" s="91"/>
      <c r="AI214" s="1"/>
      <c r="AK214" s="1"/>
    </row>
    <row r="215">
      <c r="A215" s="91"/>
      <c r="B215" s="10">
        <f>'Comprehensive apps info'!B215</f>
        <v>9</v>
      </c>
      <c r="C215" s="10">
        <f>'Comprehensive apps info'!C215</f>
        <v>21</v>
      </c>
      <c r="D215" s="25" t="str">
        <f>'Comprehensive apps info'!D215</f>
        <v>Waste Management</v>
      </c>
      <c r="E215" s="25" t="str">
        <f>'Comprehensive apps info'!E215</f>
        <v>Riverside Collection Letters</v>
      </c>
      <c r="F215" s="25" t="str">
        <f>'Comprehensive apps info'!F215</f>
        <v>wmirvsd</v>
      </c>
      <c r="G215" s="25" t="str">
        <f>'Comprehensive apps info'!G215</f>
        <v>Daily</v>
      </c>
      <c r="H215" s="25" t="str">
        <f>'Comprehensive apps info'!H215</f>
        <v>Letter</v>
      </c>
      <c r="I215" s="25" t="str">
        <f>'Comprehensive apps info'!I215</f>
        <v>Raw Data</v>
      </c>
      <c r="J215" s="25" t="str">
        <f>'Comprehensive apps info'!J215</f>
        <v>Pravallika</v>
      </c>
      <c r="K215" s="25" t="str">
        <f>'Comprehensive apps info'!K215</f>
        <v>Ravi</v>
      </c>
      <c r="L215" s="25" t="str">
        <f>'Comprehensive apps info'!L215</f>
        <v>David Jarrett</v>
      </c>
      <c r="M215" s="25" t="str">
        <f>'Comprehensive apps info'!M215</f>
        <v>Julie Dunbar</v>
      </c>
      <c r="N215" s="25" t="str">
        <f>'Comprehensive apps info'!N215</f>
        <v>David Jarrett</v>
      </c>
      <c r="O215" s="59" t="str">
        <f>'Comprehensive apps info'!O215</f>
        <v>App on Hold</v>
      </c>
      <c r="P215" s="25" t="str">
        <f>'Comprehensive apps info'!P215</f>
        <v/>
      </c>
      <c r="Q215" s="25" t="str">
        <f>'Comprehensive apps info'!Q215</f>
        <v/>
      </c>
      <c r="R215" s="25" t="str">
        <f>'Comprehensive apps info'!R215</f>
        <v/>
      </c>
      <c r="S215" s="28" t="str">
        <f>'Comprehensive apps info'!S215</f>
        <v/>
      </c>
      <c r="T215" s="28" t="str">
        <f>'Comprehensive apps info'!T215</f>
        <v/>
      </c>
      <c r="U215" s="25" t="str">
        <f>'Comprehensive apps info'!U215</f>
        <v/>
      </c>
      <c r="V215" s="25" t="str">
        <f>'Comprehensive apps info'!V215</f>
        <v/>
      </c>
      <c r="W215" s="122" t="str">
        <f>'Comprehensive apps info'!W215</f>
        <v/>
      </c>
      <c r="X215" s="122" t="str">
        <f>'Comprehensive apps info'!X215</f>
        <v/>
      </c>
      <c r="Y215" s="92" t="str">
        <f>'Comprehensive apps info'!Y215</f>
        <v/>
      </c>
      <c r="Z215" s="31" t="str">
        <f>'Comprehensive apps info'!Z215</f>
        <v/>
      </c>
      <c r="AA215" s="118">
        <v>43063.0</v>
      </c>
      <c r="AB215" s="32" t="str">
        <f>'Comprehensive apps info'!AA215</f>
        <v/>
      </c>
      <c r="AC215" s="32" t="str">
        <f>'Comprehensive apps info'!AB215</f>
        <v/>
      </c>
      <c r="AD215" s="32" t="str">
        <f>'Comprehensive apps info'!AC215</f>
        <v/>
      </c>
      <c r="AE215" s="91"/>
      <c r="AF215" s="91"/>
      <c r="AG215" s="91"/>
      <c r="AH215" s="91"/>
      <c r="AI215" s="1"/>
      <c r="AK215" s="1"/>
    </row>
    <row r="216">
      <c r="A216" s="91"/>
      <c r="B216" s="10">
        <f>'Comprehensive apps info'!B216</f>
        <v>9</v>
      </c>
      <c r="C216" s="10">
        <f>'Comprehensive apps info'!C216</f>
        <v>22</v>
      </c>
      <c r="D216" s="25" t="str">
        <f>'Comprehensive apps info'!D216</f>
        <v>Waste Management</v>
      </c>
      <c r="E216" s="25" t="str">
        <f>'Comprehensive apps info'!E216</f>
        <v>IEMM</v>
      </c>
      <c r="F216" s="25" t="str">
        <f>'Comprehensive apps info'!F216</f>
        <v>wmiiemm</v>
      </c>
      <c r="G216" s="25" t="str">
        <f>'Comprehensive apps info'!G216</f>
        <v>Quarterly</v>
      </c>
      <c r="H216" s="25" t="str">
        <f>'Comprehensive apps info'!H216</f>
        <v>Letter</v>
      </c>
      <c r="I216" s="25" t="str">
        <f>'Comprehensive apps info'!I216</f>
        <v>Raw Data</v>
      </c>
      <c r="J216" s="25" t="str">
        <f>'Comprehensive apps info'!J216</f>
        <v>Anil</v>
      </c>
      <c r="K216" s="25" t="str">
        <f>'Comprehensive apps info'!K216</f>
        <v>Ravi</v>
      </c>
      <c r="L216" s="25" t="str">
        <f>'Comprehensive apps info'!L216</f>
        <v>David Jarrett</v>
      </c>
      <c r="M216" s="25" t="str">
        <f>'Comprehensive apps info'!M216</f>
        <v>Julie Dunbar</v>
      </c>
      <c r="N216" s="25" t="str">
        <f>'Comprehensive apps info'!N216</f>
        <v>David Jarrett</v>
      </c>
      <c r="O216" s="59" t="str">
        <f>'Comprehensive apps info'!O216</f>
        <v>Supported by TEKsystems</v>
      </c>
      <c r="P216" s="25" t="str">
        <f>'Comprehensive apps info'!P216</f>
        <v/>
      </c>
      <c r="Q216" s="25" t="str">
        <f>'Comprehensive apps info'!Q216</f>
        <v/>
      </c>
      <c r="R216" s="25" t="str">
        <f>'Comprehensive apps info'!R216</f>
        <v/>
      </c>
      <c r="S216" s="28" t="str">
        <f>'Comprehensive apps info'!S216</f>
        <v/>
      </c>
      <c r="T216" s="28" t="str">
        <f>'Comprehensive apps info'!T216</f>
        <v/>
      </c>
      <c r="U216" s="25" t="str">
        <f>'Comprehensive apps info'!U216</f>
        <v/>
      </c>
      <c r="V216" s="25" t="str">
        <f>'Comprehensive apps info'!V216</f>
        <v/>
      </c>
      <c r="W216" s="122" t="str">
        <f>'Comprehensive apps info'!W216</f>
        <v/>
      </c>
      <c r="X216" s="122" t="str">
        <f>'Comprehensive apps info'!X216</f>
        <v/>
      </c>
      <c r="Y216" s="92" t="str">
        <f>'Comprehensive apps info'!Y216</f>
        <v/>
      </c>
      <c r="Z216" s="31" t="str">
        <f>'Comprehensive apps info'!Z216</f>
        <v/>
      </c>
      <c r="AA216" s="118">
        <v>43063.0</v>
      </c>
      <c r="AB216" s="32" t="str">
        <f>'Comprehensive apps info'!AA216</f>
        <v/>
      </c>
      <c r="AC216" s="32" t="str">
        <f>'Comprehensive apps info'!AB216</f>
        <v/>
      </c>
      <c r="AD216" s="32" t="str">
        <f>'Comprehensive apps info'!AC216</f>
        <v/>
      </c>
      <c r="AE216" s="91"/>
      <c r="AF216" s="91"/>
      <c r="AG216" s="91"/>
      <c r="AH216" s="91"/>
      <c r="AI216" s="1"/>
      <c r="AK216" s="1"/>
    </row>
    <row r="217">
      <c r="A217" s="91"/>
      <c r="B217" s="10">
        <f>'Comprehensive apps info'!B217</f>
        <v>9</v>
      </c>
      <c r="C217" s="10">
        <f>'Comprehensive apps info'!C217</f>
        <v>23</v>
      </c>
      <c r="D217" s="25" t="str">
        <f>'Comprehensive apps info'!D217</f>
        <v>Waste Management</v>
      </c>
      <c r="E217" s="25" t="str">
        <f>'Comprehensive apps info'!E217</f>
        <v>El Cajon Collection Letters</v>
      </c>
      <c r="F217" s="25" t="str">
        <f>'Comprehensive apps info'!F217</f>
        <v>wmielca</v>
      </c>
      <c r="G217" s="25" t="str">
        <f>'Comprehensive apps info'!G217</f>
        <v>Quarterly</v>
      </c>
      <c r="H217" s="25" t="str">
        <f>'Comprehensive apps info'!H217</f>
        <v>Letter</v>
      </c>
      <c r="I217" s="25" t="str">
        <f>'Comprehensive apps info'!I217</f>
        <v>Raw Data</v>
      </c>
      <c r="J217" s="25" t="str">
        <f>'Comprehensive apps info'!J217</f>
        <v>Anil</v>
      </c>
      <c r="K217" s="25" t="str">
        <f>'Comprehensive apps info'!K217</f>
        <v>Ravi</v>
      </c>
      <c r="L217" s="25" t="str">
        <f>'Comprehensive apps info'!L217</f>
        <v>David Jarrett</v>
      </c>
      <c r="M217" s="25" t="str">
        <f>'Comprehensive apps info'!M217</f>
        <v>Julie Dunbar</v>
      </c>
      <c r="N217" s="25" t="str">
        <f>'Comprehensive apps info'!N217</f>
        <v>David Jarrett</v>
      </c>
      <c r="O217" s="59" t="str">
        <f>'Comprehensive apps info'!O217</f>
        <v>Supported by TEKsystems</v>
      </c>
      <c r="P217" s="25" t="str">
        <f>'Comprehensive apps info'!P217</f>
        <v/>
      </c>
      <c r="Q217" s="25" t="str">
        <f>'Comprehensive apps info'!Q217</f>
        <v/>
      </c>
      <c r="R217" s="25" t="str">
        <f>'Comprehensive apps info'!R217</f>
        <v/>
      </c>
      <c r="S217" s="28" t="str">
        <f>'Comprehensive apps info'!S217</f>
        <v/>
      </c>
      <c r="T217" s="28" t="str">
        <f>'Comprehensive apps info'!T217</f>
        <v/>
      </c>
      <c r="U217" s="25" t="str">
        <f>'Comprehensive apps info'!U217</f>
        <v/>
      </c>
      <c r="V217" s="25" t="str">
        <f>'Comprehensive apps info'!V217</f>
        <v/>
      </c>
      <c r="W217" s="122" t="str">
        <f>'Comprehensive apps info'!W217</f>
        <v/>
      </c>
      <c r="X217" s="122" t="str">
        <f>'Comprehensive apps info'!X217</f>
        <v/>
      </c>
      <c r="Y217" s="92" t="str">
        <f>'Comprehensive apps info'!Y217</f>
        <v/>
      </c>
      <c r="Z217" s="31" t="str">
        <f>'Comprehensive apps info'!Z217</f>
        <v/>
      </c>
      <c r="AA217" s="118">
        <v>43063.0</v>
      </c>
      <c r="AB217" s="32" t="str">
        <f>'Comprehensive apps info'!AA217</f>
        <v/>
      </c>
      <c r="AC217" s="32" t="str">
        <f>'Comprehensive apps info'!AB217</f>
        <v/>
      </c>
      <c r="AD217" s="32" t="str">
        <f>'Comprehensive apps info'!AC217</f>
        <v/>
      </c>
      <c r="AE217" s="91"/>
      <c r="AF217" s="91"/>
      <c r="AG217" s="91"/>
      <c r="AH217" s="91"/>
      <c r="AI217" s="1"/>
      <c r="AK217" s="1"/>
    </row>
    <row r="218">
      <c r="A218" s="91"/>
      <c r="B218" s="10">
        <f>'Comprehensive apps info'!B218</f>
        <v>9</v>
      </c>
      <c r="C218" s="10">
        <f>'Comprehensive apps info'!C218</f>
        <v>24</v>
      </c>
      <c r="D218" s="25" t="str">
        <f>'Comprehensive apps info'!D218</f>
        <v>Waste Management</v>
      </c>
      <c r="E218" s="25" t="str">
        <f>'Comprehensive apps info'!E218</f>
        <v>Special Letter for Rio Rancho</v>
      </c>
      <c r="F218" s="25" t="str">
        <f>'Comprehensive apps info'!F218</f>
        <v>wmispec</v>
      </c>
      <c r="G218" s="25" t="str">
        <f>'Comprehensive apps info'!G218</f>
        <v>Quarterly</v>
      </c>
      <c r="H218" s="25" t="str">
        <f>'Comprehensive apps info'!H218</f>
        <v>Letter</v>
      </c>
      <c r="I218" s="25" t="str">
        <f>'Comprehensive apps info'!I218</f>
        <v>Raw Data</v>
      </c>
      <c r="J218" s="25" t="str">
        <f>'Comprehensive apps info'!J218</f>
        <v>Ravi</v>
      </c>
      <c r="K218" s="25" t="str">
        <f>'Comprehensive apps info'!K218</f>
        <v>Anil</v>
      </c>
      <c r="L218" s="25" t="str">
        <f>'Comprehensive apps info'!L218</f>
        <v>David Jarrett</v>
      </c>
      <c r="M218" s="25" t="str">
        <f>'Comprehensive apps info'!M218</f>
        <v>Julie Dunbar</v>
      </c>
      <c r="N218" s="25" t="str">
        <f>'Comprehensive apps info'!N218</f>
        <v>David Jarrett</v>
      </c>
      <c r="O218" s="59" t="str">
        <f>'Comprehensive apps info'!O218</f>
        <v>Supported by TEKsystems</v>
      </c>
      <c r="P218" s="25" t="str">
        <f>'Comprehensive apps info'!P218</f>
        <v/>
      </c>
      <c r="Q218" s="25" t="str">
        <f>'Comprehensive apps info'!Q218</f>
        <v/>
      </c>
      <c r="R218" s="25" t="str">
        <f>'Comprehensive apps info'!R218</f>
        <v/>
      </c>
      <c r="S218" s="28" t="str">
        <f>'Comprehensive apps info'!S218</f>
        <v/>
      </c>
      <c r="T218" s="28" t="str">
        <f>'Comprehensive apps info'!T218</f>
        <v/>
      </c>
      <c r="U218" s="25" t="str">
        <f>'Comprehensive apps info'!U218</f>
        <v/>
      </c>
      <c r="V218" s="25" t="str">
        <f>'Comprehensive apps info'!V218</f>
        <v/>
      </c>
      <c r="W218" s="122" t="str">
        <f>'Comprehensive apps info'!W218</f>
        <v/>
      </c>
      <c r="X218" s="122" t="str">
        <f>'Comprehensive apps info'!X218</f>
        <v/>
      </c>
      <c r="Y218" s="92" t="str">
        <f>'Comprehensive apps info'!Y218</f>
        <v/>
      </c>
      <c r="Z218" s="31" t="str">
        <f>'Comprehensive apps info'!Z218</f>
        <v/>
      </c>
      <c r="AA218" s="118">
        <v>43063.0</v>
      </c>
      <c r="AB218" s="32" t="str">
        <f>'Comprehensive apps info'!AA218</f>
        <v/>
      </c>
      <c r="AC218" s="32" t="str">
        <f>'Comprehensive apps info'!AB218</f>
        <v/>
      </c>
      <c r="AD218" s="32" t="str">
        <f>'Comprehensive apps info'!AC218</f>
        <v/>
      </c>
      <c r="AE218" s="91"/>
      <c r="AF218" s="91"/>
      <c r="AG218" s="91"/>
      <c r="AH218" s="91"/>
      <c r="AI218" s="1"/>
      <c r="AK218" s="1"/>
    </row>
    <row r="219">
      <c r="A219" s="91"/>
      <c r="B219" s="10">
        <f>'Comprehensive apps info'!B219</f>
        <v>9</v>
      </c>
      <c r="C219" s="10">
        <f>'Comprehensive apps info'!C219</f>
        <v>25</v>
      </c>
      <c r="D219" s="25" t="str">
        <f>'Comprehensive apps info'!D219</f>
        <v>Waste Management</v>
      </c>
      <c r="E219" s="25" t="str">
        <f>'Comprehensive apps info'!E219</f>
        <v>Green Leaf</v>
      </c>
      <c r="F219" s="25" t="str">
        <f>'Comprehensive apps info'!F219</f>
        <v>wmigren</v>
      </c>
      <c r="G219" s="25" t="str">
        <f>'Comprehensive apps info'!G219</f>
        <v>Quarterly</v>
      </c>
      <c r="H219" s="25" t="str">
        <f>'Comprehensive apps info'!H219</f>
        <v>Letter</v>
      </c>
      <c r="I219" s="25" t="str">
        <f>'Comprehensive apps info'!I219</f>
        <v>Raw Data</v>
      </c>
      <c r="J219" s="25" t="str">
        <f>'Comprehensive apps info'!J219</f>
        <v>Ravi</v>
      </c>
      <c r="K219" s="25" t="str">
        <f>'Comprehensive apps info'!K219</f>
        <v>Anil</v>
      </c>
      <c r="L219" s="25" t="str">
        <f>'Comprehensive apps info'!L219</f>
        <v>David Jarrett</v>
      </c>
      <c r="M219" s="25" t="str">
        <f>'Comprehensive apps info'!M219</f>
        <v>Julie Dunbar</v>
      </c>
      <c r="N219" s="25" t="str">
        <f>'Comprehensive apps info'!N219</f>
        <v>David Jarrett</v>
      </c>
      <c r="O219" s="59" t="str">
        <f>'Comprehensive apps info'!O219</f>
        <v>Supported by TEKsystems</v>
      </c>
      <c r="P219" s="25" t="str">
        <f>'Comprehensive apps info'!P219</f>
        <v/>
      </c>
      <c r="Q219" s="25" t="str">
        <f>'Comprehensive apps info'!Q219</f>
        <v/>
      </c>
      <c r="R219" s="25" t="str">
        <f>'Comprehensive apps info'!R219</f>
        <v/>
      </c>
      <c r="S219" s="28" t="str">
        <f>'Comprehensive apps info'!S219</f>
        <v/>
      </c>
      <c r="T219" s="28" t="str">
        <f>'Comprehensive apps info'!T219</f>
        <v/>
      </c>
      <c r="U219" s="25" t="str">
        <f>'Comprehensive apps info'!U219</f>
        <v/>
      </c>
      <c r="V219" s="25" t="str">
        <f>'Comprehensive apps info'!V219</f>
        <v/>
      </c>
      <c r="W219" s="122" t="str">
        <f>'Comprehensive apps info'!W219</f>
        <v/>
      </c>
      <c r="X219" s="122" t="str">
        <f>'Comprehensive apps info'!X219</f>
        <v/>
      </c>
      <c r="Y219" s="92" t="str">
        <f>'Comprehensive apps info'!Y219</f>
        <v/>
      </c>
      <c r="Z219" s="31" t="str">
        <f>'Comprehensive apps info'!Z219</f>
        <v/>
      </c>
      <c r="AA219" s="118">
        <v>43063.0</v>
      </c>
      <c r="AB219" s="32" t="str">
        <f>'Comprehensive apps info'!AA219</f>
        <v/>
      </c>
      <c r="AC219" s="32" t="str">
        <f>'Comprehensive apps info'!AB219</f>
        <v/>
      </c>
      <c r="AD219" s="32" t="str">
        <f>'Comprehensive apps info'!AC219</f>
        <v/>
      </c>
      <c r="AE219" s="91"/>
      <c r="AF219" s="91"/>
      <c r="AG219" s="91"/>
      <c r="AH219" s="91"/>
      <c r="AI219" s="1"/>
      <c r="AK219" s="1"/>
    </row>
    <row r="220">
      <c r="A220" s="91"/>
      <c r="B220" s="10">
        <f>'Comprehensive apps info'!B220</f>
        <v>9</v>
      </c>
      <c r="C220" s="10">
        <f>'Comprehensive apps info'!C220</f>
        <v>26</v>
      </c>
      <c r="D220" s="25" t="str">
        <f>'Comprehensive apps info'!D220</f>
        <v>Waste Management</v>
      </c>
      <c r="E220" s="25" t="str">
        <f>'Comprehensive apps info'!E220</f>
        <v>Oakland Collection Letter</v>
      </c>
      <c r="F220" s="25" t="str">
        <f>'Comprehensive apps info'!F220</f>
        <v>wmioakl</v>
      </c>
      <c r="G220" s="25" t="str">
        <f>'Comprehensive apps info'!G220</f>
        <v>Quarterly</v>
      </c>
      <c r="H220" s="25" t="str">
        <f>'Comprehensive apps info'!H220</f>
        <v>Letter</v>
      </c>
      <c r="I220" s="25" t="str">
        <f>'Comprehensive apps info'!I220</f>
        <v>Raw Data</v>
      </c>
      <c r="J220" s="25" t="str">
        <f>'Comprehensive apps info'!J220</f>
        <v>Ravi</v>
      </c>
      <c r="K220" s="25" t="str">
        <f>'Comprehensive apps info'!K220</f>
        <v>Anil</v>
      </c>
      <c r="L220" s="25" t="str">
        <f>'Comprehensive apps info'!L220</f>
        <v>David Jarrett</v>
      </c>
      <c r="M220" s="25" t="str">
        <f>'Comprehensive apps info'!M220</f>
        <v>Julie Dunbar</v>
      </c>
      <c r="N220" s="25" t="str">
        <f>'Comprehensive apps info'!N220</f>
        <v>David Jarrett</v>
      </c>
      <c r="O220" s="59" t="str">
        <f>'Comprehensive apps info'!O220</f>
        <v>Supported by TEKsystems</v>
      </c>
      <c r="P220" s="25" t="str">
        <f>'Comprehensive apps info'!P220</f>
        <v/>
      </c>
      <c r="Q220" s="25" t="str">
        <f>'Comprehensive apps info'!Q220</f>
        <v/>
      </c>
      <c r="R220" s="25" t="str">
        <f>'Comprehensive apps info'!R220</f>
        <v/>
      </c>
      <c r="S220" s="28" t="str">
        <f>'Comprehensive apps info'!S220</f>
        <v/>
      </c>
      <c r="T220" s="28" t="str">
        <f>'Comprehensive apps info'!T220</f>
        <v/>
      </c>
      <c r="U220" s="25" t="str">
        <f>'Comprehensive apps info'!U220</f>
        <v/>
      </c>
      <c r="V220" s="25" t="str">
        <f>'Comprehensive apps info'!V220</f>
        <v/>
      </c>
      <c r="W220" s="122" t="str">
        <f>'Comprehensive apps info'!W220</f>
        <v/>
      </c>
      <c r="X220" s="122" t="str">
        <f>'Comprehensive apps info'!X220</f>
        <v/>
      </c>
      <c r="Y220" s="42" t="str">
        <f>'Comprehensive apps info'!Y220</f>
        <v>https://sites.google.com/a/rrd.com/wmioakl---waste-management-oakland/</v>
      </c>
      <c r="Z220" s="31" t="str">
        <f>'Comprehensive apps info'!Z220</f>
        <v/>
      </c>
      <c r="AA220" s="118">
        <v>43063.0</v>
      </c>
      <c r="AB220" s="32" t="str">
        <f>'Comprehensive apps info'!AA220</f>
        <v/>
      </c>
      <c r="AC220" s="32" t="str">
        <f>'Comprehensive apps info'!AB220</f>
        <v/>
      </c>
      <c r="AD220" s="32" t="str">
        <f>'Comprehensive apps info'!AC220</f>
        <v/>
      </c>
      <c r="AE220" s="91"/>
      <c r="AF220" s="91"/>
      <c r="AG220" s="91"/>
      <c r="AH220" s="91"/>
      <c r="AI220" s="1"/>
      <c r="AK220" s="1"/>
    </row>
    <row r="221">
      <c r="A221" s="91"/>
      <c r="B221" s="10">
        <f>'Comprehensive apps info'!B221</f>
        <v>9</v>
      </c>
      <c r="C221" s="10">
        <f>'Comprehensive apps info'!C221</f>
        <v>27</v>
      </c>
      <c r="D221" s="25" t="str">
        <f>'Comprehensive apps info'!D221</f>
        <v>Yellow Pages</v>
      </c>
      <c r="E221" s="25" t="str">
        <f>'Comprehensive apps info'!E221</f>
        <v>Checks</v>
      </c>
      <c r="F221" s="25" t="str">
        <f>'Comprehensive apps info'!F221</f>
        <v>ypgchks</v>
      </c>
      <c r="G221" s="25" t="str">
        <f>'Comprehensive apps info'!G221</f>
        <v>Weekly</v>
      </c>
      <c r="H221" s="25" t="str">
        <f>'Comprehensive apps info'!H221</f>
        <v>Checks</v>
      </c>
      <c r="I221" s="25" t="str">
        <f>'Comprehensive apps info'!I221</f>
        <v>Raw Data</v>
      </c>
      <c r="J221" s="25" t="str">
        <f>'Comprehensive apps info'!J221</f>
        <v>Sushil</v>
      </c>
      <c r="K221" s="25" t="str">
        <f>'Comprehensive apps info'!K221</f>
        <v>Parth</v>
      </c>
      <c r="L221" s="25" t="str">
        <f>'Comprehensive apps info'!L221</f>
        <v>Michael Smith</v>
      </c>
      <c r="M221" s="25" t="str">
        <f>'Comprehensive apps info'!M221</f>
        <v>Richard Pruitt</v>
      </c>
      <c r="N221" s="25" t="str">
        <f>'Comprehensive apps info'!N221</f>
        <v>Mike Benson</v>
      </c>
      <c r="O221" s="59" t="str">
        <f>'Comprehensive apps info'!O221</f>
        <v>Supported by TEKsystems</v>
      </c>
      <c r="P221" s="25" t="str">
        <f>'Comprehensive apps info'!P221</f>
        <v/>
      </c>
      <c r="Q221" s="25" t="str">
        <f>'Comprehensive apps info'!Q221</f>
        <v/>
      </c>
      <c r="R221" s="25" t="str">
        <f>'Comprehensive apps info'!R221</f>
        <v/>
      </c>
      <c r="S221" s="28" t="str">
        <f>'Comprehensive apps info'!S221</f>
        <v/>
      </c>
      <c r="T221" s="28" t="str">
        <f>'Comprehensive apps info'!T221</f>
        <v/>
      </c>
      <c r="U221" s="25" t="str">
        <f>'Comprehensive apps info'!U221</f>
        <v/>
      </c>
      <c r="V221" s="25" t="str">
        <f>'Comprehensive apps info'!V221</f>
        <v/>
      </c>
      <c r="W221" s="122" t="str">
        <f>'Comprehensive apps info'!W221</f>
        <v/>
      </c>
      <c r="X221" s="122" t="str">
        <f>'Comprehensive apps info'!X221</f>
        <v/>
      </c>
      <c r="Y221" s="42" t="str">
        <f>'Comprehensive apps info'!Y221</f>
        <v>https://sites.google.com/a/rrd.com/ypgchks/</v>
      </c>
      <c r="Z221" s="31" t="str">
        <f>'Comprehensive apps info'!Z221</f>
        <v/>
      </c>
      <c r="AA221" s="118">
        <v>43048.0</v>
      </c>
      <c r="AB221" s="32" t="str">
        <f>'Comprehensive apps info'!AA221</f>
        <v/>
      </c>
      <c r="AC221" s="32" t="str">
        <f>'Comprehensive apps info'!AB221</f>
        <v/>
      </c>
      <c r="AD221" s="32" t="str">
        <f>'Comprehensive apps info'!AC221</f>
        <v/>
      </c>
      <c r="AE221" s="91"/>
      <c r="AF221" s="91"/>
      <c r="AG221" s="91"/>
      <c r="AH221" s="91"/>
      <c r="AI221" s="1"/>
      <c r="AK221" s="1"/>
    </row>
    <row r="222">
      <c r="A222" s="91"/>
      <c r="B222" s="10">
        <f>'Comprehensive apps info'!B222</f>
        <v>9</v>
      </c>
      <c r="C222" s="10">
        <f>'Comprehensive apps info'!C222</f>
        <v>28</v>
      </c>
      <c r="D222" s="25" t="str">
        <f>'Comprehensive apps info'!D222</f>
        <v>ING Voya</v>
      </c>
      <c r="E222" s="25" t="str">
        <f>'Comprehensive apps info'!E222</f>
        <v>QACA Notices</v>
      </c>
      <c r="F222" s="25" t="str">
        <f>'Comprehensive apps info'!F222</f>
        <v>ingqaca</v>
      </c>
      <c r="G222" s="25" t="str">
        <f>'Comprehensive apps info'!G222</f>
        <v>Daily</v>
      </c>
      <c r="H222" s="25" t="str">
        <f>'Comprehensive apps info'!H222</f>
        <v>Letter</v>
      </c>
      <c r="I222" s="25" t="str">
        <f>'Comprehensive apps info'!I222</f>
        <v>PDF</v>
      </c>
      <c r="J222" s="25" t="str">
        <f>'Comprehensive apps info'!J222</f>
        <v>Ravi</v>
      </c>
      <c r="K222" s="25" t="str">
        <f>'Comprehensive apps info'!K222</f>
        <v>Rao</v>
      </c>
      <c r="L222" s="25" t="str">
        <f>'Comprehensive apps info'!L222</f>
        <v>John Wyllie</v>
      </c>
      <c r="M222" s="25" t="str">
        <f>'Comprehensive apps info'!M222</f>
        <v>Steven Cicchetto</v>
      </c>
      <c r="N222" s="25" t="str">
        <f>'Comprehensive apps info'!N222</f>
        <v>Mike Benson</v>
      </c>
      <c r="O222" s="59" t="str">
        <f>'Comprehensive apps info'!O222</f>
        <v>Supported by TEKsystems</v>
      </c>
      <c r="P222" s="25" t="str">
        <f>'Comprehensive apps info'!P222</f>
        <v/>
      </c>
      <c r="Q222" s="25" t="str">
        <f>'Comprehensive apps info'!Q222</f>
        <v/>
      </c>
      <c r="R222" s="25" t="str">
        <f>'Comprehensive apps info'!R222</f>
        <v/>
      </c>
      <c r="S222" s="28" t="str">
        <f>'Comprehensive apps info'!S222</f>
        <v/>
      </c>
      <c r="T222" s="28" t="str">
        <f>'Comprehensive apps info'!T222</f>
        <v/>
      </c>
      <c r="U222" s="25" t="str">
        <f>'Comprehensive apps info'!U222</f>
        <v/>
      </c>
      <c r="V222" s="25" t="str">
        <f>'Comprehensive apps info'!V222</f>
        <v/>
      </c>
      <c r="W222" s="122" t="str">
        <f>'Comprehensive apps info'!W222</f>
        <v/>
      </c>
      <c r="X222" s="122" t="str">
        <f>'Comprehensive apps info'!X222</f>
        <v/>
      </c>
      <c r="Y222" s="42" t="str">
        <f>'Comprehensive apps info'!Y222</f>
        <v>https://sites.google.com/a/rrd.com/ing-voya-qaca/</v>
      </c>
      <c r="Z222" s="31" t="str">
        <f>'Comprehensive apps info'!Z222</f>
        <v/>
      </c>
      <c r="AA222" s="118">
        <v>43048.0</v>
      </c>
      <c r="AB222" s="32" t="str">
        <f>'Comprehensive apps info'!AA222</f>
        <v>powerstream_donotreply@rrd.com</v>
      </c>
      <c r="AC222" s="32" t="str">
        <f>'Comprehensive apps info'!AB222</f>
        <v>voyaadpsupportteam@rrd.com,
pasupport1\\\@rrd.com</v>
      </c>
      <c r="AD222" s="32" t="str">
        <f>'Comprehensive apps info'!AC222</f>
        <v/>
      </c>
      <c r="AE222" s="91"/>
      <c r="AF222" s="91"/>
      <c r="AG222" s="91"/>
      <c r="AH222" s="91"/>
      <c r="AI222" s="1"/>
      <c r="AK222" s="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  <c r="AF223" s="91"/>
      <c r="AG223" s="91"/>
      <c r="AH223" s="91"/>
      <c r="AI223" s="1"/>
      <c r="AJ223" s="1"/>
      <c r="AK223" s="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91"/>
      <c r="AG224" s="91"/>
      <c r="AH224" s="91"/>
      <c r="AI224" s="1"/>
      <c r="AJ224" s="1"/>
      <c r="AK224" s="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91"/>
      <c r="AG225" s="91"/>
      <c r="AH225" s="91"/>
      <c r="AI225" s="1"/>
      <c r="AJ225" s="1"/>
      <c r="AK225" s="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  <c r="AG226" s="91"/>
      <c r="AH226" s="91"/>
      <c r="AI226" s="1"/>
      <c r="AJ226" s="1"/>
      <c r="AK226" s="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  <c r="AH227" s="91"/>
      <c r="AI227" s="1"/>
      <c r="AJ227" s="1"/>
      <c r="AK227" s="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  <c r="AF228" s="91"/>
      <c r="AG228" s="91"/>
      <c r="AH228" s="91"/>
      <c r="AI228" s="1"/>
      <c r="AJ228" s="1"/>
      <c r="AK228" s="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  <c r="AG229" s="91"/>
      <c r="AH229" s="91"/>
      <c r="AI229" s="1"/>
      <c r="AJ229" s="1"/>
      <c r="AK229" s="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1"/>
      <c r="AJ230" s="1"/>
      <c r="AK230" s="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1"/>
      <c r="AJ231" s="1"/>
      <c r="AK231" s="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1"/>
      <c r="AJ232" s="1"/>
      <c r="AK232" s="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  <c r="AG233" s="91"/>
      <c r="AH233" s="91"/>
      <c r="AI233" s="1"/>
      <c r="AJ233" s="1"/>
      <c r="AK233" s="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  <c r="AG234" s="91"/>
      <c r="AH234" s="91"/>
      <c r="AI234" s="1"/>
      <c r="AJ234" s="1"/>
      <c r="AK234" s="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91"/>
      <c r="AG235" s="91"/>
      <c r="AH235" s="91"/>
      <c r="AI235" s="1"/>
      <c r="AJ235" s="1"/>
      <c r="AK235" s="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  <c r="AF236" s="91"/>
      <c r="AG236" s="91"/>
      <c r="AH236" s="91"/>
      <c r="AI236" s="1"/>
      <c r="AJ236" s="1"/>
      <c r="AK236" s="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  <c r="AF237" s="91"/>
      <c r="AG237" s="91"/>
      <c r="AH237" s="91"/>
      <c r="AI237" s="1"/>
      <c r="AJ237" s="1"/>
      <c r="AK237" s="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  <c r="AF238" s="91"/>
      <c r="AG238" s="91"/>
      <c r="AH238" s="91"/>
      <c r="AI238" s="1"/>
      <c r="AJ238" s="1"/>
      <c r="AK238" s="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91"/>
      <c r="AG239" s="91"/>
      <c r="AH239" s="91"/>
      <c r="AI239" s="1"/>
      <c r="AJ239" s="1"/>
      <c r="AK239" s="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  <c r="AF240" s="91"/>
      <c r="AG240" s="91"/>
      <c r="AH240" s="91"/>
      <c r="AI240" s="1"/>
      <c r="AJ240" s="1"/>
      <c r="AK240" s="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  <c r="AG241" s="91"/>
      <c r="AH241" s="91"/>
      <c r="AI241" s="1"/>
      <c r="AJ241" s="1"/>
      <c r="AK241" s="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91"/>
      <c r="AG242" s="91"/>
      <c r="AH242" s="91"/>
      <c r="AI242" s="1"/>
      <c r="AJ242" s="1"/>
      <c r="AK242" s="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  <c r="AF243" s="91"/>
      <c r="AG243" s="91"/>
      <c r="AH243" s="91"/>
      <c r="AI243" s="1"/>
      <c r="AJ243" s="1"/>
      <c r="AK243" s="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91"/>
      <c r="AG244" s="91"/>
      <c r="AH244" s="91"/>
      <c r="AI244" s="1"/>
      <c r="AJ244" s="1"/>
      <c r="AK244" s="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91"/>
      <c r="AG245" s="91"/>
      <c r="AH245" s="91"/>
      <c r="AI245" s="1"/>
      <c r="AJ245" s="1"/>
      <c r="AK245" s="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91"/>
      <c r="AH246" s="91"/>
      <c r="AI246" s="1"/>
      <c r="AJ246" s="1"/>
      <c r="AK246" s="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91"/>
      <c r="AH247" s="91"/>
      <c r="AI247" s="1"/>
      <c r="AJ247" s="1"/>
      <c r="AK247" s="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  <c r="AH248" s="91"/>
      <c r="AI248" s="1"/>
      <c r="AJ248" s="1"/>
      <c r="AK248" s="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  <c r="AF249" s="91"/>
      <c r="AG249" s="91"/>
      <c r="AH249" s="91"/>
      <c r="AI249" s="1"/>
      <c r="AJ249" s="1"/>
      <c r="AK249" s="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  <c r="AF250" s="91"/>
      <c r="AG250" s="91"/>
      <c r="AH250" s="91"/>
      <c r="AI250" s="1"/>
      <c r="AJ250" s="1"/>
      <c r="AK250" s="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  <c r="AF251" s="91"/>
      <c r="AG251" s="91"/>
      <c r="AH251" s="91"/>
      <c r="AI251" s="1"/>
      <c r="AJ251" s="1"/>
      <c r="AK251" s="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  <c r="AF252" s="91"/>
      <c r="AG252" s="91"/>
      <c r="AH252" s="91"/>
      <c r="AI252" s="1"/>
      <c r="AJ252" s="1"/>
      <c r="AK252" s="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  <c r="AF253" s="91"/>
      <c r="AG253" s="91"/>
      <c r="AH253" s="91"/>
      <c r="AI253" s="1"/>
      <c r="AJ253" s="1"/>
      <c r="AK253" s="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  <c r="AF254" s="91"/>
      <c r="AG254" s="91"/>
      <c r="AH254" s="91"/>
      <c r="AI254" s="1"/>
      <c r="AJ254" s="1"/>
      <c r="AK254" s="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  <c r="AF255" s="91"/>
      <c r="AG255" s="91"/>
      <c r="AH255" s="91"/>
      <c r="AI255" s="1"/>
      <c r="AJ255" s="1"/>
      <c r="AK255" s="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91"/>
      <c r="AG256" s="91"/>
      <c r="AH256" s="91"/>
      <c r="AI256" s="1"/>
      <c r="AJ256" s="1"/>
      <c r="AK256" s="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  <c r="AF257" s="91"/>
      <c r="AG257" s="91"/>
      <c r="AH257" s="91"/>
      <c r="AI257" s="1"/>
      <c r="AJ257" s="1"/>
      <c r="AK257" s="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91"/>
      <c r="AH258" s="91"/>
      <c r="AI258" s="1"/>
      <c r="AJ258" s="1"/>
      <c r="AK258" s="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1"/>
      <c r="AJ259" s="1"/>
      <c r="AK259" s="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1"/>
      <c r="AJ260" s="1"/>
      <c r="AK260" s="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1"/>
      <c r="AJ261" s="1"/>
      <c r="AK261" s="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91"/>
      <c r="AG262" s="91"/>
      <c r="AH262" s="91"/>
      <c r="AI262" s="1"/>
      <c r="AJ262" s="1"/>
      <c r="AK262" s="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  <c r="AF263" s="91"/>
      <c r="AG263" s="91"/>
      <c r="AH263" s="91"/>
      <c r="AI263" s="1"/>
      <c r="AJ263" s="1"/>
      <c r="AK263" s="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91"/>
      <c r="AH264" s="91"/>
      <c r="AI264" s="1"/>
      <c r="AJ264" s="1"/>
      <c r="AK264" s="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  <c r="AF265" s="91"/>
      <c r="AG265" s="91"/>
      <c r="AH265" s="91"/>
      <c r="AI265" s="1"/>
      <c r="AJ265" s="1"/>
      <c r="AK265" s="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  <c r="AE266" s="91"/>
      <c r="AF266" s="91"/>
      <c r="AG266" s="91"/>
      <c r="AH266" s="91"/>
      <c r="AI266" s="1"/>
      <c r="AJ266" s="1"/>
      <c r="AK266" s="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  <c r="AF267" s="91"/>
      <c r="AG267" s="91"/>
      <c r="AH267" s="91"/>
      <c r="AI267" s="1"/>
      <c r="AJ267" s="1"/>
      <c r="AK267" s="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  <c r="AF268" s="91"/>
      <c r="AG268" s="91"/>
      <c r="AH268" s="91"/>
      <c r="AI268" s="1"/>
      <c r="AJ268" s="1"/>
      <c r="AK268" s="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91"/>
      <c r="AH269" s="91"/>
      <c r="AI269" s="1"/>
      <c r="AJ269" s="1"/>
      <c r="AK269" s="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  <c r="AF270" s="91"/>
      <c r="AG270" s="91"/>
      <c r="AH270" s="91"/>
      <c r="AI270" s="1"/>
      <c r="AJ270" s="1"/>
      <c r="AK270" s="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  <c r="AF271" s="91"/>
      <c r="AG271" s="91"/>
      <c r="AH271" s="91"/>
      <c r="AI271" s="1"/>
      <c r="AJ271" s="1"/>
      <c r="AK271" s="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91"/>
      <c r="AG272" s="91"/>
      <c r="AH272" s="91"/>
      <c r="AI272" s="1"/>
      <c r="AJ272" s="1"/>
      <c r="AK272" s="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91"/>
      <c r="AG273" s="91"/>
      <c r="AH273" s="91"/>
      <c r="AI273" s="1"/>
      <c r="AJ273" s="1"/>
      <c r="AK273" s="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91"/>
      <c r="AH274" s="91"/>
      <c r="AI274" s="1"/>
      <c r="AJ274" s="1"/>
      <c r="AK274" s="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91"/>
      <c r="AG275" s="91"/>
      <c r="AH275" s="91"/>
      <c r="AI275" s="1"/>
      <c r="AJ275" s="1"/>
      <c r="AK275" s="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  <c r="AH276" s="91"/>
      <c r="AI276" s="1"/>
      <c r="AJ276" s="1"/>
      <c r="AK276" s="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  <c r="AE277" s="91"/>
      <c r="AF277" s="91"/>
      <c r="AG277" s="91"/>
      <c r="AH277" s="91"/>
      <c r="AI277" s="1"/>
      <c r="AJ277" s="1"/>
      <c r="AK277" s="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  <c r="AF278" s="91"/>
      <c r="AG278" s="91"/>
      <c r="AH278" s="91"/>
      <c r="AI278" s="1"/>
      <c r="AJ278" s="1"/>
      <c r="AK278" s="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91"/>
      <c r="AH279" s="91"/>
      <c r="AI279" s="1"/>
      <c r="AJ279" s="1"/>
      <c r="AK279" s="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91"/>
      <c r="AH280" s="91"/>
      <c r="AI280" s="1"/>
      <c r="AJ280" s="1"/>
      <c r="AK280" s="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91"/>
      <c r="AH281" s="91"/>
      <c r="AI281" s="1"/>
      <c r="AJ281" s="1"/>
      <c r="AK281" s="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91"/>
      <c r="AH282" s="91"/>
      <c r="AI282" s="1"/>
      <c r="AJ282" s="1"/>
      <c r="AK282" s="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  <c r="AF283" s="91"/>
      <c r="AG283" s="91"/>
      <c r="AH283" s="91"/>
      <c r="AI283" s="1"/>
      <c r="AJ283" s="1"/>
      <c r="AK283" s="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  <c r="AE284" s="91"/>
      <c r="AF284" s="91"/>
      <c r="AG284" s="91"/>
      <c r="AH284" s="91"/>
      <c r="AI284" s="1"/>
      <c r="AJ284" s="1"/>
      <c r="AK284" s="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  <c r="AE285" s="91"/>
      <c r="AF285" s="91"/>
      <c r="AG285" s="91"/>
      <c r="AH285" s="91"/>
      <c r="AI285" s="1"/>
      <c r="AJ285" s="1"/>
      <c r="AK285" s="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  <c r="AF286" s="91"/>
      <c r="AG286" s="91"/>
      <c r="AH286" s="91"/>
      <c r="AI286" s="1"/>
      <c r="AJ286" s="1"/>
      <c r="AK286" s="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1"/>
      <c r="AJ287" s="1"/>
      <c r="AK287" s="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  <c r="AF288" s="91"/>
      <c r="AG288" s="91"/>
      <c r="AH288" s="91"/>
      <c r="AI288" s="1"/>
      <c r="AJ288" s="1"/>
      <c r="AK288" s="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  <c r="AF289" s="91"/>
      <c r="AG289" s="91"/>
      <c r="AH289" s="91"/>
      <c r="AI289" s="1"/>
      <c r="AJ289" s="1"/>
      <c r="AK289" s="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  <c r="AF290" s="91"/>
      <c r="AG290" s="91"/>
      <c r="AH290" s="91"/>
      <c r="AI290" s="1"/>
      <c r="AJ290" s="1"/>
      <c r="AK290" s="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  <c r="AE291" s="91"/>
      <c r="AF291" s="91"/>
      <c r="AG291" s="91"/>
      <c r="AH291" s="91"/>
      <c r="AI291" s="1"/>
      <c r="AJ291" s="1"/>
      <c r="AK291" s="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  <c r="AF292" s="91"/>
      <c r="AG292" s="91"/>
      <c r="AH292" s="91"/>
      <c r="AI292" s="1"/>
      <c r="AJ292" s="1"/>
      <c r="AK292" s="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  <c r="AF293" s="91"/>
      <c r="AG293" s="91"/>
      <c r="AH293" s="91"/>
      <c r="AI293" s="1"/>
      <c r="AJ293" s="1"/>
      <c r="AK293" s="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91"/>
      <c r="AH294" s="91"/>
      <c r="AI294" s="1"/>
      <c r="AJ294" s="1"/>
      <c r="AK294" s="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  <c r="AF295" s="91"/>
      <c r="AG295" s="91"/>
      <c r="AH295" s="91"/>
      <c r="AI295" s="1"/>
      <c r="AJ295" s="1"/>
      <c r="AK295" s="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  <c r="AE296" s="91"/>
      <c r="AF296" s="91"/>
      <c r="AG296" s="91"/>
      <c r="AH296" s="91"/>
      <c r="AI296" s="1"/>
      <c r="AJ296" s="1"/>
      <c r="AK296" s="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  <c r="AF297" s="91"/>
      <c r="AG297" s="91"/>
      <c r="AH297" s="91"/>
      <c r="AI297" s="1"/>
      <c r="AJ297" s="1"/>
      <c r="AK297" s="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  <c r="AF298" s="91"/>
      <c r="AG298" s="91"/>
      <c r="AH298" s="91"/>
      <c r="AI298" s="1"/>
      <c r="AJ298" s="1"/>
      <c r="AK298" s="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  <c r="AF299" s="91"/>
      <c r="AG299" s="91"/>
      <c r="AH299" s="91"/>
      <c r="AI299" s="1"/>
      <c r="AJ299" s="1"/>
      <c r="AK299" s="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/>
      <c r="AH300" s="91"/>
      <c r="AI300" s="1"/>
      <c r="AJ300" s="1"/>
      <c r="AK300" s="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91"/>
      <c r="AI301" s="1"/>
      <c r="AJ301" s="1"/>
      <c r="AK301" s="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  <c r="AH302" s="91"/>
      <c r="AI302" s="1"/>
      <c r="AJ302" s="1"/>
      <c r="AK302" s="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  <c r="AH303" s="91"/>
      <c r="AI303" s="1"/>
      <c r="AJ303" s="1"/>
      <c r="AK303" s="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91"/>
      <c r="AH304" s="91"/>
      <c r="AI304" s="1"/>
      <c r="AJ304" s="1"/>
      <c r="AK304" s="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91"/>
      <c r="AG305" s="91"/>
      <c r="AH305" s="91"/>
      <c r="AI305" s="1"/>
      <c r="AJ305" s="1"/>
      <c r="AK305" s="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91"/>
      <c r="AG306" s="91"/>
      <c r="AH306" s="91"/>
      <c r="AI306" s="1"/>
      <c r="AJ306" s="1"/>
      <c r="AK306" s="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91"/>
      <c r="AG307" s="91"/>
      <c r="AH307" s="91"/>
      <c r="AI307" s="1"/>
      <c r="AJ307" s="1"/>
      <c r="AK307" s="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91"/>
      <c r="AH308" s="91"/>
      <c r="AI308" s="1"/>
      <c r="AJ308" s="1"/>
      <c r="AK308" s="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91"/>
      <c r="AG309" s="91"/>
      <c r="AH309" s="91"/>
      <c r="AI309" s="1"/>
      <c r="AJ309" s="1"/>
      <c r="AK309" s="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91"/>
      <c r="AG310" s="91"/>
      <c r="AH310" s="91"/>
      <c r="AI310" s="1"/>
      <c r="AJ310" s="1"/>
      <c r="AK310" s="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91"/>
      <c r="AH311" s="91"/>
      <c r="AI311" s="1"/>
      <c r="AJ311" s="1"/>
      <c r="AK311" s="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  <c r="AF312" s="91"/>
      <c r="AG312" s="91"/>
      <c r="AH312" s="91"/>
      <c r="AI312" s="1"/>
      <c r="AJ312" s="1"/>
      <c r="AK312" s="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  <c r="AF313" s="91"/>
      <c r="AG313" s="91"/>
      <c r="AH313" s="91"/>
      <c r="AI313" s="1"/>
      <c r="AJ313" s="1"/>
      <c r="AK313" s="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1"/>
      <c r="AJ314" s="1"/>
      <c r="AK314" s="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1"/>
      <c r="AJ315" s="1"/>
      <c r="AK315" s="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  <c r="AF316" s="91"/>
      <c r="AG316" s="91"/>
      <c r="AH316" s="91"/>
      <c r="AI316" s="1"/>
      <c r="AJ316" s="1"/>
      <c r="AK316" s="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  <c r="AF317" s="91"/>
      <c r="AG317" s="91"/>
      <c r="AH317" s="91"/>
      <c r="AI317" s="1"/>
      <c r="AJ317" s="1"/>
      <c r="AK317" s="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  <c r="AF318" s="91"/>
      <c r="AG318" s="91"/>
      <c r="AH318" s="91"/>
      <c r="AI318" s="1"/>
      <c r="AJ318" s="1"/>
      <c r="AK318" s="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  <c r="AF319" s="91"/>
      <c r="AG319" s="91"/>
      <c r="AH319" s="91"/>
      <c r="AI319" s="1"/>
      <c r="AJ319" s="1"/>
      <c r="AK319" s="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  <c r="AF320" s="91"/>
      <c r="AG320" s="91"/>
      <c r="AH320" s="91"/>
      <c r="AI320" s="1"/>
      <c r="AJ320" s="1"/>
      <c r="AK320" s="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  <c r="AF321" s="91"/>
      <c r="AG321" s="91"/>
      <c r="AH321" s="91"/>
      <c r="AI321" s="1"/>
      <c r="AJ321" s="1"/>
      <c r="AK321" s="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  <c r="AF322" s="91"/>
      <c r="AG322" s="91"/>
      <c r="AH322" s="91"/>
      <c r="AI322" s="1"/>
      <c r="AJ322" s="1"/>
      <c r="AK322" s="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  <c r="AE323" s="91"/>
      <c r="AF323" s="91"/>
      <c r="AG323" s="91"/>
      <c r="AH323" s="91"/>
      <c r="AI323" s="1"/>
      <c r="AJ323" s="1"/>
      <c r="AK323" s="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  <c r="AE324" s="91"/>
      <c r="AF324" s="91"/>
      <c r="AG324" s="91"/>
      <c r="AH324" s="91"/>
      <c r="AI324" s="1"/>
      <c r="AJ324" s="1"/>
      <c r="AK324" s="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  <c r="AF325" s="91"/>
      <c r="AG325" s="91"/>
      <c r="AH325" s="91"/>
      <c r="AI325" s="1"/>
      <c r="AJ325" s="1"/>
      <c r="AK325" s="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  <c r="AE326" s="91"/>
      <c r="AF326" s="91"/>
      <c r="AG326" s="91"/>
      <c r="AH326" s="91"/>
      <c r="AI326" s="1"/>
      <c r="AJ326" s="1"/>
      <c r="AK326" s="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  <c r="AE327" s="91"/>
      <c r="AF327" s="91"/>
      <c r="AG327" s="91"/>
      <c r="AH327" s="91"/>
      <c r="AI327" s="1"/>
      <c r="AJ327" s="1"/>
      <c r="AK327" s="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  <c r="AE328" s="91"/>
      <c r="AF328" s="91"/>
      <c r="AG328" s="91"/>
      <c r="AH328" s="91"/>
      <c r="AI328" s="1"/>
      <c r="AJ328" s="1"/>
      <c r="AK328" s="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  <c r="AE329" s="91"/>
      <c r="AF329" s="91"/>
      <c r="AG329" s="91"/>
      <c r="AH329" s="91"/>
      <c r="AI329" s="1"/>
      <c r="AJ329" s="1"/>
      <c r="AK329" s="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  <c r="AE330" s="91"/>
      <c r="AF330" s="91"/>
      <c r="AG330" s="91"/>
      <c r="AH330" s="91"/>
      <c r="AI330" s="1"/>
      <c r="AJ330" s="1"/>
      <c r="AK330" s="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91"/>
      <c r="AE331" s="91"/>
      <c r="AF331" s="91"/>
      <c r="AG331" s="91"/>
      <c r="AH331" s="91"/>
      <c r="AI331" s="1"/>
      <c r="AJ331" s="1"/>
      <c r="AK331" s="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  <c r="AD332" s="91"/>
      <c r="AE332" s="91"/>
      <c r="AF332" s="91"/>
      <c r="AG332" s="91"/>
      <c r="AH332" s="91"/>
      <c r="AI332" s="1"/>
      <c r="AJ332" s="1"/>
      <c r="AK332" s="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  <c r="AD333" s="91"/>
      <c r="AE333" s="91"/>
      <c r="AF333" s="91"/>
      <c r="AG333" s="91"/>
      <c r="AH333" s="91"/>
      <c r="AI333" s="1"/>
      <c r="AJ333" s="1"/>
      <c r="AK333" s="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  <c r="AD334" s="91"/>
      <c r="AE334" s="91"/>
      <c r="AF334" s="91"/>
      <c r="AG334" s="91"/>
      <c r="AH334" s="91"/>
      <c r="AI334" s="1"/>
      <c r="AJ334" s="1"/>
      <c r="AK334" s="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1"/>
      <c r="AE335" s="91"/>
      <c r="AF335" s="91"/>
      <c r="AG335" s="91"/>
      <c r="AH335" s="91"/>
      <c r="AI335" s="1"/>
      <c r="AJ335" s="1"/>
      <c r="AK335" s="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  <c r="AD336" s="91"/>
      <c r="AE336" s="91"/>
      <c r="AF336" s="91"/>
      <c r="AG336" s="91"/>
      <c r="AH336" s="91"/>
      <c r="AI336" s="1"/>
      <c r="AJ336" s="1"/>
      <c r="AK336" s="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  <c r="AE337" s="91"/>
      <c r="AF337" s="91"/>
      <c r="AG337" s="91"/>
      <c r="AH337" s="91"/>
      <c r="AI337" s="1"/>
      <c r="AJ337" s="1"/>
      <c r="AK337" s="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  <c r="AF338" s="91"/>
      <c r="AG338" s="91"/>
      <c r="AH338" s="91"/>
      <c r="AI338" s="1"/>
      <c r="AJ338" s="1"/>
      <c r="AK338" s="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  <c r="AE339" s="91"/>
      <c r="AF339" s="91"/>
      <c r="AG339" s="91"/>
      <c r="AH339" s="91"/>
      <c r="AI339" s="1"/>
      <c r="AJ339" s="1"/>
      <c r="AK339" s="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  <c r="AD340" s="91"/>
      <c r="AE340" s="91"/>
      <c r="AF340" s="91"/>
      <c r="AG340" s="91"/>
      <c r="AH340" s="91"/>
      <c r="AI340" s="1"/>
      <c r="AJ340" s="1"/>
      <c r="AK340" s="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  <c r="AD341" s="91"/>
      <c r="AE341" s="91"/>
      <c r="AF341" s="91"/>
      <c r="AG341" s="91"/>
      <c r="AH341" s="91"/>
      <c r="AI341" s="1"/>
      <c r="AJ341" s="1"/>
      <c r="AK341" s="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1"/>
      <c r="AJ342" s="1"/>
      <c r="AK342" s="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1"/>
      <c r="AJ343" s="1"/>
      <c r="AK343" s="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  <c r="AE344" s="91"/>
      <c r="AF344" s="91"/>
      <c r="AG344" s="91"/>
      <c r="AH344" s="91"/>
      <c r="AI344" s="1"/>
      <c r="AJ344" s="1"/>
      <c r="AK344" s="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  <c r="AE345" s="91"/>
      <c r="AF345" s="91"/>
      <c r="AG345" s="91"/>
      <c r="AH345" s="91"/>
      <c r="AI345" s="1"/>
      <c r="AJ345" s="1"/>
      <c r="AK345" s="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  <c r="AE346" s="91"/>
      <c r="AF346" s="91"/>
      <c r="AG346" s="91"/>
      <c r="AH346" s="91"/>
      <c r="AI346" s="1"/>
      <c r="AJ346" s="1"/>
      <c r="AK346" s="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  <c r="AE347" s="91"/>
      <c r="AF347" s="91"/>
      <c r="AG347" s="91"/>
      <c r="AH347" s="91"/>
      <c r="AI347" s="1"/>
      <c r="AJ347" s="1"/>
      <c r="AK347" s="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  <c r="AD348" s="91"/>
      <c r="AE348" s="91"/>
      <c r="AF348" s="91"/>
      <c r="AG348" s="91"/>
      <c r="AH348" s="91"/>
      <c r="AI348" s="1"/>
      <c r="AJ348" s="1"/>
      <c r="AK348" s="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  <c r="AD349" s="91"/>
      <c r="AE349" s="91"/>
      <c r="AF349" s="91"/>
      <c r="AG349" s="91"/>
      <c r="AH349" s="91"/>
      <c r="AI349" s="1"/>
      <c r="AJ349" s="1"/>
      <c r="AK349" s="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  <c r="AD350" s="91"/>
      <c r="AE350" s="91"/>
      <c r="AF350" s="91"/>
      <c r="AG350" s="91"/>
      <c r="AH350" s="91"/>
      <c r="AI350" s="1"/>
      <c r="AJ350" s="1"/>
      <c r="AK350" s="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  <c r="AD351" s="91"/>
      <c r="AE351" s="91"/>
      <c r="AF351" s="91"/>
      <c r="AG351" s="91"/>
      <c r="AH351" s="91"/>
      <c r="AI351" s="1"/>
      <c r="AJ351" s="1"/>
      <c r="AK351" s="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  <c r="AH352" s="91"/>
      <c r="AI352" s="1"/>
      <c r="AJ352" s="1"/>
      <c r="AK352" s="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  <c r="AE353" s="91"/>
      <c r="AF353" s="91"/>
      <c r="AG353" s="91"/>
      <c r="AH353" s="91"/>
      <c r="AI353" s="1"/>
      <c r="AJ353" s="1"/>
      <c r="AK353" s="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  <c r="AE354" s="91"/>
      <c r="AF354" s="91"/>
      <c r="AG354" s="91"/>
      <c r="AH354" s="91"/>
      <c r="AI354" s="1"/>
      <c r="AJ354" s="1"/>
      <c r="AK354" s="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  <c r="AD355" s="91"/>
      <c r="AE355" s="91"/>
      <c r="AF355" s="91"/>
      <c r="AG355" s="91"/>
      <c r="AH355" s="91"/>
      <c r="AI355" s="1"/>
      <c r="AJ355" s="1"/>
      <c r="AK355" s="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  <c r="AE356" s="91"/>
      <c r="AF356" s="91"/>
      <c r="AG356" s="91"/>
      <c r="AH356" s="91"/>
      <c r="AI356" s="1"/>
      <c r="AJ356" s="1"/>
      <c r="AK356" s="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  <c r="AE357" s="91"/>
      <c r="AF357" s="91"/>
      <c r="AG357" s="91"/>
      <c r="AH357" s="91"/>
      <c r="AI357" s="1"/>
      <c r="AJ357" s="1"/>
      <c r="AK357" s="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  <c r="AD358" s="91"/>
      <c r="AE358" s="91"/>
      <c r="AF358" s="91"/>
      <c r="AG358" s="91"/>
      <c r="AH358" s="91"/>
      <c r="AI358" s="1"/>
      <c r="AJ358" s="1"/>
      <c r="AK358" s="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  <c r="AD359" s="91"/>
      <c r="AE359" s="91"/>
      <c r="AF359" s="91"/>
      <c r="AG359" s="91"/>
      <c r="AH359" s="91"/>
      <c r="AI359" s="1"/>
      <c r="AJ359" s="1"/>
      <c r="AK359" s="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91"/>
      <c r="AE360" s="91"/>
      <c r="AF360" s="91"/>
      <c r="AG360" s="91"/>
      <c r="AH360" s="91"/>
      <c r="AI360" s="1"/>
      <c r="AJ360" s="1"/>
      <c r="AK360" s="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  <c r="AE361" s="91"/>
      <c r="AF361" s="91"/>
      <c r="AG361" s="91"/>
      <c r="AH361" s="91"/>
      <c r="AI361" s="1"/>
      <c r="AJ361" s="1"/>
      <c r="AK361" s="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  <c r="AD362" s="91"/>
      <c r="AE362" s="91"/>
      <c r="AF362" s="91"/>
      <c r="AG362" s="91"/>
      <c r="AH362" s="91"/>
      <c r="AI362" s="1"/>
      <c r="AJ362" s="1"/>
      <c r="AK362" s="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  <c r="AD363" s="91"/>
      <c r="AE363" s="91"/>
      <c r="AF363" s="91"/>
      <c r="AG363" s="91"/>
      <c r="AH363" s="91"/>
      <c r="AI363" s="1"/>
      <c r="AJ363" s="1"/>
      <c r="AK363" s="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  <c r="AE364" s="91"/>
      <c r="AF364" s="91"/>
      <c r="AG364" s="91"/>
      <c r="AH364" s="91"/>
      <c r="AI364" s="1"/>
      <c r="AJ364" s="1"/>
      <c r="AK364" s="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  <c r="AE365" s="91"/>
      <c r="AF365" s="91"/>
      <c r="AG365" s="91"/>
      <c r="AH365" s="91"/>
      <c r="AI365" s="1"/>
      <c r="AJ365" s="1"/>
      <c r="AK365" s="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  <c r="AE366" s="91"/>
      <c r="AF366" s="91"/>
      <c r="AG366" s="91"/>
      <c r="AH366" s="91"/>
      <c r="AI366" s="1"/>
      <c r="AJ366" s="1"/>
      <c r="AK366" s="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91"/>
      <c r="AE367" s="91"/>
      <c r="AF367" s="91"/>
      <c r="AG367" s="91"/>
      <c r="AH367" s="91"/>
      <c r="AI367" s="1"/>
      <c r="AJ367" s="1"/>
      <c r="AK367" s="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  <c r="AE368" s="91"/>
      <c r="AF368" s="91"/>
      <c r="AG368" s="91"/>
      <c r="AH368" s="91"/>
      <c r="AI368" s="1"/>
      <c r="AJ368" s="1"/>
      <c r="AK368" s="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  <c r="AD369" s="91"/>
      <c r="AE369" s="91"/>
      <c r="AF369" s="91"/>
      <c r="AG369" s="91"/>
      <c r="AH369" s="91"/>
      <c r="AI369" s="1"/>
      <c r="AJ369" s="1"/>
      <c r="AK369" s="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  <c r="AE370" s="91"/>
      <c r="AF370" s="91"/>
      <c r="AG370" s="91"/>
      <c r="AH370" s="91"/>
      <c r="AI370" s="1"/>
      <c r="AJ370" s="1"/>
      <c r="AK370" s="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  <c r="AE371" s="91"/>
      <c r="AF371" s="91"/>
      <c r="AG371" s="91"/>
      <c r="AH371" s="91"/>
      <c r="AI371" s="1"/>
      <c r="AJ371" s="1"/>
      <c r="AK371" s="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  <c r="AF372" s="91"/>
      <c r="AG372" s="91"/>
      <c r="AH372" s="91"/>
      <c r="AI372" s="1"/>
      <c r="AJ372" s="1"/>
      <c r="AK372" s="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/>
      <c r="AF373" s="91"/>
      <c r="AG373" s="91"/>
      <c r="AH373" s="91"/>
      <c r="AI373" s="1"/>
      <c r="AJ373" s="1"/>
      <c r="AK373" s="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  <c r="AF374" s="91"/>
      <c r="AG374" s="91"/>
      <c r="AH374" s="91"/>
      <c r="AI374" s="1"/>
      <c r="AJ374" s="1"/>
      <c r="AK374" s="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  <c r="AD375" s="91"/>
      <c r="AE375" s="91"/>
      <c r="AF375" s="91"/>
      <c r="AG375" s="91"/>
      <c r="AH375" s="91"/>
      <c r="AI375" s="1"/>
      <c r="AJ375" s="1"/>
      <c r="AK375" s="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  <c r="AE376" s="91"/>
      <c r="AF376" s="91"/>
      <c r="AG376" s="91"/>
      <c r="AH376" s="91"/>
      <c r="AI376" s="1"/>
      <c r="AJ376" s="1"/>
      <c r="AK376" s="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  <c r="AE377" s="91"/>
      <c r="AF377" s="91"/>
      <c r="AG377" s="91"/>
      <c r="AH377" s="91"/>
      <c r="AI377" s="1"/>
      <c r="AJ377" s="1"/>
      <c r="AK377" s="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  <c r="AI378" s="1"/>
      <c r="AJ378" s="1"/>
      <c r="AK378" s="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  <c r="AE379" s="91"/>
      <c r="AF379" s="91"/>
      <c r="AG379" s="91"/>
      <c r="AH379" s="91"/>
      <c r="AI379" s="1"/>
      <c r="AJ379" s="1"/>
      <c r="AK379" s="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  <c r="AD380" s="91"/>
      <c r="AE380" s="91"/>
      <c r="AF380" s="91"/>
      <c r="AG380" s="91"/>
      <c r="AH380" s="91"/>
      <c r="AI380" s="1"/>
      <c r="AJ380" s="1"/>
      <c r="AK380" s="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  <c r="AD381" s="91"/>
      <c r="AE381" s="91"/>
      <c r="AF381" s="91"/>
      <c r="AG381" s="91"/>
      <c r="AH381" s="91"/>
      <c r="AI381" s="1"/>
      <c r="AJ381" s="1"/>
      <c r="AK381" s="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  <c r="AE382" s="91"/>
      <c r="AF382" s="91"/>
      <c r="AG382" s="91"/>
      <c r="AH382" s="91"/>
      <c r="AI382" s="1"/>
      <c r="AJ382" s="1"/>
      <c r="AK382" s="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  <c r="AE383" s="91"/>
      <c r="AF383" s="91"/>
      <c r="AG383" s="91"/>
      <c r="AH383" s="91"/>
      <c r="AI383" s="1"/>
      <c r="AJ383" s="1"/>
      <c r="AK383" s="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  <c r="AD384" s="91"/>
      <c r="AE384" s="91"/>
      <c r="AF384" s="91"/>
      <c r="AG384" s="91"/>
      <c r="AH384" s="91"/>
      <c r="AI384" s="1"/>
      <c r="AJ384" s="1"/>
      <c r="AK384" s="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  <c r="AD385" s="91"/>
      <c r="AE385" s="91"/>
      <c r="AF385" s="91"/>
      <c r="AG385" s="91"/>
      <c r="AH385" s="91"/>
      <c r="AI385" s="1"/>
      <c r="AJ385" s="1"/>
      <c r="AK385" s="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  <c r="AD386" s="91"/>
      <c r="AE386" s="91"/>
      <c r="AF386" s="91"/>
      <c r="AG386" s="91"/>
      <c r="AH386" s="91"/>
      <c r="AI386" s="1"/>
      <c r="AJ386" s="1"/>
      <c r="AK386" s="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  <c r="AD387" s="91"/>
      <c r="AE387" s="91"/>
      <c r="AF387" s="91"/>
      <c r="AG387" s="91"/>
      <c r="AH387" s="91"/>
      <c r="AI387" s="1"/>
      <c r="AJ387" s="1"/>
      <c r="AK387" s="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  <c r="AD388" s="91"/>
      <c r="AE388" s="91"/>
      <c r="AF388" s="91"/>
      <c r="AG388" s="91"/>
      <c r="AH388" s="91"/>
      <c r="AI388" s="1"/>
      <c r="AJ388" s="1"/>
      <c r="AK388" s="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  <c r="AD389" s="91"/>
      <c r="AE389" s="91"/>
      <c r="AF389" s="91"/>
      <c r="AG389" s="91"/>
      <c r="AH389" s="91"/>
      <c r="AI389" s="1"/>
      <c r="AJ389" s="1"/>
      <c r="AK389" s="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  <c r="AD390" s="91"/>
      <c r="AE390" s="91"/>
      <c r="AF390" s="91"/>
      <c r="AG390" s="91"/>
      <c r="AH390" s="91"/>
      <c r="AI390" s="1"/>
      <c r="AJ390" s="1"/>
      <c r="AK390" s="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  <c r="AD391" s="91"/>
      <c r="AE391" s="91"/>
      <c r="AF391" s="91"/>
      <c r="AG391" s="91"/>
      <c r="AH391" s="91"/>
      <c r="AI391" s="1"/>
      <c r="AJ391" s="1"/>
      <c r="AK391" s="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  <c r="AD392" s="91"/>
      <c r="AE392" s="91"/>
      <c r="AF392" s="91"/>
      <c r="AG392" s="91"/>
      <c r="AH392" s="91"/>
      <c r="AI392" s="1"/>
      <c r="AJ392" s="1"/>
      <c r="AK392" s="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  <c r="AD393" s="91"/>
      <c r="AE393" s="91"/>
      <c r="AF393" s="91"/>
      <c r="AG393" s="91"/>
      <c r="AH393" s="91"/>
      <c r="AI393" s="1"/>
      <c r="AJ393" s="1"/>
      <c r="AK393" s="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  <c r="AD394" s="91"/>
      <c r="AE394" s="91"/>
      <c r="AF394" s="91"/>
      <c r="AG394" s="91"/>
      <c r="AH394" s="91"/>
      <c r="AI394" s="1"/>
      <c r="AJ394" s="1"/>
      <c r="AK394" s="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  <c r="AD395" s="91"/>
      <c r="AE395" s="91"/>
      <c r="AF395" s="91"/>
      <c r="AG395" s="91"/>
      <c r="AH395" s="91"/>
      <c r="AI395" s="1"/>
      <c r="AJ395" s="1"/>
      <c r="AK395" s="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  <c r="AD396" s="91"/>
      <c r="AE396" s="91"/>
      <c r="AF396" s="91"/>
      <c r="AG396" s="91"/>
      <c r="AH396" s="91"/>
      <c r="AI396" s="1"/>
      <c r="AJ396" s="1"/>
      <c r="AK396" s="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  <c r="AF397" s="91"/>
      <c r="AG397" s="91"/>
      <c r="AH397" s="91"/>
      <c r="AI397" s="1"/>
      <c r="AJ397" s="1"/>
      <c r="AK397" s="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91"/>
      <c r="AE398" s="91"/>
      <c r="AF398" s="91"/>
      <c r="AG398" s="91"/>
      <c r="AH398" s="91"/>
      <c r="AI398" s="1"/>
      <c r="AJ398" s="1"/>
      <c r="AK398" s="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  <c r="AF399" s="91"/>
      <c r="AG399" s="91"/>
      <c r="AH399" s="91"/>
      <c r="AI399" s="1"/>
      <c r="AJ399" s="1"/>
      <c r="AK399" s="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  <c r="AD400" s="91"/>
      <c r="AE400" s="91"/>
      <c r="AF400" s="91"/>
      <c r="AG400" s="91"/>
      <c r="AH400" s="91"/>
      <c r="AI400" s="1"/>
      <c r="AJ400" s="1"/>
      <c r="AK400" s="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  <c r="AE401" s="91"/>
      <c r="AF401" s="91"/>
      <c r="AG401" s="91"/>
      <c r="AH401" s="91"/>
      <c r="AI401" s="1"/>
      <c r="AJ401" s="1"/>
      <c r="AK401" s="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  <c r="AD402" s="91"/>
      <c r="AE402" s="91"/>
      <c r="AF402" s="91"/>
      <c r="AG402" s="91"/>
      <c r="AH402" s="91"/>
      <c r="AI402" s="1"/>
      <c r="AJ402" s="1"/>
      <c r="AK402" s="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  <c r="AE403" s="91"/>
      <c r="AF403" s="91"/>
      <c r="AG403" s="91"/>
      <c r="AH403" s="91"/>
      <c r="AI403" s="1"/>
      <c r="AJ403" s="1"/>
      <c r="AK403" s="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91"/>
      <c r="AE404" s="91"/>
      <c r="AF404" s="91"/>
      <c r="AG404" s="91"/>
      <c r="AH404" s="91"/>
      <c r="AI404" s="1"/>
      <c r="AJ404" s="1"/>
      <c r="AK404" s="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  <c r="AD405" s="91"/>
      <c r="AE405" s="91"/>
      <c r="AF405" s="91"/>
      <c r="AG405" s="91"/>
      <c r="AH405" s="91"/>
      <c r="AI405" s="1"/>
      <c r="AJ405" s="1"/>
      <c r="AK405" s="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  <c r="AD406" s="91"/>
      <c r="AE406" s="91"/>
      <c r="AF406" s="91"/>
      <c r="AG406" s="91"/>
      <c r="AH406" s="91"/>
      <c r="AI406" s="1"/>
      <c r="AJ406" s="1"/>
      <c r="AK406" s="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  <c r="AD407" s="91"/>
      <c r="AE407" s="91"/>
      <c r="AF407" s="91"/>
      <c r="AG407" s="91"/>
      <c r="AH407" s="91"/>
      <c r="AI407" s="1"/>
      <c r="AJ407" s="1"/>
      <c r="AK407" s="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  <c r="AD408" s="91"/>
      <c r="AE408" s="91"/>
      <c r="AF408" s="91"/>
      <c r="AG408" s="91"/>
      <c r="AH408" s="91"/>
      <c r="AI408" s="1"/>
      <c r="AJ408" s="1"/>
      <c r="AK408" s="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  <c r="AD409" s="91"/>
      <c r="AE409" s="91"/>
      <c r="AF409" s="91"/>
      <c r="AG409" s="91"/>
      <c r="AH409" s="91"/>
      <c r="AI409" s="1"/>
      <c r="AJ409" s="1"/>
      <c r="AK409" s="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91"/>
      <c r="AE410" s="91"/>
      <c r="AF410" s="91"/>
      <c r="AG410" s="91"/>
      <c r="AH410" s="91"/>
      <c r="AI410" s="1"/>
      <c r="AJ410" s="1"/>
      <c r="AK410" s="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  <c r="AD411" s="91"/>
      <c r="AE411" s="91"/>
      <c r="AF411" s="91"/>
      <c r="AG411" s="91"/>
      <c r="AH411" s="91"/>
      <c r="AI411" s="1"/>
      <c r="AJ411" s="1"/>
      <c r="AK411" s="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  <c r="AE412" s="91"/>
      <c r="AF412" s="91"/>
      <c r="AG412" s="91"/>
      <c r="AH412" s="91"/>
      <c r="AI412" s="1"/>
      <c r="AJ412" s="1"/>
      <c r="AK412" s="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  <c r="AE413" s="91"/>
      <c r="AF413" s="91"/>
      <c r="AG413" s="91"/>
      <c r="AH413" s="91"/>
      <c r="AI413" s="1"/>
      <c r="AJ413" s="1"/>
      <c r="AK413" s="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  <c r="AE414" s="91"/>
      <c r="AF414" s="91"/>
      <c r="AG414" s="91"/>
      <c r="AH414" s="91"/>
      <c r="AI414" s="1"/>
      <c r="AJ414" s="1"/>
      <c r="AK414" s="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  <c r="AE415" s="91"/>
      <c r="AF415" s="91"/>
      <c r="AG415" s="91"/>
      <c r="AH415" s="91"/>
      <c r="AI415" s="1"/>
      <c r="AJ415" s="1"/>
      <c r="AK415" s="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  <c r="AD416" s="91"/>
      <c r="AE416" s="91"/>
      <c r="AF416" s="91"/>
      <c r="AG416" s="91"/>
      <c r="AH416" s="91"/>
      <c r="AI416" s="1"/>
      <c r="AJ416" s="1"/>
      <c r="AK416" s="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  <c r="AD417" s="91"/>
      <c r="AE417" s="91"/>
      <c r="AF417" s="91"/>
      <c r="AG417" s="91"/>
      <c r="AH417" s="91"/>
      <c r="AI417" s="1"/>
      <c r="AJ417" s="1"/>
      <c r="AK417" s="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  <c r="AD418" s="91"/>
      <c r="AE418" s="91"/>
      <c r="AF418" s="91"/>
      <c r="AG418" s="91"/>
      <c r="AH418" s="91"/>
      <c r="AI418" s="1"/>
      <c r="AJ418" s="1"/>
      <c r="AK418" s="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  <c r="AE419" s="91"/>
      <c r="AF419" s="91"/>
      <c r="AG419" s="91"/>
      <c r="AH419" s="91"/>
      <c r="AI419" s="1"/>
      <c r="AJ419" s="1"/>
      <c r="AK419" s="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  <c r="AE420" s="91"/>
      <c r="AF420" s="91"/>
      <c r="AG420" s="91"/>
      <c r="AH420" s="91"/>
      <c r="AI420" s="1"/>
      <c r="AJ420" s="1"/>
      <c r="AK420" s="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  <c r="AE421" s="91"/>
      <c r="AF421" s="91"/>
      <c r="AG421" s="91"/>
      <c r="AH421" s="91"/>
      <c r="AI421" s="1"/>
      <c r="AJ421" s="1"/>
      <c r="AK421" s="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  <c r="AE422" s="91"/>
      <c r="AF422" s="91"/>
      <c r="AG422" s="91"/>
      <c r="AH422" s="91"/>
      <c r="AI422" s="1"/>
      <c r="AJ422" s="1"/>
      <c r="AK422" s="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  <c r="AE423" s="91"/>
      <c r="AF423" s="91"/>
      <c r="AG423" s="91"/>
      <c r="AH423" s="91"/>
      <c r="AI423" s="1"/>
      <c r="AJ423" s="1"/>
      <c r="AK423" s="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  <c r="AE424" s="91"/>
      <c r="AF424" s="91"/>
      <c r="AG424" s="91"/>
      <c r="AH424" s="91"/>
      <c r="AI424" s="1"/>
      <c r="AJ424" s="1"/>
      <c r="AK424" s="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  <c r="AE425" s="91"/>
      <c r="AF425" s="91"/>
      <c r="AG425" s="91"/>
      <c r="AH425" s="91"/>
      <c r="AI425" s="1"/>
      <c r="AJ425" s="1"/>
      <c r="AK425" s="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  <c r="AE426" s="91"/>
      <c r="AF426" s="91"/>
      <c r="AG426" s="91"/>
      <c r="AH426" s="91"/>
      <c r="AI426" s="1"/>
      <c r="AJ426" s="1"/>
      <c r="AK426" s="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  <c r="AE427" s="91"/>
      <c r="AF427" s="91"/>
      <c r="AG427" s="91"/>
      <c r="AH427" s="91"/>
      <c r="AI427" s="1"/>
      <c r="AJ427" s="1"/>
      <c r="AK427" s="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  <c r="AE428" s="91"/>
      <c r="AF428" s="91"/>
      <c r="AG428" s="91"/>
      <c r="AH428" s="91"/>
      <c r="AI428" s="1"/>
      <c r="AJ428" s="1"/>
      <c r="AK428" s="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  <c r="AE429" s="91"/>
      <c r="AF429" s="91"/>
      <c r="AG429" s="91"/>
      <c r="AH429" s="91"/>
      <c r="AI429" s="1"/>
      <c r="AJ429" s="1"/>
      <c r="AK429" s="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  <c r="AE430" s="91"/>
      <c r="AF430" s="91"/>
      <c r="AG430" s="91"/>
      <c r="AH430" s="91"/>
      <c r="AI430" s="1"/>
      <c r="AJ430" s="1"/>
      <c r="AK430" s="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  <c r="AE431" s="91"/>
      <c r="AF431" s="91"/>
      <c r="AG431" s="91"/>
      <c r="AH431" s="91"/>
      <c r="AI431" s="1"/>
      <c r="AJ431" s="1"/>
      <c r="AK431" s="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  <c r="AD432" s="91"/>
      <c r="AE432" s="91"/>
      <c r="AF432" s="91"/>
      <c r="AG432" s="91"/>
      <c r="AH432" s="91"/>
      <c r="AI432" s="1"/>
      <c r="AJ432" s="1"/>
      <c r="AK432" s="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91"/>
      <c r="AE433" s="91"/>
      <c r="AF433" s="91"/>
      <c r="AG433" s="91"/>
      <c r="AH433" s="91"/>
      <c r="AI433" s="1"/>
      <c r="AJ433" s="1"/>
      <c r="AK433" s="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  <c r="AD434" s="91"/>
      <c r="AE434" s="91"/>
      <c r="AF434" s="91"/>
      <c r="AG434" s="91"/>
      <c r="AH434" s="91"/>
      <c r="AI434" s="1"/>
      <c r="AJ434" s="1"/>
      <c r="AK434" s="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  <c r="AD435" s="91"/>
      <c r="AE435" s="91"/>
      <c r="AF435" s="91"/>
      <c r="AG435" s="91"/>
      <c r="AH435" s="91"/>
      <c r="AI435" s="1"/>
      <c r="AJ435" s="1"/>
      <c r="AK435" s="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  <c r="AD436" s="91"/>
      <c r="AE436" s="91"/>
      <c r="AF436" s="91"/>
      <c r="AG436" s="91"/>
      <c r="AH436" s="91"/>
      <c r="AI436" s="1"/>
      <c r="AJ436" s="1"/>
      <c r="AK436" s="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  <c r="AD437" s="91"/>
      <c r="AE437" s="91"/>
      <c r="AF437" s="91"/>
      <c r="AG437" s="91"/>
      <c r="AH437" s="91"/>
      <c r="AI437" s="1"/>
      <c r="AJ437" s="1"/>
      <c r="AK437" s="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  <c r="AD438" s="91"/>
      <c r="AE438" s="91"/>
      <c r="AF438" s="91"/>
      <c r="AG438" s="91"/>
      <c r="AH438" s="91"/>
      <c r="AI438" s="1"/>
      <c r="AJ438" s="1"/>
      <c r="AK438" s="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  <c r="AE439" s="91"/>
      <c r="AF439" s="91"/>
      <c r="AG439" s="91"/>
      <c r="AH439" s="91"/>
      <c r="AI439" s="1"/>
      <c r="AJ439" s="1"/>
      <c r="AK439" s="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  <c r="AE440" s="91"/>
      <c r="AF440" s="91"/>
      <c r="AG440" s="91"/>
      <c r="AH440" s="91"/>
      <c r="AI440" s="1"/>
      <c r="AJ440" s="1"/>
      <c r="AK440" s="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  <c r="AD441" s="91"/>
      <c r="AE441" s="91"/>
      <c r="AF441" s="91"/>
      <c r="AG441" s="91"/>
      <c r="AH441" s="91"/>
      <c r="AI441" s="1"/>
      <c r="AJ441" s="1"/>
      <c r="AK441" s="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  <c r="AE442" s="91"/>
      <c r="AF442" s="91"/>
      <c r="AG442" s="91"/>
      <c r="AH442" s="91"/>
      <c r="AI442" s="1"/>
      <c r="AJ442" s="1"/>
      <c r="AK442" s="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  <c r="AE443" s="91"/>
      <c r="AF443" s="91"/>
      <c r="AG443" s="91"/>
      <c r="AH443" s="91"/>
      <c r="AI443" s="1"/>
      <c r="AJ443" s="1"/>
      <c r="AK443" s="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  <c r="AE444" s="91"/>
      <c r="AF444" s="91"/>
      <c r="AG444" s="91"/>
      <c r="AH444" s="91"/>
      <c r="AI444" s="1"/>
      <c r="AJ444" s="1"/>
      <c r="AK444" s="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  <c r="AE445" s="91"/>
      <c r="AF445" s="91"/>
      <c r="AG445" s="91"/>
      <c r="AH445" s="91"/>
      <c r="AI445" s="1"/>
      <c r="AJ445" s="1"/>
      <c r="AK445" s="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  <c r="AE446" s="91"/>
      <c r="AF446" s="91"/>
      <c r="AG446" s="91"/>
      <c r="AH446" s="91"/>
      <c r="AI446" s="1"/>
      <c r="AJ446" s="1"/>
      <c r="AK446" s="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  <c r="AE447" s="91"/>
      <c r="AF447" s="91"/>
      <c r="AG447" s="91"/>
      <c r="AH447" s="91"/>
      <c r="AI447" s="1"/>
      <c r="AJ447" s="1"/>
      <c r="AK447" s="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  <c r="AE448" s="91"/>
      <c r="AF448" s="91"/>
      <c r="AG448" s="91"/>
      <c r="AH448" s="91"/>
      <c r="AI448" s="1"/>
      <c r="AJ448" s="1"/>
      <c r="AK448" s="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  <c r="AE449" s="91"/>
      <c r="AF449" s="91"/>
      <c r="AG449" s="91"/>
      <c r="AH449" s="91"/>
      <c r="AI449" s="1"/>
      <c r="AJ449" s="1"/>
      <c r="AK449" s="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  <c r="AE450" s="91"/>
      <c r="AF450" s="91"/>
      <c r="AG450" s="91"/>
      <c r="AH450" s="91"/>
      <c r="AI450" s="1"/>
      <c r="AJ450" s="1"/>
      <c r="AK450" s="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  <c r="AE451" s="91"/>
      <c r="AF451" s="91"/>
      <c r="AG451" s="91"/>
      <c r="AH451" s="91"/>
      <c r="AI451" s="1"/>
      <c r="AJ451" s="1"/>
      <c r="AK451" s="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  <c r="AE452" s="91"/>
      <c r="AF452" s="91"/>
      <c r="AG452" s="91"/>
      <c r="AH452" s="91"/>
      <c r="AI452" s="1"/>
      <c r="AJ452" s="1"/>
      <c r="AK452" s="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  <c r="AD453" s="91"/>
      <c r="AE453" s="91"/>
      <c r="AF453" s="91"/>
      <c r="AG453" s="91"/>
      <c r="AH453" s="91"/>
      <c r="AI453" s="1"/>
      <c r="AJ453" s="1"/>
      <c r="AK453" s="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  <c r="AD454" s="91"/>
      <c r="AE454" s="91"/>
      <c r="AF454" s="91"/>
      <c r="AG454" s="91"/>
      <c r="AH454" s="91"/>
      <c r="AI454" s="1"/>
      <c r="AJ454" s="1"/>
      <c r="AK454" s="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  <c r="AD455" s="91"/>
      <c r="AE455" s="91"/>
      <c r="AF455" s="91"/>
      <c r="AG455" s="91"/>
      <c r="AH455" s="91"/>
      <c r="AI455" s="1"/>
      <c r="AJ455" s="1"/>
      <c r="AK455" s="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  <c r="AD456" s="91"/>
      <c r="AE456" s="91"/>
      <c r="AF456" s="91"/>
      <c r="AG456" s="91"/>
      <c r="AH456" s="91"/>
      <c r="AI456" s="1"/>
      <c r="AJ456" s="1"/>
      <c r="AK456" s="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  <c r="AD457" s="91"/>
      <c r="AE457" s="91"/>
      <c r="AF457" s="91"/>
      <c r="AG457" s="91"/>
      <c r="AH457" s="91"/>
      <c r="AI457" s="1"/>
      <c r="AJ457" s="1"/>
      <c r="AK457" s="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  <c r="AF458" s="91"/>
      <c r="AG458" s="91"/>
      <c r="AH458" s="91"/>
      <c r="AI458" s="1"/>
      <c r="AJ458" s="1"/>
      <c r="AK458" s="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  <c r="AD459" s="91"/>
      <c r="AE459" s="91"/>
      <c r="AF459" s="91"/>
      <c r="AG459" s="91"/>
      <c r="AH459" s="91"/>
      <c r="AI459" s="1"/>
      <c r="AJ459" s="1"/>
      <c r="AK459" s="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  <c r="AE460" s="91"/>
      <c r="AF460" s="91"/>
      <c r="AG460" s="91"/>
      <c r="AH460" s="91"/>
      <c r="AI460" s="1"/>
      <c r="AJ460" s="1"/>
      <c r="AK460" s="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  <c r="AD461" s="91"/>
      <c r="AE461" s="91"/>
      <c r="AF461" s="91"/>
      <c r="AG461" s="91"/>
      <c r="AH461" s="91"/>
      <c r="AI461" s="1"/>
      <c r="AJ461" s="1"/>
      <c r="AK461" s="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  <c r="AE462" s="91"/>
      <c r="AF462" s="91"/>
      <c r="AG462" s="91"/>
      <c r="AH462" s="91"/>
      <c r="AI462" s="1"/>
      <c r="AJ462" s="1"/>
      <c r="AK462" s="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  <c r="AE463" s="91"/>
      <c r="AF463" s="91"/>
      <c r="AG463" s="91"/>
      <c r="AH463" s="91"/>
      <c r="AI463" s="1"/>
      <c r="AJ463" s="1"/>
      <c r="AK463" s="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  <c r="AE464" s="91"/>
      <c r="AF464" s="91"/>
      <c r="AG464" s="91"/>
      <c r="AH464" s="91"/>
      <c r="AI464" s="1"/>
      <c r="AJ464" s="1"/>
      <c r="AK464" s="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  <c r="AD465" s="91"/>
      <c r="AE465" s="91"/>
      <c r="AF465" s="91"/>
      <c r="AG465" s="91"/>
      <c r="AH465" s="91"/>
      <c r="AI465" s="1"/>
      <c r="AJ465" s="1"/>
      <c r="AK465" s="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91"/>
      <c r="AF466" s="91"/>
      <c r="AG466" s="91"/>
      <c r="AH466" s="91"/>
      <c r="AI466" s="1"/>
      <c r="AJ466" s="1"/>
      <c r="AK466" s="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  <c r="AE467" s="91"/>
      <c r="AF467" s="91"/>
      <c r="AG467" s="91"/>
      <c r="AH467" s="91"/>
      <c r="AI467" s="1"/>
      <c r="AJ467" s="1"/>
      <c r="AK467" s="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  <c r="AE468" s="91"/>
      <c r="AF468" s="91"/>
      <c r="AG468" s="91"/>
      <c r="AH468" s="91"/>
      <c r="AI468" s="1"/>
      <c r="AJ468" s="1"/>
      <c r="AK468" s="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  <c r="AE469" s="91"/>
      <c r="AF469" s="91"/>
      <c r="AG469" s="91"/>
      <c r="AH469" s="91"/>
      <c r="AI469" s="1"/>
      <c r="AJ469" s="1"/>
      <c r="AK469" s="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  <c r="AH470" s="91"/>
      <c r="AI470" s="1"/>
      <c r="AJ470" s="1"/>
      <c r="AK470" s="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  <c r="AH471" s="91"/>
      <c r="AI471" s="1"/>
      <c r="AJ471" s="1"/>
      <c r="AK471" s="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  <c r="AH472" s="91"/>
      <c r="AI472" s="1"/>
      <c r="AJ472" s="1"/>
      <c r="AK472" s="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  <c r="AH473" s="91"/>
      <c r="AI473" s="1"/>
      <c r="AJ473" s="1"/>
      <c r="AK473" s="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  <c r="AH474" s="91"/>
      <c r="AI474" s="1"/>
      <c r="AJ474" s="1"/>
      <c r="AK474" s="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  <c r="AF475" s="91"/>
      <c r="AG475" s="91"/>
      <c r="AH475" s="91"/>
      <c r="AI475" s="1"/>
      <c r="AJ475" s="1"/>
      <c r="AK475" s="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  <c r="AF476" s="91"/>
      <c r="AG476" s="91"/>
      <c r="AH476" s="91"/>
      <c r="AI476" s="1"/>
      <c r="AJ476" s="1"/>
      <c r="AK476" s="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  <c r="AF477" s="91"/>
      <c r="AG477" s="91"/>
      <c r="AH477" s="91"/>
      <c r="AI477" s="1"/>
      <c r="AJ477" s="1"/>
      <c r="AK477" s="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  <c r="AH478" s="91"/>
      <c r="AI478" s="1"/>
      <c r="AJ478" s="1"/>
      <c r="AK478" s="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  <c r="AF479" s="91"/>
      <c r="AG479" s="91"/>
      <c r="AH479" s="91"/>
      <c r="AI479" s="1"/>
      <c r="AJ479" s="1"/>
      <c r="AK479" s="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  <c r="AF480" s="91"/>
      <c r="AG480" s="91"/>
      <c r="AH480" s="91"/>
      <c r="AI480" s="1"/>
      <c r="AJ480" s="1"/>
      <c r="AK480" s="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  <c r="AF481" s="91"/>
      <c r="AG481" s="91"/>
      <c r="AH481" s="91"/>
      <c r="AI481" s="1"/>
      <c r="AJ481" s="1"/>
      <c r="AK481" s="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  <c r="AH482" s="91"/>
      <c r="AI482" s="1"/>
      <c r="AJ482" s="1"/>
      <c r="AK482" s="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  <c r="AH483" s="91"/>
      <c r="AI483" s="1"/>
      <c r="AJ483" s="1"/>
      <c r="AK483" s="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  <c r="AH484" s="91"/>
      <c r="AI484" s="1"/>
      <c r="AJ484" s="1"/>
      <c r="AK484" s="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  <c r="AH485" s="91"/>
      <c r="AI485" s="1"/>
      <c r="AJ485" s="1"/>
      <c r="AK485" s="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  <c r="AH486" s="91"/>
      <c r="AI486" s="1"/>
      <c r="AJ486" s="1"/>
      <c r="AK486" s="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  <c r="AE487" s="91"/>
      <c r="AF487" s="91"/>
      <c r="AG487" s="91"/>
      <c r="AH487" s="91"/>
      <c r="AI487" s="1"/>
      <c r="AJ487" s="1"/>
      <c r="AK487" s="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  <c r="AH488" s="91"/>
      <c r="AI488" s="1"/>
      <c r="AJ488" s="1"/>
      <c r="AK488" s="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  <c r="AD489" s="91"/>
      <c r="AE489" s="91"/>
      <c r="AF489" s="91"/>
      <c r="AG489" s="91"/>
      <c r="AH489" s="91"/>
      <c r="AI489" s="1"/>
      <c r="AJ489" s="1"/>
      <c r="AK489" s="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  <c r="AD490" s="91"/>
      <c r="AE490" s="91"/>
      <c r="AF490" s="91"/>
      <c r="AG490" s="91"/>
      <c r="AH490" s="91"/>
      <c r="AI490" s="1"/>
      <c r="AJ490" s="1"/>
      <c r="AK490" s="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  <c r="AD491" s="91"/>
      <c r="AE491" s="91"/>
      <c r="AF491" s="91"/>
      <c r="AG491" s="91"/>
      <c r="AH491" s="91"/>
      <c r="AI491" s="1"/>
      <c r="AJ491" s="1"/>
      <c r="AK491" s="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  <c r="AD492" s="91"/>
      <c r="AE492" s="91"/>
      <c r="AF492" s="91"/>
      <c r="AG492" s="91"/>
      <c r="AH492" s="91"/>
      <c r="AI492" s="1"/>
      <c r="AJ492" s="1"/>
      <c r="AK492" s="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  <c r="AD493" s="91"/>
      <c r="AE493" s="91"/>
      <c r="AF493" s="91"/>
      <c r="AG493" s="91"/>
      <c r="AH493" s="91"/>
      <c r="AI493" s="1"/>
      <c r="AJ493" s="1"/>
      <c r="AK493" s="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  <c r="AF494" s="91"/>
      <c r="AG494" s="91"/>
      <c r="AH494" s="91"/>
      <c r="AI494" s="1"/>
      <c r="AJ494" s="1"/>
      <c r="AK494" s="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  <c r="AF495" s="91"/>
      <c r="AG495" s="91"/>
      <c r="AH495" s="91"/>
      <c r="AI495" s="1"/>
      <c r="AJ495" s="1"/>
      <c r="AK495" s="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  <c r="AF496" s="91"/>
      <c r="AG496" s="91"/>
      <c r="AH496" s="91"/>
      <c r="AI496" s="1"/>
      <c r="AJ496" s="1"/>
      <c r="AK496" s="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  <c r="AF497" s="91"/>
      <c r="AG497" s="91"/>
      <c r="AH497" s="91"/>
      <c r="AI497" s="1"/>
      <c r="AJ497" s="1"/>
      <c r="AK497" s="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  <c r="AF498" s="91"/>
      <c r="AG498" s="91"/>
      <c r="AH498" s="91"/>
      <c r="AI498" s="1"/>
      <c r="AJ498" s="1"/>
      <c r="AK498" s="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91"/>
      <c r="AF499" s="91"/>
      <c r="AG499" s="91"/>
      <c r="AH499" s="91"/>
      <c r="AI499" s="1"/>
      <c r="AJ499" s="1"/>
      <c r="AK499" s="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  <c r="AD500" s="91"/>
      <c r="AE500" s="91"/>
      <c r="AF500" s="91"/>
      <c r="AG500" s="91"/>
      <c r="AH500" s="91"/>
      <c r="AI500" s="1"/>
      <c r="AJ500" s="1"/>
      <c r="AK500" s="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  <c r="AE501" s="91"/>
      <c r="AF501" s="91"/>
      <c r="AG501" s="91"/>
      <c r="AH501" s="91"/>
      <c r="AI501" s="1"/>
      <c r="AJ501" s="1"/>
      <c r="AK501" s="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  <c r="AD502" s="91"/>
      <c r="AE502" s="91"/>
      <c r="AF502" s="91"/>
      <c r="AG502" s="91"/>
      <c r="AH502" s="91"/>
      <c r="AI502" s="1"/>
      <c r="AJ502" s="1"/>
      <c r="AK502" s="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  <c r="AD503" s="91"/>
      <c r="AE503" s="91"/>
      <c r="AF503" s="91"/>
      <c r="AG503" s="91"/>
      <c r="AH503" s="91"/>
      <c r="AI503" s="1"/>
      <c r="AJ503" s="1"/>
      <c r="AK503" s="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  <c r="AD504" s="91"/>
      <c r="AE504" s="91"/>
      <c r="AF504" s="91"/>
      <c r="AG504" s="91"/>
      <c r="AH504" s="91"/>
      <c r="AI504" s="1"/>
      <c r="AJ504" s="1"/>
      <c r="AK504" s="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  <c r="AD505" s="91"/>
      <c r="AE505" s="91"/>
      <c r="AF505" s="91"/>
      <c r="AG505" s="91"/>
      <c r="AH505" s="91"/>
      <c r="AI505" s="1"/>
      <c r="AJ505" s="1"/>
      <c r="AK505" s="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  <c r="AF506" s="91"/>
      <c r="AG506" s="91"/>
      <c r="AH506" s="91"/>
      <c r="AI506" s="1"/>
      <c r="AJ506" s="1"/>
      <c r="AK506" s="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  <c r="AF507" s="91"/>
      <c r="AG507" s="91"/>
      <c r="AH507" s="91"/>
      <c r="AI507" s="1"/>
      <c r="AJ507" s="1"/>
      <c r="AK507" s="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  <c r="AF508" s="91"/>
      <c r="AG508" s="91"/>
      <c r="AH508" s="91"/>
      <c r="AI508" s="1"/>
      <c r="AJ508" s="1"/>
      <c r="AK508" s="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  <c r="AF509" s="91"/>
      <c r="AG509" s="91"/>
      <c r="AH509" s="91"/>
      <c r="AI509" s="1"/>
      <c r="AJ509" s="1"/>
      <c r="AK509" s="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91"/>
      <c r="AI510" s="1"/>
      <c r="AJ510" s="1"/>
      <c r="AK510" s="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  <c r="AE511" s="91"/>
      <c r="AF511" s="91"/>
      <c r="AG511" s="91"/>
      <c r="AH511" s="91"/>
      <c r="AI511" s="1"/>
      <c r="AJ511" s="1"/>
      <c r="AK511" s="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  <c r="AD512" s="91"/>
      <c r="AE512" s="91"/>
      <c r="AF512" s="91"/>
      <c r="AG512" s="91"/>
      <c r="AH512" s="91"/>
      <c r="AI512" s="1"/>
      <c r="AJ512" s="1"/>
      <c r="AK512" s="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  <c r="AD513" s="91"/>
      <c r="AE513" s="91"/>
      <c r="AF513" s="91"/>
      <c r="AG513" s="91"/>
      <c r="AH513" s="91"/>
      <c r="AI513" s="1"/>
      <c r="AJ513" s="1"/>
      <c r="AK513" s="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  <c r="AE514" s="91"/>
      <c r="AF514" s="91"/>
      <c r="AG514" s="91"/>
      <c r="AH514" s="91"/>
      <c r="AI514" s="1"/>
      <c r="AJ514" s="1"/>
      <c r="AK514" s="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  <c r="AD515" s="91"/>
      <c r="AE515" s="91"/>
      <c r="AF515" s="91"/>
      <c r="AG515" s="91"/>
      <c r="AH515" s="91"/>
      <c r="AI515" s="1"/>
      <c r="AJ515" s="1"/>
      <c r="AK515" s="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  <c r="AD516" s="91"/>
      <c r="AE516" s="91"/>
      <c r="AF516" s="91"/>
      <c r="AG516" s="91"/>
      <c r="AH516" s="91"/>
      <c r="AI516" s="1"/>
      <c r="AJ516" s="1"/>
      <c r="AK516" s="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  <c r="AD517" s="91"/>
      <c r="AE517" s="91"/>
      <c r="AF517" s="91"/>
      <c r="AG517" s="91"/>
      <c r="AH517" s="91"/>
      <c r="AI517" s="1"/>
      <c r="AJ517" s="1"/>
      <c r="AK517" s="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  <c r="AF518" s="91"/>
      <c r="AG518" s="91"/>
      <c r="AH518" s="91"/>
      <c r="AI518" s="1"/>
      <c r="AJ518" s="1"/>
      <c r="AK518" s="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  <c r="AF519" s="91"/>
      <c r="AG519" s="91"/>
      <c r="AH519" s="91"/>
      <c r="AI519" s="1"/>
      <c r="AJ519" s="1"/>
      <c r="AK519" s="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  <c r="AF520" s="91"/>
      <c r="AG520" s="91"/>
      <c r="AH520" s="91"/>
      <c r="AI520" s="1"/>
      <c r="AJ520" s="1"/>
      <c r="AK520" s="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  <c r="AF521" s="91"/>
      <c r="AG521" s="91"/>
      <c r="AH521" s="91"/>
      <c r="AI521" s="1"/>
      <c r="AJ521" s="1"/>
      <c r="AK521" s="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  <c r="AF522" s="91"/>
      <c r="AG522" s="91"/>
      <c r="AH522" s="91"/>
      <c r="AI522" s="1"/>
      <c r="AJ522" s="1"/>
      <c r="AK522" s="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  <c r="AD523" s="91"/>
      <c r="AE523" s="91"/>
      <c r="AF523" s="91"/>
      <c r="AG523" s="91"/>
      <c r="AH523" s="91"/>
      <c r="AI523" s="1"/>
      <c r="AJ523" s="1"/>
      <c r="AK523" s="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  <c r="AD524" s="91"/>
      <c r="AE524" s="91"/>
      <c r="AF524" s="91"/>
      <c r="AG524" s="91"/>
      <c r="AH524" s="91"/>
      <c r="AI524" s="1"/>
      <c r="AJ524" s="1"/>
      <c r="AK524" s="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  <c r="AD525" s="91"/>
      <c r="AE525" s="91"/>
      <c r="AF525" s="91"/>
      <c r="AG525" s="91"/>
      <c r="AH525" s="91"/>
      <c r="AI525" s="1"/>
      <c r="AJ525" s="1"/>
      <c r="AK525" s="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  <c r="AE526" s="91"/>
      <c r="AF526" s="91"/>
      <c r="AG526" s="91"/>
      <c r="AH526" s="91"/>
      <c r="AI526" s="1"/>
      <c r="AJ526" s="1"/>
      <c r="AK526" s="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  <c r="AE527" s="91"/>
      <c r="AF527" s="91"/>
      <c r="AG527" s="91"/>
      <c r="AH527" s="91"/>
      <c r="AI527" s="1"/>
      <c r="AJ527" s="1"/>
      <c r="AK527" s="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  <c r="AE528" s="91"/>
      <c r="AF528" s="91"/>
      <c r="AG528" s="91"/>
      <c r="AH528" s="91"/>
      <c r="AI528" s="1"/>
      <c r="AJ528" s="1"/>
      <c r="AK528" s="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  <c r="AD529" s="91"/>
      <c r="AE529" s="91"/>
      <c r="AF529" s="91"/>
      <c r="AG529" s="91"/>
      <c r="AH529" s="91"/>
      <c r="AI529" s="1"/>
      <c r="AJ529" s="1"/>
      <c r="AK529" s="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  <c r="AD530" s="91"/>
      <c r="AE530" s="91"/>
      <c r="AF530" s="91"/>
      <c r="AG530" s="91"/>
      <c r="AH530" s="91"/>
      <c r="AI530" s="1"/>
      <c r="AJ530" s="1"/>
      <c r="AK530" s="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  <c r="AD531" s="91"/>
      <c r="AE531" s="91"/>
      <c r="AF531" s="91"/>
      <c r="AG531" s="91"/>
      <c r="AH531" s="91"/>
      <c r="AI531" s="1"/>
      <c r="AJ531" s="1"/>
      <c r="AK531" s="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  <c r="AD532" s="91"/>
      <c r="AE532" s="91"/>
      <c r="AF532" s="91"/>
      <c r="AG532" s="91"/>
      <c r="AH532" s="91"/>
      <c r="AI532" s="1"/>
      <c r="AJ532" s="1"/>
      <c r="AK532" s="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  <c r="AD533" s="91"/>
      <c r="AE533" s="91"/>
      <c r="AF533" s="91"/>
      <c r="AG533" s="91"/>
      <c r="AH533" s="91"/>
      <c r="AI533" s="1"/>
      <c r="AJ533" s="1"/>
      <c r="AK533" s="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  <c r="AD534" s="91"/>
      <c r="AE534" s="91"/>
      <c r="AF534" s="91"/>
      <c r="AG534" s="91"/>
      <c r="AH534" s="91"/>
      <c r="AI534" s="1"/>
      <c r="AJ534" s="1"/>
      <c r="AK534" s="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  <c r="AD535" s="91"/>
      <c r="AE535" s="91"/>
      <c r="AF535" s="91"/>
      <c r="AG535" s="91"/>
      <c r="AH535" s="91"/>
      <c r="AI535" s="1"/>
      <c r="AJ535" s="1"/>
      <c r="AK535" s="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  <c r="AE536" s="91"/>
      <c r="AF536" s="91"/>
      <c r="AG536" s="91"/>
      <c r="AH536" s="91"/>
      <c r="AI536" s="1"/>
      <c r="AJ536" s="1"/>
      <c r="AK536" s="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  <c r="AD537" s="91"/>
      <c r="AE537" s="91"/>
      <c r="AF537" s="91"/>
      <c r="AG537" s="91"/>
      <c r="AH537" s="91"/>
      <c r="AI537" s="1"/>
      <c r="AJ537" s="1"/>
      <c r="AK537" s="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  <c r="AE538" s="91"/>
      <c r="AF538" s="91"/>
      <c r="AG538" s="91"/>
      <c r="AH538" s="91"/>
      <c r="AI538" s="1"/>
      <c r="AJ538" s="1"/>
      <c r="AK538" s="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  <c r="AE539" s="91"/>
      <c r="AF539" s="91"/>
      <c r="AG539" s="91"/>
      <c r="AH539" s="91"/>
      <c r="AI539" s="1"/>
      <c r="AJ539" s="1"/>
      <c r="AK539" s="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  <c r="AE540" s="91"/>
      <c r="AF540" s="91"/>
      <c r="AG540" s="91"/>
      <c r="AH540" s="91"/>
      <c r="AI540" s="1"/>
      <c r="AJ540" s="1"/>
      <c r="AK540" s="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  <c r="AE541" s="91"/>
      <c r="AF541" s="91"/>
      <c r="AG541" s="91"/>
      <c r="AH541" s="91"/>
      <c r="AI541" s="1"/>
      <c r="AJ541" s="1"/>
      <c r="AK541" s="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91"/>
      <c r="AF542" s="91"/>
      <c r="AG542" s="91"/>
      <c r="AH542" s="91"/>
      <c r="AI542" s="1"/>
      <c r="AJ542" s="1"/>
      <c r="AK542" s="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  <c r="AD543" s="91"/>
      <c r="AE543" s="91"/>
      <c r="AF543" s="91"/>
      <c r="AG543" s="91"/>
      <c r="AH543" s="91"/>
      <c r="AI543" s="1"/>
      <c r="AJ543" s="1"/>
      <c r="AK543" s="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91"/>
      <c r="AE544" s="91"/>
      <c r="AF544" s="91"/>
      <c r="AG544" s="91"/>
      <c r="AH544" s="91"/>
      <c r="AI544" s="1"/>
      <c r="AJ544" s="1"/>
      <c r="AK544" s="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  <c r="AD545" s="91"/>
      <c r="AE545" s="91"/>
      <c r="AF545" s="91"/>
      <c r="AG545" s="91"/>
      <c r="AH545" s="91"/>
      <c r="AI545" s="1"/>
      <c r="AJ545" s="1"/>
      <c r="AK545" s="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  <c r="AD546" s="91"/>
      <c r="AE546" s="91"/>
      <c r="AF546" s="91"/>
      <c r="AG546" s="91"/>
      <c r="AH546" s="91"/>
      <c r="AI546" s="1"/>
      <c r="AJ546" s="1"/>
      <c r="AK546" s="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91"/>
      <c r="AF547" s="91"/>
      <c r="AG547" s="91"/>
      <c r="AH547" s="91"/>
      <c r="AI547" s="1"/>
      <c r="AJ547" s="1"/>
      <c r="AK547" s="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  <c r="AD548" s="91"/>
      <c r="AE548" s="91"/>
      <c r="AF548" s="91"/>
      <c r="AG548" s="91"/>
      <c r="AH548" s="91"/>
      <c r="AI548" s="1"/>
      <c r="AJ548" s="1"/>
      <c r="AK548" s="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  <c r="AD549" s="91"/>
      <c r="AE549" s="91"/>
      <c r="AF549" s="91"/>
      <c r="AG549" s="91"/>
      <c r="AH549" s="91"/>
      <c r="AI549" s="1"/>
      <c r="AJ549" s="1"/>
      <c r="AK549" s="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  <c r="AD550" s="91"/>
      <c r="AE550" s="91"/>
      <c r="AF550" s="91"/>
      <c r="AG550" s="91"/>
      <c r="AH550" s="91"/>
      <c r="AI550" s="1"/>
      <c r="AJ550" s="1"/>
      <c r="AK550" s="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  <c r="AE551" s="91"/>
      <c r="AF551" s="91"/>
      <c r="AG551" s="91"/>
      <c r="AH551" s="91"/>
      <c r="AI551" s="1"/>
      <c r="AJ551" s="1"/>
      <c r="AK551" s="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  <c r="AD552" s="91"/>
      <c r="AE552" s="91"/>
      <c r="AF552" s="91"/>
      <c r="AG552" s="91"/>
      <c r="AH552" s="91"/>
      <c r="AI552" s="1"/>
      <c r="AJ552" s="1"/>
      <c r="AK552" s="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  <c r="AD553" s="91"/>
      <c r="AE553" s="91"/>
      <c r="AF553" s="91"/>
      <c r="AG553" s="91"/>
      <c r="AH553" s="91"/>
      <c r="AI553" s="1"/>
      <c r="AJ553" s="1"/>
      <c r="AK553" s="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91"/>
      <c r="AE554" s="91"/>
      <c r="AF554" s="91"/>
      <c r="AG554" s="91"/>
      <c r="AH554" s="91"/>
      <c r="AI554" s="1"/>
      <c r="AJ554" s="1"/>
      <c r="AK554" s="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  <c r="AE555" s="91"/>
      <c r="AF555" s="91"/>
      <c r="AG555" s="91"/>
      <c r="AH555" s="91"/>
      <c r="AI555" s="1"/>
      <c r="AJ555" s="1"/>
      <c r="AK555" s="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  <c r="AD556" s="91"/>
      <c r="AE556" s="91"/>
      <c r="AF556" s="91"/>
      <c r="AG556" s="91"/>
      <c r="AH556" s="91"/>
      <c r="AI556" s="1"/>
      <c r="AJ556" s="1"/>
      <c r="AK556" s="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  <c r="AE557" s="91"/>
      <c r="AF557" s="91"/>
      <c r="AG557" s="91"/>
      <c r="AH557" s="91"/>
      <c r="AI557" s="1"/>
      <c r="AJ557" s="1"/>
      <c r="AK557" s="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  <c r="AD558" s="91"/>
      <c r="AE558" s="91"/>
      <c r="AF558" s="91"/>
      <c r="AG558" s="91"/>
      <c r="AH558" s="91"/>
      <c r="AI558" s="1"/>
      <c r="AJ558" s="1"/>
      <c r="AK558" s="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  <c r="AD559" s="91"/>
      <c r="AE559" s="91"/>
      <c r="AF559" s="91"/>
      <c r="AG559" s="91"/>
      <c r="AH559" s="91"/>
      <c r="AI559" s="1"/>
      <c r="AJ559" s="1"/>
      <c r="AK559" s="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  <c r="AD560" s="91"/>
      <c r="AE560" s="91"/>
      <c r="AF560" s="91"/>
      <c r="AG560" s="91"/>
      <c r="AH560" s="91"/>
      <c r="AI560" s="1"/>
      <c r="AJ560" s="1"/>
      <c r="AK560" s="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91"/>
      <c r="AE561" s="91"/>
      <c r="AF561" s="91"/>
      <c r="AG561" s="91"/>
      <c r="AH561" s="91"/>
      <c r="AI561" s="1"/>
      <c r="AJ561" s="1"/>
      <c r="AK561" s="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  <c r="AD562" s="91"/>
      <c r="AE562" s="91"/>
      <c r="AF562" s="91"/>
      <c r="AG562" s="91"/>
      <c r="AH562" s="91"/>
      <c r="AI562" s="1"/>
      <c r="AJ562" s="1"/>
      <c r="AK562" s="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  <c r="AD563" s="91"/>
      <c r="AE563" s="91"/>
      <c r="AF563" s="91"/>
      <c r="AG563" s="91"/>
      <c r="AH563" s="91"/>
      <c r="AI563" s="1"/>
      <c r="AJ563" s="1"/>
      <c r="AK563" s="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  <c r="AD564" s="91"/>
      <c r="AE564" s="91"/>
      <c r="AF564" s="91"/>
      <c r="AG564" s="91"/>
      <c r="AH564" s="91"/>
      <c r="AI564" s="1"/>
      <c r="AJ564" s="1"/>
      <c r="AK564" s="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  <c r="AD565" s="91"/>
      <c r="AE565" s="91"/>
      <c r="AF565" s="91"/>
      <c r="AG565" s="91"/>
      <c r="AH565" s="91"/>
      <c r="AI565" s="1"/>
      <c r="AJ565" s="1"/>
      <c r="AK565" s="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  <c r="AE566" s="91"/>
      <c r="AF566" s="91"/>
      <c r="AG566" s="91"/>
      <c r="AH566" s="91"/>
      <c r="AI566" s="1"/>
      <c r="AJ566" s="1"/>
      <c r="AK566" s="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  <c r="AD567" s="91"/>
      <c r="AE567" s="91"/>
      <c r="AF567" s="91"/>
      <c r="AG567" s="91"/>
      <c r="AH567" s="91"/>
      <c r="AI567" s="1"/>
      <c r="AJ567" s="1"/>
      <c r="AK567" s="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  <c r="AE568" s="91"/>
      <c r="AF568" s="91"/>
      <c r="AG568" s="91"/>
      <c r="AH568" s="91"/>
      <c r="AI568" s="1"/>
      <c r="AJ568" s="1"/>
      <c r="AK568" s="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  <c r="AE569" s="91"/>
      <c r="AF569" s="91"/>
      <c r="AG569" s="91"/>
      <c r="AH569" s="91"/>
      <c r="AI569" s="1"/>
      <c r="AJ569" s="1"/>
      <c r="AK569" s="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  <c r="AE570" s="91"/>
      <c r="AF570" s="91"/>
      <c r="AG570" s="91"/>
      <c r="AH570" s="91"/>
      <c r="AI570" s="1"/>
      <c r="AJ570" s="1"/>
      <c r="AK570" s="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91"/>
      <c r="AE571" s="91"/>
      <c r="AF571" s="91"/>
      <c r="AG571" s="91"/>
      <c r="AH571" s="91"/>
      <c r="AI571" s="1"/>
      <c r="AJ571" s="1"/>
      <c r="AK571" s="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  <c r="AD572" s="91"/>
      <c r="AE572" s="91"/>
      <c r="AF572" s="91"/>
      <c r="AG572" s="91"/>
      <c r="AH572" s="91"/>
      <c r="AI572" s="1"/>
      <c r="AJ572" s="1"/>
      <c r="AK572" s="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  <c r="AD573" s="91"/>
      <c r="AE573" s="91"/>
      <c r="AF573" s="91"/>
      <c r="AG573" s="91"/>
      <c r="AH573" s="91"/>
      <c r="AI573" s="1"/>
      <c r="AJ573" s="1"/>
      <c r="AK573" s="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  <c r="AD574" s="91"/>
      <c r="AE574" s="91"/>
      <c r="AF574" s="91"/>
      <c r="AG574" s="91"/>
      <c r="AH574" s="91"/>
      <c r="AI574" s="1"/>
      <c r="AJ574" s="1"/>
      <c r="AK574" s="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  <c r="AE575" s="91"/>
      <c r="AF575" s="91"/>
      <c r="AG575" s="91"/>
      <c r="AH575" s="91"/>
      <c r="AI575" s="1"/>
      <c r="AJ575" s="1"/>
      <c r="AK575" s="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  <c r="AD576" s="91"/>
      <c r="AE576" s="91"/>
      <c r="AF576" s="91"/>
      <c r="AG576" s="91"/>
      <c r="AH576" s="91"/>
      <c r="AI576" s="1"/>
      <c r="AJ576" s="1"/>
      <c r="AK576" s="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  <c r="AD577" s="91"/>
      <c r="AE577" s="91"/>
      <c r="AF577" s="91"/>
      <c r="AG577" s="91"/>
      <c r="AH577" s="91"/>
      <c r="AI577" s="1"/>
      <c r="AJ577" s="1"/>
      <c r="AK577" s="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  <c r="AD578" s="91"/>
      <c r="AE578" s="91"/>
      <c r="AF578" s="91"/>
      <c r="AG578" s="91"/>
      <c r="AH578" s="91"/>
      <c r="AI578" s="1"/>
      <c r="AJ578" s="1"/>
      <c r="AK578" s="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  <c r="AD579" s="91"/>
      <c r="AE579" s="91"/>
      <c r="AF579" s="91"/>
      <c r="AG579" s="91"/>
      <c r="AH579" s="91"/>
      <c r="AI579" s="1"/>
      <c r="AJ579" s="1"/>
      <c r="AK579" s="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  <c r="AD580" s="91"/>
      <c r="AE580" s="91"/>
      <c r="AF580" s="91"/>
      <c r="AG580" s="91"/>
      <c r="AH580" s="91"/>
      <c r="AI580" s="1"/>
      <c r="AJ580" s="1"/>
      <c r="AK580" s="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  <c r="AD581" s="91"/>
      <c r="AE581" s="91"/>
      <c r="AF581" s="91"/>
      <c r="AG581" s="91"/>
      <c r="AH581" s="91"/>
      <c r="AI581" s="1"/>
      <c r="AJ581" s="1"/>
      <c r="AK581" s="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  <c r="AD582" s="91"/>
      <c r="AE582" s="91"/>
      <c r="AF582" s="91"/>
      <c r="AG582" s="91"/>
      <c r="AH582" s="91"/>
      <c r="AI582" s="1"/>
      <c r="AJ582" s="1"/>
      <c r="AK582" s="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  <c r="AD583" s="91"/>
      <c r="AE583" s="91"/>
      <c r="AF583" s="91"/>
      <c r="AG583" s="91"/>
      <c r="AH583" s="91"/>
      <c r="AI583" s="1"/>
      <c r="AJ583" s="1"/>
      <c r="AK583" s="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  <c r="AD584" s="91"/>
      <c r="AE584" s="91"/>
      <c r="AF584" s="91"/>
      <c r="AG584" s="91"/>
      <c r="AH584" s="91"/>
      <c r="AI584" s="1"/>
      <c r="AJ584" s="1"/>
      <c r="AK584" s="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  <c r="AD585" s="91"/>
      <c r="AE585" s="91"/>
      <c r="AF585" s="91"/>
      <c r="AG585" s="91"/>
      <c r="AH585" s="91"/>
      <c r="AI585" s="1"/>
      <c r="AJ585" s="1"/>
      <c r="AK585" s="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  <c r="AD586" s="91"/>
      <c r="AE586" s="91"/>
      <c r="AF586" s="91"/>
      <c r="AG586" s="91"/>
      <c r="AH586" s="91"/>
      <c r="AI586" s="1"/>
      <c r="AJ586" s="1"/>
      <c r="AK586" s="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  <c r="AD587" s="91"/>
      <c r="AE587" s="91"/>
      <c r="AF587" s="91"/>
      <c r="AG587" s="91"/>
      <c r="AH587" s="91"/>
      <c r="AI587" s="1"/>
      <c r="AJ587" s="1"/>
      <c r="AK587" s="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  <c r="AD588" s="91"/>
      <c r="AE588" s="91"/>
      <c r="AF588" s="91"/>
      <c r="AG588" s="91"/>
      <c r="AH588" s="91"/>
      <c r="AI588" s="1"/>
      <c r="AJ588" s="1"/>
      <c r="AK588" s="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  <c r="AD589" s="91"/>
      <c r="AE589" s="91"/>
      <c r="AF589" s="91"/>
      <c r="AG589" s="91"/>
      <c r="AH589" s="91"/>
      <c r="AI589" s="1"/>
      <c r="AJ589" s="1"/>
      <c r="AK589" s="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  <c r="AD590" s="91"/>
      <c r="AE590" s="91"/>
      <c r="AF590" s="91"/>
      <c r="AG590" s="91"/>
      <c r="AH590" s="91"/>
      <c r="AI590" s="1"/>
      <c r="AJ590" s="1"/>
      <c r="AK590" s="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  <c r="AD591" s="91"/>
      <c r="AE591" s="91"/>
      <c r="AF591" s="91"/>
      <c r="AG591" s="91"/>
      <c r="AH591" s="91"/>
      <c r="AI591" s="1"/>
      <c r="AJ591" s="1"/>
      <c r="AK591" s="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  <c r="AD592" s="91"/>
      <c r="AE592" s="91"/>
      <c r="AF592" s="91"/>
      <c r="AG592" s="91"/>
      <c r="AH592" s="91"/>
      <c r="AI592" s="1"/>
      <c r="AJ592" s="1"/>
      <c r="AK592" s="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  <c r="AD593" s="91"/>
      <c r="AE593" s="91"/>
      <c r="AF593" s="91"/>
      <c r="AG593" s="91"/>
      <c r="AH593" s="91"/>
      <c r="AI593" s="1"/>
      <c r="AJ593" s="1"/>
      <c r="AK593" s="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  <c r="AD594" s="91"/>
      <c r="AE594" s="91"/>
      <c r="AF594" s="91"/>
      <c r="AG594" s="91"/>
      <c r="AH594" s="91"/>
      <c r="AI594" s="1"/>
      <c r="AJ594" s="1"/>
      <c r="AK594" s="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  <c r="AD595" s="91"/>
      <c r="AE595" s="91"/>
      <c r="AF595" s="91"/>
      <c r="AG595" s="91"/>
      <c r="AH595" s="91"/>
      <c r="AI595" s="1"/>
      <c r="AJ595" s="1"/>
      <c r="AK595" s="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  <c r="AD596" s="91"/>
      <c r="AE596" s="91"/>
      <c r="AF596" s="91"/>
      <c r="AG596" s="91"/>
      <c r="AH596" s="91"/>
      <c r="AI596" s="1"/>
      <c r="AJ596" s="1"/>
      <c r="AK596" s="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  <c r="AD597" s="91"/>
      <c r="AE597" s="91"/>
      <c r="AF597" s="91"/>
      <c r="AG597" s="91"/>
      <c r="AH597" s="91"/>
      <c r="AI597" s="1"/>
      <c r="AJ597" s="1"/>
      <c r="AK597" s="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  <c r="AD598" s="91"/>
      <c r="AE598" s="91"/>
      <c r="AF598" s="91"/>
      <c r="AG598" s="91"/>
      <c r="AH598" s="91"/>
      <c r="AI598" s="1"/>
      <c r="AJ598" s="1"/>
      <c r="AK598" s="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  <c r="AD599" s="91"/>
      <c r="AE599" s="91"/>
      <c r="AF599" s="91"/>
      <c r="AG599" s="91"/>
      <c r="AH599" s="91"/>
      <c r="AI599" s="1"/>
      <c r="AJ599" s="1"/>
      <c r="AK599" s="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  <c r="AD600" s="91"/>
      <c r="AE600" s="91"/>
      <c r="AF600" s="91"/>
      <c r="AG600" s="91"/>
      <c r="AH600" s="91"/>
      <c r="AI600" s="1"/>
      <c r="AJ600" s="1"/>
      <c r="AK600" s="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  <c r="AD601" s="91"/>
      <c r="AE601" s="91"/>
      <c r="AF601" s="91"/>
      <c r="AG601" s="91"/>
      <c r="AH601" s="91"/>
      <c r="AI601" s="1"/>
      <c r="AJ601" s="1"/>
      <c r="AK601" s="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  <c r="AD602" s="91"/>
      <c r="AE602" s="91"/>
      <c r="AF602" s="91"/>
      <c r="AG602" s="91"/>
      <c r="AH602" s="91"/>
      <c r="AI602" s="1"/>
      <c r="AJ602" s="1"/>
      <c r="AK602" s="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  <c r="AD603" s="91"/>
      <c r="AE603" s="91"/>
      <c r="AF603" s="91"/>
      <c r="AG603" s="91"/>
      <c r="AH603" s="91"/>
      <c r="AI603" s="1"/>
      <c r="AJ603" s="1"/>
      <c r="AK603" s="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  <c r="AD604" s="91"/>
      <c r="AE604" s="91"/>
      <c r="AF604" s="91"/>
      <c r="AG604" s="91"/>
      <c r="AH604" s="91"/>
      <c r="AI604" s="1"/>
      <c r="AJ604" s="1"/>
      <c r="AK604" s="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  <c r="AD605" s="91"/>
      <c r="AE605" s="91"/>
      <c r="AF605" s="91"/>
      <c r="AG605" s="91"/>
      <c r="AH605" s="91"/>
      <c r="AI605" s="1"/>
      <c r="AJ605" s="1"/>
      <c r="AK605" s="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  <c r="AD606" s="91"/>
      <c r="AE606" s="91"/>
      <c r="AF606" s="91"/>
      <c r="AG606" s="91"/>
      <c r="AH606" s="91"/>
      <c r="AI606" s="1"/>
      <c r="AJ606" s="1"/>
      <c r="AK606" s="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  <c r="AD607" s="91"/>
      <c r="AE607" s="91"/>
      <c r="AF607" s="91"/>
      <c r="AG607" s="91"/>
      <c r="AH607" s="91"/>
      <c r="AI607" s="1"/>
      <c r="AJ607" s="1"/>
      <c r="AK607" s="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  <c r="AD608" s="91"/>
      <c r="AE608" s="91"/>
      <c r="AF608" s="91"/>
      <c r="AG608" s="91"/>
      <c r="AH608" s="91"/>
      <c r="AI608" s="1"/>
      <c r="AJ608" s="1"/>
      <c r="AK608" s="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  <c r="AD609" s="91"/>
      <c r="AE609" s="91"/>
      <c r="AF609" s="91"/>
      <c r="AG609" s="91"/>
      <c r="AH609" s="91"/>
      <c r="AI609" s="1"/>
      <c r="AJ609" s="1"/>
      <c r="AK609" s="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  <c r="AD610" s="91"/>
      <c r="AE610" s="91"/>
      <c r="AF610" s="91"/>
      <c r="AG610" s="91"/>
      <c r="AH610" s="91"/>
      <c r="AI610" s="1"/>
      <c r="AJ610" s="1"/>
      <c r="AK610" s="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  <c r="AD611" s="91"/>
      <c r="AE611" s="91"/>
      <c r="AF611" s="91"/>
      <c r="AG611" s="91"/>
      <c r="AH611" s="91"/>
      <c r="AI611" s="1"/>
      <c r="AJ611" s="1"/>
      <c r="AK611" s="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  <c r="AD612" s="91"/>
      <c r="AE612" s="91"/>
      <c r="AF612" s="91"/>
      <c r="AG612" s="91"/>
      <c r="AH612" s="91"/>
      <c r="AI612" s="1"/>
      <c r="AJ612" s="1"/>
      <c r="AK612" s="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  <c r="AD613" s="91"/>
      <c r="AE613" s="91"/>
      <c r="AF613" s="91"/>
      <c r="AG613" s="91"/>
      <c r="AH613" s="91"/>
      <c r="AI613" s="1"/>
      <c r="AJ613" s="1"/>
      <c r="AK613" s="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  <c r="AD614" s="91"/>
      <c r="AE614" s="91"/>
      <c r="AF614" s="91"/>
      <c r="AG614" s="91"/>
      <c r="AH614" s="91"/>
      <c r="AI614" s="1"/>
      <c r="AJ614" s="1"/>
      <c r="AK614" s="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  <c r="AD615" s="91"/>
      <c r="AE615" s="91"/>
      <c r="AF615" s="91"/>
      <c r="AG615" s="91"/>
      <c r="AH615" s="91"/>
      <c r="AI615" s="1"/>
      <c r="AJ615" s="1"/>
      <c r="AK615" s="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  <c r="AD616" s="91"/>
      <c r="AE616" s="91"/>
      <c r="AF616" s="91"/>
      <c r="AG616" s="91"/>
      <c r="AH616" s="91"/>
      <c r="AI616" s="1"/>
      <c r="AJ616" s="1"/>
      <c r="AK616" s="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  <c r="AD617" s="91"/>
      <c r="AE617" s="91"/>
      <c r="AF617" s="91"/>
      <c r="AG617" s="91"/>
      <c r="AH617" s="91"/>
      <c r="AI617" s="1"/>
      <c r="AJ617" s="1"/>
      <c r="AK617" s="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  <c r="AD618" s="91"/>
      <c r="AE618" s="91"/>
      <c r="AF618" s="91"/>
      <c r="AG618" s="91"/>
      <c r="AH618" s="91"/>
      <c r="AI618" s="1"/>
      <c r="AJ618" s="1"/>
      <c r="AK618" s="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  <c r="AD619" s="91"/>
      <c r="AE619" s="91"/>
      <c r="AF619" s="91"/>
      <c r="AG619" s="91"/>
      <c r="AH619" s="91"/>
      <c r="AI619" s="1"/>
      <c r="AJ619" s="1"/>
      <c r="AK619" s="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  <c r="AD620" s="91"/>
      <c r="AE620" s="91"/>
      <c r="AF620" s="91"/>
      <c r="AG620" s="91"/>
      <c r="AH620" s="91"/>
      <c r="AI620" s="1"/>
      <c r="AJ620" s="1"/>
      <c r="AK620" s="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  <c r="AD621" s="91"/>
      <c r="AE621" s="91"/>
      <c r="AF621" s="91"/>
      <c r="AG621" s="91"/>
      <c r="AH621" s="91"/>
      <c r="AI621" s="1"/>
      <c r="AJ621" s="1"/>
      <c r="AK621" s="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  <c r="AD622" s="91"/>
      <c r="AE622" s="91"/>
      <c r="AF622" s="91"/>
      <c r="AG622" s="91"/>
      <c r="AH622" s="91"/>
      <c r="AI622" s="1"/>
      <c r="AJ622" s="1"/>
      <c r="AK622" s="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  <c r="AD623" s="91"/>
      <c r="AE623" s="91"/>
      <c r="AF623" s="91"/>
      <c r="AG623" s="91"/>
      <c r="AH623" s="91"/>
      <c r="AI623" s="1"/>
      <c r="AJ623" s="1"/>
      <c r="AK623" s="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  <c r="AD624" s="91"/>
      <c r="AE624" s="91"/>
      <c r="AF624" s="91"/>
      <c r="AG624" s="91"/>
      <c r="AH624" s="91"/>
      <c r="AI624" s="1"/>
      <c r="AJ624" s="1"/>
      <c r="AK624" s="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  <c r="AD625" s="91"/>
      <c r="AE625" s="91"/>
      <c r="AF625" s="91"/>
      <c r="AG625" s="91"/>
      <c r="AH625" s="91"/>
      <c r="AI625" s="1"/>
      <c r="AJ625" s="1"/>
      <c r="AK625" s="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  <c r="AD626" s="91"/>
      <c r="AE626" s="91"/>
      <c r="AF626" s="91"/>
      <c r="AG626" s="91"/>
      <c r="AH626" s="91"/>
      <c r="AI626" s="1"/>
      <c r="AJ626" s="1"/>
      <c r="AK626" s="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  <c r="AD627" s="91"/>
      <c r="AE627" s="91"/>
      <c r="AF627" s="91"/>
      <c r="AG627" s="91"/>
      <c r="AH627" s="91"/>
      <c r="AI627" s="1"/>
      <c r="AJ627" s="1"/>
      <c r="AK627" s="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  <c r="AD628" s="91"/>
      <c r="AE628" s="91"/>
      <c r="AF628" s="91"/>
      <c r="AG628" s="91"/>
      <c r="AH628" s="91"/>
      <c r="AI628" s="1"/>
      <c r="AJ628" s="1"/>
      <c r="AK628" s="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  <c r="AD629" s="91"/>
      <c r="AE629" s="91"/>
      <c r="AF629" s="91"/>
      <c r="AG629" s="91"/>
      <c r="AH629" s="91"/>
      <c r="AI629" s="1"/>
      <c r="AJ629" s="1"/>
      <c r="AK629" s="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  <c r="AD630" s="91"/>
      <c r="AE630" s="91"/>
      <c r="AF630" s="91"/>
      <c r="AG630" s="91"/>
      <c r="AH630" s="91"/>
      <c r="AI630" s="1"/>
      <c r="AJ630" s="1"/>
      <c r="AK630" s="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  <c r="AD631" s="91"/>
      <c r="AE631" s="91"/>
      <c r="AF631" s="91"/>
      <c r="AG631" s="91"/>
      <c r="AH631" s="91"/>
      <c r="AI631" s="1"/>
      <c r="AJ631" s="1"/>
      <c r="AK631" s="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  <c r="AD632" s="91"/>
      <c r="AE632" s="91"/>
      <c r="AF632" s="91"/>
      <c r="AG632" s="91"/>
      <c r="AH632" s="91"/>
      <c r="AI632" s="1"/>
      <c r="AJ632" s="1"/>
      <c r="AK632" s="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  <c r="AD633" s="91"/>
      <c r="AE633" s="91"/>
      <c r="AF633" s="91"/>
      <c r="AG633" s="91"/>
      <c r="AH633" s="91"/>
      <c r="AI633" s="1"/>
      <c r="AJ633" s="1"/>
      <c r="AK633" s="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  <c r="AD634" s="91"/>
      <c r="AE634" s="91"/>
      <c r="AF634" s="91"/>
      <c r="AG634" s="91"/>
      <c r="AH634" s="91"/>
      <c r="AI634" s="1"/>
      <c r="AJ634" s="1"/>
      <c r="AK634" s="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  <c r="AD635" s="91"/>
      <c r="AE635" s="91"/>
      <c r="AF635" s="91"/>
      <c r="AG635" s="91"/>
      <c r="AH635" s="91"/>
      <c r="AI635" s="1"/>
      <c r="AJ635" s="1"/>
      <c r="AK635" s="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91"/>
      <c r="AF636" s="91"/>
      <c r="AG636" s="91"/>
      <c r="AH636" s="91"/>
      <c r="AI636" s="1"/>
      <c r="AJ636" s="1"/>
      <c r="AK636" s="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91"/>
      <c r="AF637" s="91"/>
      <c r="AG637" s="91"/>
      <c r="AH637" s="91"/>
      <c r="AI637" s="1"/>
      <c r="AJ637" s="1"/>
      <c r="AK637" s="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91"/>
      <c r="AF638" s="91"/>
      <c r="AG638" s="91"/>
      <c r="AH638" s="91"/>
      <c r="AI638" s="1"/>
      <c r="AJ638" s="1"/>
      <c r="AK638" s="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91"/>
      <c r="AF639" s="91"/>
      <c r="AG639" s="91"/>
      <c r="AH639" s="91"/>
      <c r="AI639" s="1"/>
      <c r="AJ639" s="1"/>
      <c r="AK639" s="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  <c r="AD640" s="91"/>
      <c r="AE640" s="91"/>
      <c r="AF640" s="91"/>
      <c r="AG640" s="91"/>
      <c r="AH640" s="91"/>
      <c r="AI640" s="1"/>
      <c r="AJ640" s="1"/>
      <c r="AK640" s="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  <c r="AD641" s="91"/>
      <c r="AE641" s="91"/>
      <c r="AF641" s="91"/>
      <c r="AG641" s="91"/>
      <c r="AH641" s="91"/>
      <c r="AI641" s="1"/>
      <c r="AJ641" s="1"/>
      <c r="AK641" s="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91"/>
      <c r="AF642" s="91"/>
      <c r="AG642" s="91"/>
      <c r="AH642" s="91"/>
      <c r="AI642" s="1"/>
      <c r="AJ642" s="1"/>
      <c r="AK642" s="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91"/>
      <c r="AF643" s="91"/>
      <c r="AG643" s="91"/>
      <c r="AH643" s="91"/>
      <c r="AI643" s="1"/>
      <c r="AJ643" s="1"/>
      <c r="AK643" s="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91"/>
      <c r="AF644" s="91"/>
      <c r="AG644" s="91"/>
      <c r="AH644" s="91"/>
      <c r="AI644" s="1"/>
      <c r="AJ644" s="1"/>
      <c r="AK644" s="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  <c r="AD645" s="91"/>
      <c r="AE645" s="91"/>
      <c r="AF645" s="91"/>
      <c r="AG645" s="91"/>
      <c r="AH645" s="91"/>
      <c r="AI645" s="1"/>
      <c r="AJ645" s="1"/>
      <c r="AK645" s="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  <c r="AD646" s="91"/>
      <c r="AE646" s="91"/>
      <c r="AF646" s="91"/>
      <c r="AG646" s="91"/>
      <c r="AH646" s="91"/>
      <c r="AI646" s="1"/>
      <c r="AJ646" s="1"/>
      <c r="AK646" s="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  <c r="AD647" s="91"/>
      <c r="AE647" s="91"/>
      <c r="AF647" s="91"/>
      <c r="AG647" s="91"/>
      <c r="AH647" s="91"/>
      <c r="AI647" s="1"/>
      <c r="AJ647" s="1"/>
      <c r="AK647" s="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  <c r="AD648" s="91"/>
      <c r="AE648" s="91"/>
      <c r="AF648" s="91"/>
      <c r="AG648" s="91"/>
      <c r="AH648" s="91"/>
      <c r="AI648" s="1"/>
      <c r="AJ648" s="1"/>
      <c r="AK648" s="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  <c r="AD649" s="91"/>
      <c r="AE649" s="91"/>
      <c r="AF649" s="91"/>
      <c r="AG649" s="91"/>
      <c r="AH649" s="91"/>
      <c r="AI649" s="1"/>
      <c r="AJ649" s="1"/>
      <c r="AK649" s="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  <c r="AE650" s="91"/>
      <c r="AF650" s="91"/>
      <c r="AG650" s="91"/>
      <c r="AH650" s="91"/>
      <c r="AI650" s="1"/>
      <c r="AJ650" s="1"/>
      <c r="AK650" s="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  <c r="AE651" s="91"/>
      <c r="AF651" s="91"/>
      <c r="AG651" s="91"/>
      <c r="AH651" s="91"/>
      <c r="AI651" s="1"/>
      <c r="AJ651" s="1"/>
      <c r="AK651" s="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  <c r="AE652" s="91"/>
      <c r="AF652" s="91"/>
      <c r="AG652" s="91"/>
      <c r="AH652" s="91"/>
      <c r="AI652" s="1"/>
      <c r="AJ652" s="1"/>
      <c r="AK652" s="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  <c r="AE653" s="91"/>
      <c r="AF653" s="91"/>
      <c r="AG653" s="91"/>
      <c r="AH653" s="91"/>
      <c r="AI653" s="1"/>
      <c r="AJ653" s="1"/>
      <c r="AK653" s="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  <c r="AE654" s="91"/>
      <c r="AF654" s="91"/>
      <c r="AG654" s="91"/>
      <c r="AH654" s="91"/>
      <c r="AI654" s="1"/>
      <c r="AJ654" s="1"/>
      <c r="AK654" s="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  <c r="AD655" s="91"/>
      <c r="AE655" s="91"/>
      <c r="AF655" s="91"/>
      <c r="AG655" s="91"/>
      <c r="AH655" s="91"/>
      <c r="AI655" s="1"/>
      <c r="AJ655" s="1"/>
      <c r="AK655" s="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  <c r="AD656" s="91"/>
      <c r="AE656" s="91"/>
      <c r="AF656" s="91"/>
      <c r="AG656" s="91"/>
      <c r="AH656" s="91"/>
      <c r="AI656" s="1"/>
      <c r="AJ656" s="1"/>
      <c r="AK656" s="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  <c r="AD657" s="91"/>
      <c r="AE657" s="91"/>
      <c r="AF657" s="91"/>
      <c r="AG657" s="91"/>
      <c r="AH657" s="91"/>
      <c r="AI657" s="1"/>
      <c r="AJ657" s="1"/>
      <c r="AK657" s="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  <c r="AD658" s="91"/>
      <c r="AE658" s="91"/>
      <c r="AF658" s="91"/>
      <c r="AG658" s="91"/>
      <c r="AH658" s="91"/>
      <c r="AI658" s="1"/>
      <c r="AJ658" s="1"/>
      <c r="AK658" s="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  <c r="AD659" s="91"/>
      <c r="AE659" s="91"/>
      <c r="AF659" s="91"/>
      <c r="AG659" s="91"/>
      <c r="AH659" s="91"/>
      <c r="AI659" s="1"/>
      <c r="AJ659" s="1"/>
      <c r="AK659" s="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  <c r="AD660" s="91"/>
      <c r="AE660" s="91"/>
      <c r="AF660" s="91"/>
      <c r="AG660" s="91"/>
      <c r="AH660" s="91"/>
      <c r="AI660" s="1"/>
      <c r="AJ660" s="1"/>
      <c r="AK660" s="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  <c r="AD661" s="91"/>
      <c r="AE661" s="91"/>
      <c r="AF661" s="91"/>
      <c r="AG661" s="91"/>
      <c r="AH661" s="91"/>
      <c r="AI661" s="1"/>
      <c r="AJ661" s="1"/>
      <c r="AK661" s="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  <c r="AD662" s="91"/>
      <c r="AE662" s="91"/>
      <c r="AF662" s="91"/>
      <c r="AG662" s="91"/>
      <c r="AH662" s="91"/>
      <c r="AI662" s="1"/>
      <c r="AJ662" s="1"/>
      <c r="AK662" s="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  <c r="AD663" s="91"/>
      <c r="AE663" s="91"/>
      <c r="AF663" s="91"/>
      <c r="AG663" s="91"/>
      <c r="AH663" s="91"/>
      <c r="AI663" s="1"/>
      <c r="AJ663" s="1"/>
      <c r="AK663" s="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  <c r="AE664" s="91"/>
      <c r="AF664" s="91"/>
      <c r="AG664" s="91"/>
      <c r="AH664" s="91"/>
      <c r="AI664" s="1"/>
      <c r="AJ664" s="1"/>
      <c r="AK664" s="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  <c r="AE665" s="91"/>
      <c r="AF665" s="91"/>
      <c r="AG665" s="91"/>
      <c r="AH665" s="91"/>
      <c r="AI665" s="1"/>
      <c r="AJ665" s="1"/>
      <c r="AK665" s="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  <c r="AE666" s="91"/>
      <c r="AF666" s="91"/>
      <c r="AG666" s="91"/>
      <c r="AH666" s="91"/>
      <c r="AI666" s="1"/>
      <c r="AJ666" s="1"/>
      <c r="AK666" s="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  <c r="AF667" s="91"/>
      <c r="AG667" s="91"/>
      <c r="AH667" s="91"/>
      <c r="AI667" s="1"/>
      <c r="AJ667" s="1"/>
      <c r="AK667" s="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  <c r="AE668" s="91"/>
      <c r="AF668" s="91"/>
      <c r="AG668" s="91"/>
      <c r="AH668" s="91"/>
      <c r="AI668" s="1"/>
      <c r="AJ668" s="1"/>
      <c r="AK668" s="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  <c r="AE669" s="91"/>
      <c r="AF669" s="91"/>
      <c r="AG669" s="91"/>
      <c r="AH669" s="91"/>
      <c r="AI669" s="1"/>
      <c r="AJ669" s="1"/>
      <c r="AK669" s="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  <c r="AE670" s="91"/>
      <c r="AF670" s="91"/>
      <c r="AG670" s="91"/>
      <c r="AH670" s="91"/>
      <c r="AI670" s="1"/>
      <c r="AJ670" s="1"/>
      <c r="AK670" s="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  <c r="AE671" s="91"/>
      <c r="AF671" s="91"/>
      <c r="AG671" s="91"/>
      <c r="AH671" s="91"/>
      <c r="AI671" s="1"/>
      <c r="AJ671" s="1"/>
      <c r="AK671" s="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  <c r="AE672" s="91"/>
      <c r="AF672" s="91"/>
      <c r="AG672" s="91"/>
      <c r="AH672" s="91"/>
      <c r="AI672" s="1"/>
      <c r="AJ672" s="1"/>
      <c r="AK672" s="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  <c r="AE673" s="91"/>
      <c r="AF673" s="91"/>
      <c r="AG673" s="91"/>
      <c r="AH673" s="91"/>
      <c r="AI673" s="1"/>
      <c r="AJ673" s="1"/>
      <c r="AK673" s="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  <c r="AE674" s="91"/>
      <c r="AF674" s="91"/>
      <c r="AG674" s="91"/>
      <c r="AH674" s="91"/>
      <c r="AI674" s="1"/>
      <c r="AJ674" s="1"/>
      <c r="AK674" s="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  <c r="AE675" s="91"/>
      <c r="AF675" s="91"/>
      <c r="AG675" s="91"/>
      <c r="AH675" s="91"/>
      <c r="AI675" s="1"/>
      <c r="AJ675" s="1"/>
      <c r="AK675" s="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  <c r="AE676" s="91"/>
      <c r="AF676" s="91"/>
      <c r="AG676" s="91"/>
      <c r="AH676" s="91"/>
      <c r="AI676" s="1"/>
      <c r="AJ676" s="1"/>
      <c r="AK676" s="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  <c r="AE677" s="91"/>
      <c r="AF677" s="91"/>
      <c r="AG677" s="91"/>
      <c r="AH677" s="91"/>
      <c r="AI677" s="1"/>
      <c r="AJ677" s="1"/>
      <c r="AK677" s="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  <c r="AE678" s="91"/>
      <c r="AF678" s="91"/>
      <c r="AG678" s="91"/>
      <c r="AH678" s="91"/>
      <c r="AI678" s="1"/>
      <c r="AJ678" s="1"/>
      <c r="AK678" s="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  <c r="AE679" s="91"/>
      <c r="AF679" s="91"/>
      <c r="AG679" s="91"/>
      <c r="AH679" s="91"/>
      <c r="AI679" s="1"/>
      <c r="AJ679" s="1"/>
      <c r="AK679" s="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  <c r="AE680" s="91"/>
      <c r="AF680" s="91"/>
      <c r="AG680" s="91"/>
      <c r="AH680" s="91"/>
      <c r="AI680" s="1"/>
      <c r="AJ680" s="1"/>
      <c r="AK680" s="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  <c r="AE681" s="91"/>
      <c r="AF681" s="91"/>
      <c r="AG681" s="91"/>
      <c r="AH681" s="91"/>
      <c r="AI681" s="1"/>
      <c r="AJ681" s="1"/>
      <c r="AK681" s="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  <c r="AE682" s="91"/>
      <c r="AF682" s="91"/>
      <c r="AG682" s="91"/>
      <c r="AH682" s="91"/>
      <c r="AI682" s="1"/>
      <c r="AJ682" s="1"/>
      <c r="AK682" s="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  <c r="AE683" s="91"/>
      <c r="AF683" s="91"/>
      <c r="AG683" s="91"/>
      <c r="AH683" s="91"/>
      <c r="AI683" s="1"/>
      <c r="AJ683" s="1"/>
      <c r="AK683" s="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  <c r="AE684" s="91"/>
      <c r="AF684" s="91"/>
      <c r="AG684" s="91"/>
      <c r="AH684" s="91"/>
      <c r="AI684" s="1"/>
      <c r="AJ684" s="1"/>
      <c r="AK684" s="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  <c r="AE685" s="91"/>
      <c r="AF685" s="91"/>
      <c r="AG685" s="91"/>
      <c r="AH685" s="91"/>
      <c r="AI685" s="1"/>
      <c r="AJ685" s="1"/>
      <c r="AK685" s="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  <c r="AE686" s="91"/>
      <c r="AF686" s="91"/>
      <c r="AG686" s="91"/>
      <c r="AH686" s="91"/>
      <c r="AI686" s="1"/>
      <c r="AJ686" s="1"/>
      <c r="AK686" s="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  <c r="AE687" s="91"/>
      <c r="AF687" s="91"/>
      <c r="AG687" s="91"/>
      <c r="AH687" s="91"/>
      <c r="AI687" s="1"/>
      <c r="AJ687" s="1"/>
      <c r="AK687" s="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  <c r="AE688" s="91"/>
      <c r="AF688" s="91"/>
      <c r="AG688" s="91"/>
      <c r="AH688" s="91"/>
      <c r="AI688" s="1"/>
      <c r="AJ688" s="1"/>
      <c r="AK688" s="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  <c r="AE689" s="91"/>
      <c r="AF689" s="91"/>
      <c r="AG689" s="91"/>
      <c r="AH689" s="91"/>
      <c r="AI689" s="1"/>
      <c r="AJ689" s="1"/>
      <c r="AK689" s="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  <c r="AE690" s="91"/>
      <c r="AF690" s="91"/>
      <c r="AG690" s="91"/>
      <c r="AH690" s="91"/>
      <c r="AI690" s="1"/>
      <c r="AJ690" s="1"/>
      <c r="AK690" s="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  <c r="AE691" s="91"/>
      <c r="AF691" s="91"/>
      <c r="AG691" s="91"/>
      <c r="AH691" s="91"/>
      <c r="AI691" s="1"/>
      <c r="AJ691" s="1"/>
      <c r="AK691" s="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  <c r="AE692" s="91"/>
      <c r="AF692" s="91"/>
      <c r="AG692" s="91"/>
      <c r="AH692" s="91"/>
      <c r="AI692" s="1"/>
      <c r="AJ692" s="1"/>
      <c r="AK692" s="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  <c r="AE693" s="91"/>
      <c r="AF693" s="91"/>
      <c r="AG693" s="91"/>
      <c r="AH693" s="91"/>
      <c r="AI693" s="1"/>
      <c r="AJ693" s="1"/>
      <c r="AK693" s="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  <c r="AE694" s="91"/>
      <c r="AF694" s="91"/>
      <c r="AG694" s="91"/>
      <c r="AH694" s="91"/>
      <c r="AI694" s="1"/>
      <c r="AJ694" s="1"/>
      <c r="AK694" s="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  <c r="AE695" s="91"/>
      <c r="AF695" s="91"/>
      <c r="AG695" s="91"/>
      <c r="AH695" s="91"/>
      <c r="AI695" s="1"/>
      <c r="AJ695" s="1"/>
      <c r="AK695" s="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  <c r="AE696" s="91"/>
      <c r="AF696" s="91"/>
      <c r="AG696" s="91"/>
      <c r="AH696" s="91"/>
      <c r="AI696" s="1"/>
      <c r="AJ696" s="1"/>
      <c r="AK696" s="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  <c r="AE697" s="91"/>
      <c r="AF697" s="91"/>
      <c r="AG697" s="91"/>
      <c r="AH697" s="91"/>
      <c r="AI697" s="1"/>
      <c r="AJ697" s="1"/>
      <c r="AK697" s="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  <c r="AE698" s="91"/>
      <c r="AF698" s="91"/>
      <c r="AG698" s="91"/>
      <c r="AH698" s="91"/>
      <c r="AI698" s="1"/>
      <c r="AJ698" s="1"/>
      <c r="AK698" s="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  <c r="AE699" s="91"/>
      <c r="AF699" s="91"/>
      <c r="AG699" s="91"/>
      <c r="AH699" s="91"/>
      <c r="AI699" s="1"/>
      <c r="AJ699" s="1"/>
      <c r="AK699" s="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  <c r="AE700" s="91"/>
      <c r="AF700" s="91"/>
      <c r="AG700" s="91"/>
      <c r="AH700" s="91"/>
      <c r="AI700" s="1"/>
      <c r="AJ700" s="1"/>
      <c r="AK700" s="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  <c r="AE701" s="91"/>
      <c r="AF701" s="91"/>
      <c r="AG701" s="91"/>
      <c r="AH701" s="91"/>
      <c r="AI701" s="1"/>
      <c r="AJ701" s="1"/>
      <c r="AK701" s="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  <c r="AE702" s="91"/>
      <c r="AF702" s="91"/>
      <c r="AG702" s="91"/>
      <c r="AH702" s="91"/>
      <c r="AI702" s="1"/>
      <c r="AJ702" s="1"/>
      <c r="AK702" s="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  <c r="AE703" s="91"/>
      <c r="AF703" s="91"/>
      <c r="AG703" s="91"/>
      <c r="AH703" s="91"/>
      <c r="AI703" s="1"/>
      <c r="AJ703" s="1"/>
      <c r="AK703" s="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  <c r="AE704" s="91"/>
      <c r="AF704" s="91"/>
      <c r="AG704" s="91"/>
      <c r="AH704" s="91"/>
      <c r="AI704" s="1"/>
      <c r="AJ704" s="1"/>
      <c r="AK704" s="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  <c r="AE705" s="91"/>
      <c r="AF705" s="91"/>
      <c r="AG705" s="91"/>
      <c r="AH705" s="91"/>
      <c r="AI705" s="1"/>
      <c r="AJ705" s="1"/>
      <c r="AK705" s="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  <c r="AE706" s="91"/>
      <c r="AF706" s="91"/>
      <c r="AG706" s="91"/>
      <c r="AH706" s="91"/>
      <c r="AI706" s="1"/>
      <c r="AJ706" s="1"/>
      <c r="AK706" s="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  <c r="AE707" s="91"/>
      <c r="AF707" s="91"/>
      <c r="AG707" s="91"/>
      <c r="AH707" s="91"/>
      <c r="AI707" s="1"/>
      <c r="AJ707" s="1"/>
      <c r="AK707" s="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  <c r="AE708" s="91"/>
      <c r="AF708" s="91"/>
      <c r="AG708" s="91"/>
      <c r="AH708" s="91"/>
      <c r="AI708" s="1"/>
      <c r="AJ708" s="1"/>
      <c r="AK708" s="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  <c r="AE709" s="91"/>
      <c r="AF709" s="91"/>
      <c r="AG709" s="91"/>
      <c r="AH709" s="91"/>
      <c r="AI709" s="1"/>
      <c r="AJ709" s="1"/>
      <c r="AK709" s="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  <c r="AE710" s="91"/>
      <c r="AF710" s="91"/>
      <c r="AG710" s="91"/>
      <c r="AH710" s="91"/>
      <c r="AI710" s="1"/>
      <c r="AJ710" s="1"/>
      <c r="AK710" s="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  <c r="AE711" s="91"/>
      <c r="AF711" s="91"/>
      <c r="AG711" s="91"/>
      <c r="AH711" s="91"/>
      <c r="AI711" s="1"/>
      <c r="AJ711" s="1"/>
      <c r="AK711" s="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  <c r="AE712" s="91"/>
      <c r="AF712" s="91"/>
      <c r="AG712" s="91"/>
      <c r="AH712" s="91"/>
      <c r="AI712" s="1"/>
      <c r="AJ712" s="1"/>
      <c r="AK712" s="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  <c r="AE713" s="91"/>
      <c r="AF713" s="91"/>
      <c r="AG713" s="91"/>
      <c r="AH713" s="91"/>
      <c r="AI713" s="1"/>
      <c r="AJ713" s="1"/>
      <c r="AK713" s="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  <c r="AE714" s="91"/>
      <c r="AF714" s="91"/>
      <c r="AG714" s="91"/>
      <c r="AH714" s="91"/>
      <c r="AI714" s="1"/>
      <c r="AJ714" s="1"/>
      <c r="AK714" s="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  <c r="AE715" s="91"/>
      <c r="AF715" s="91"/>
      <c r="AG715" s="91"/>
      <c r="AH715" s="91"/>
      <c r="AI715" s="1"/>
      <c r="AJ715" s="1"/>
      <c r="AK715" s="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  <c r="AE716" s="91"/>
      <c r="AF716" s="91"/>
      <c r="AG716" s="91"/>
      <c r="AH716" s="91"/>
      <c r="AI716" s="1"/>
      <c r="AJ716" s="1"/>
      <c r="AK716" s="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  <c r="AE717" s="91"/>
      <c r="AF717" s="91"/>
      <c r="AG717" s="91"/>
      <c r="AH717" s="91"/>
      <c r="AI717" s="1"/>
      <c r="AJ717" s="1"/>
      <c r="AK717" s="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  <c r="AE718" s="91"/>
      <c r="AF718" s="91"/>
      <c r="AG718" s="91"/>
      <c r="AH718" s="91"/>
      <c r="AI718" s="1"/>
      <c r="AJ718" s="1"/>
      <c r="AK718" s="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  <c r="AE719" s="91"/>
      <c r="AF719" s="91"/>
      <c r="AG719" s="91"/>
      <c r="AH719" s="91"/>
      <c r="AI719" s="1"/>
      <c r="AJ719" s="1"/>
      <c r="AK719" s="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  <c r="AE720" s="91"/>
      <c r="AF720" s="91"/>
      <c r="AG720" s="91"/>
      <c r="AH720" s="91"/>
      <c r="AI720" s="1"/>
      <c r="AJ720" s="1"/>
      <c r="AK720" s="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  <c r="AE721" s="91"/>
      <c r="AF721" s="91"/>
      <c r="AG721" s="91"/>
      <c r="AH721" s="91"/>
      <c r="AI721" s="1"/>
      <c r="AJ721" s="1"/>
      <c r="AK721" s="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  <c r="AE722" s="91"/>
      <c r="AF722" s="91"/>
      <c r="AG722" s="91"/>
      <c r="AH722" s="91"/>
      <c r="AI722" s="1"/>
      <c r="AJ722" s="1"/>
      <c r="AK722" s="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  <c r="AE723" s="91"/>
      <c r="AF723" s="91"/>
      <c r="AG723" s="91"/>
      <c r="AH723" s="91"/>
      <c r="AI723" s="1"/>
      <c r="AJ723" s="1"/>
      <c r="AK723" s="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  <c r="AE724" s="91"/>
      <c r="AF724" s="91"/>
      <c r="AG724" s="91"/>
      <c r="AH724" s="91"/>
      <c r="AI724" s="1"/>
      <c r="AJ724" s="1"/>
      <c r="AK724" s="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  <c r="AE725" s="91"/>
      <c r="AF725" s="91"/>
      <c r="AG725" s="91"/>
      <c r="AH725" s="91"/>
      <c r="AI725" s="1"/>
      <c r="AJ725" s="1"/>
      <c r="AK725" s="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  <c r="AE726" s="91"/>
      <c r="AF726" s="91"/>
      <c r="AG726" s="91"/>
      <c r="AH726" s="91"/>
      <c r="AI726" s="1"/>
      <c r="AJ726" s="1"/>
      <c r="AK726" s="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  <c r="AE727" s="91"/>
      <c r="AF727" s="91"/>
      <c r="AG727" s="91"/>
      <c r="AH727" s="91"/>
      <c r="AI727" s="1"/>
      <c r="AJ727" s="1"/>
      <c r="AK727" s="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  <c r="AE728" s="91"/>
      <c r="AF728" s="91"/>
      <c r="AG728" s="91"/>
      <c r="AH728" s="91"/>
      <c r="AI728" s="1"/>
      <c r="AJ728" s="1"/>
      <c r="AK728" s="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  <c r="AE729" s="91"/>
      <c r="AF729" s="91"/>
      <c r="AG729" s="91"/>
      <c r="AH729" s="91"/>
      <c r="AI729" s="1"/>
      <c r="AJ729" s="1"/>
      <c r="AK729" s="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  <c r="AE730" s="91"/>
      <c r="AF730" s="91"/>
      <c r="AG730" s="91"/>
      <c r="AH730" s="91"/>
      <c r="AI730" s="1"/>
      <c r="AJ730" s="1"/>
      <c r="AK730" s="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  <c r="AE731" s="91"/>
      <c r="AF731" s="91"/>
      <c r="AG731" s="91"/>
      <c r="AH731" s="91"/>
      <c r="AI731" s="1"/>
      <c r="AJ731" s="1"/>
      <c r="AK731" s="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  <c r="AE732" s="91"/>
      <c r="AF732" s="91"/>
      <c r="AG732" s="91"/>
      <c r="AH732" s="91"/>
      <c r="AI732" s="1"/>
      <c r="AJ732" s="1"/>
      <c r="AK732" s="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  <c r="AE733" s="91"/>
      <c r="AF733" s="91"/>
      <c r="AG733" s="91"/>
      <c r="AH733" s="91"/>
      <c r="AI733" s="1"/>
      <c r="AJ733" s="1"/>
      <c r="AK733" s="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  <c r="AE734" s="91"/>
      <c r="AF734" s="91"/>
      <c r="AG734" s="91"/>
      <c r="AH734" s="91"/>
      <c r="AI734" s="1"/>
      <c r="AJ734" s="1"/>
      <c r="AK734" s="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  <c r="AE735" s="91"/>
      <c r="AF735" s="91"/>
      <c r="AG735" s="91"/>
      <c r="AH735" s="91"/>
      <c r="AI735" s="1"/>
      <c r="AJ735" s="1"/>
      <c r="AK735" s="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  <c r="AE736" s="91"/>
      <c r="AF736" s="91"/>
      <c r="AG736" s="91"/>
      <c r="AH736" s="91"/>
      <c r="AI736" s="1"/>
      <c r="AJ736" s="1"/>
      <c r="AK736" s="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  <c r="AE737" s="91"/>
      <c r="AF737" s="91"/>
      <c r="AG737" s="91"/>
      <c r="AH737" s="91"/>
      <c r="AI737" s="1"/>
      <c r="AJ737" s="1"/>
      <c r="AK737" s="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  <c r="AE738" s="91"/>
      <c r="AF738" s="91"/>
      <c r="AG738" s="91"/>
      <c r="AH738" s="91"/>
      <c r="AI738" s="1"/>
      <c r="AJ738" s="1"/>
      <c r="AK738" s="1"/>
    </row>
  </sheetData>
  <autoFilter ref="$B$2:$AD$22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57"/>
    <col customWidth="1" min="2" max="2" width="5.14"/>
    <col customWidth="1" min="3" max="3" width="5.71"/>
    <col customWidth="1" min="4" max="4" width="17.29"/>
    <col customWidth="1" min="5" max="5" width="19.0"/>
    <col customWidth="1" min="6" max="6" width="10.86"/>
    <col customWidth="1" min="7" max="8" width="10.57"/>
    <col customWidth="1" min="9" max="9" width="11.71"/>
    <col customWidth="1" min="10" max="10" width="10.14"/>
    <col customWidth="1" hidden="1" min="11" max="11" width="10.0"/>
    <col customWidth="1" hidden="1" min="12" max="12" width="16.14"/>
    <col customWidth="1" hidden="1" min="13" max="13" width="16.43"/>
    <col customWidth="1" hidden="1" min="14" max="14" width="17.43"/>
    <col customWidth="1" hidden="1" min="15" max="15" width="26.43"/>
    <col customWidth="1" hidden="1" min="16" max="18" width="7.43"/>
    <col customWidth="1" hidden="1" min="19" max="20" width="9.57"/>
    <col customWidth="1" hidden="1" min="21" max="21" width="12.14"/>
    <col customWidth="1" hidden="1" min="22" max="22" width="11.71"/>
    <col customWidth="1" hidden="1" min="23" max="23" width="26.29"/>
    <col customWidth="1" hidden="1" min="24" max="24" width="23.71"/>
    <col customWidth="1" hidden="1" min="25" max="25" width="47.0"/>
    <col customWidth="1" hidden="1" min="26" max="26" width="35.86"/>
    <col customWidth="1" hidden="1" min="27" max="27" width="28.57"/>
    <col customWidth="1" hidden="1" min="28" max="28" width="29.57"/>
    <col customWidth="1" min="29" max="30" width="9.71"/>
    <col customWidth="1" min="31" max="34" width="10.43"/>
    <col customWidth="1" hidden="1" min="35" max="36" width="9.86"/>
    <col customWidth="1" min="37" max="37" width="9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33.75" customHeight="1">
      <c r="A2" s="1"/>
      <c r="B2" s="9" t="str">
        <f>'Comprehensive apps info'!B2</f>
        <v>Phase</v>
      </c>
      <c r="C2" s="9" t="str">
        <f>'Comprehensive apps info'!C2</f>
        <v>Client #</v>
      </c>
      <c r="D2" s="9" t="str">
        <f>'Comprehensive apps info'!D2</f>
        <v>Client</v>
      </c>
      <c r="E2" s="9" t="str">
        <f>'Comprehensive apps info'!E2</f>
        <v>Application Name</v>
      </c>
      <c r="F2" s="9" t="str">
        <f>'Comprehensive apps info'!F2</f>
        <v>Job Code</v>
      </c>
      <c r="G2" s="9" t="str">
        <f>'Comprehensive apps info'!G2</f>
        <v>Job Frequency</v>
      </c>
      <c r="H2" s="9" t="str">
        <f>'Comprehensive apps info'!H2</f>
        <v>Type of Job</v>
      </c>
      <c r="I2" s="9" t="str">
        <f>'Comprehensive apps info'!I2</f>
        <v>Input Type</v>
      </c>
      <c r="J2" s="9" t="str">
        <f>'Comprehensive apps info'!J2</f>
        <v>Bangalore TEK Primary</v>
      </c>
      <c r="K2" s="7" t="str">
        <f>'Comprehensive apps info'!K2</f>
        <v>Bangalore TEK Secondary</v>
      </c>
      <c r="L2" s="7" t="str">
        <f>'Comprehensive apps info'!L2</f>
        <v>RRD Programmer</v>
      </c>
      <c r="M2" s="7" t="str">
        <f>'Comprehensive apps info'!M2</f>
        <v>Project Manager(s)</v>
      </c>
      <c r="N2" s="7" t="str">
        <f>'Comprehensive apps info'!N2</f>
        <v>RRD Application Dev. Mgr</v>
      </c>
      <c r="O2" s="7" t="str">
        <f>'Comprehensive apps info'!O2</f>
        <v>Project Status</v>
      </c>
      <c r="P2" s="7" t="str">
        <f>'Comprehensive apps info'!P2</f>
        <v>Sev 1 Qualified</v>
      </c>
      <c r="Q2" s="7" t="str">
        <f>'Comprehensive apps info'!Q2</f>
        <v>Sev 2 Qualified</v>
      </c>
      <c r="R2" s="7" t="str">
        <f>'Comprehensive apps info'!R2</f>
        <v>Sev 3 Qualified</v>
      </c>
      <c r="S2" s="7" t="str">
        <f>'Comprehensive apps info'!S2</f>
        <v>Logan Primary Support Person</v>
      </c>
      <c r="T2" s="7" t="str">
        <f>'Comprehensive apps info'!T2</f>
        <v>Logan Secondary Support Person</v>
      </c>
      <c r="U2" s="7" t="str">
        <f>'Comprehensive apps info'!U2</f>
        <v>PROD Facility</v>
      </c>
      <c r="V2" s="7" t="str">
        <f>'Comprehensive apps info'!V2</f>
        <v>TEST Facility</v>
      </c>
      <c r="W2" s="7" t="str">
        <f>'Comprehensive apps info'!W2</f>
        <v>PROD Directory</v>
      </c>
      <c r="X2" s="7" t="str">
        <f>'Comprehensive apps info'!X2</f>
        <v>TEST Directory</v>
      </c>
      <c r="Y2" s="7" t="str">
        <f>'Comprehensive apps info'!Y2</f>
        <v>Google Site</v>
      </c>
      <c r="Z2" s="115" t="str">
        <f>'Comprehensive apps info'!Z2</f>
        <v>Control-M Info</v>
      </c>
      <c r="AA2" s="116" t="str">
        <f>'Comprehensive apps info'!AA2</f>
        <v>Internal Email Group</v>
      </c>
      <c r="AB2" s="116" t="str">
        <f>'Comprehensive apps info'!AB2</f>
        <v>External Email Group</v>
      </c>
      <c r="AC2" s="9" t="str">
        <f>'Comprehensive apps info'!AC2</f>
        <v>Emails Standardization</v>
      </c>
      <c r="AD2" s="9" t="str">
        <f>'Comprehensive apps info'!AD2</f>
        <v>PowerStream Version</v>
      </c>
      <c r="AE2" s="9" t="str">
        <f>'Comprehensive apps info'!AE2</f>
        <v>SVN (Revision #)</v>
      </c>
      <c r="AF2" s="9" t="str">
        <f>'Comprehensive apps info'!AF2</f>
        <v>Client Access to TEST Region</v>
      </c>
      <c r="AG2" s="9" t="str">
        <f>'Comprehensive apps info'!AG2</f>
        <v>PIVOT</v>
      </c>
      <c r="AH2" s="9" t="str">
        <f>'Comprehensive apps info'!AH2</f>
        <v>Job Trigger</v>
      </c>
      <c r="AI2" s="116" t="str">
        <f>'Comprehensive apps info'!AI2</f>
        <v>PM Contact (Work)</v>
      </c>
      <c r="AJ2" s="116" t="str">
        <f>'Comprehensive apps info'!AJ2</f>
        <v>PM Contact (Cell)</v>
      </c>
      <c r="AK2" s="1"/>
    </row>
    <row r="3">
      <c r="A3" s="1"/>
      <c r="B3" s="10">
        <f>'Comprehensive apps info'!B3</f>
        <v>1</v>
      </c>
      <c r="C3" s="10">
        <f>'Comprehensive apps info'!C3</f>
        <v>1</v>
      </c>
      <c r="D3" s="25" t="str">
        <f>'Comprehensive apps info'!D3</f>
        <v>Empyrean</v>
      </c>
      <c r="E3" s="25" t="str">
        <f>'Comprehensive apps info'!E3</f>
        <v>Benefit Statements</v>
      </c>
      <c r="F3" s="25" t="str">
        <f>'Comprehensive apps info'!F3</f>
        <v>empstmt</v>
      </c>
      <c r="G3" s="25" t="str">
        <f>'Comprehensive apps info'!G3</f>
        <v>MWF</v>
      </c>
      <c r="H3" s="25" t="str">
        <f>'Comprehensive apps info'!H3</f>
        <v>Statement</v>
      </c>
      <c r="I3" s="25" t="str">
        <f>'Comprehensive apps info'!I3</f>
        <v>Pre-composed</v>
      </c>
      <c r="J3" s="25" t="str">
        <f>'Comprehensive apps info'!J3</f>
        <v>Naidu</v>
      </c>
      <c r="K3" s="25" t="str">
        <f>'Comprehensive apps info'!K3</f>
        <v>Sushil</v>
      </c>
      <c r="L3" s="25" t="str">
        <f>'Comprehensive apps info'!L3</f>
        <v>Craig Schvaneveldt</v>
      </c>
      <c r="M3" s="25" t="str">
        <f>'Comprehensive apps info'!M3</f>
        <v>Sierra Stonecipher</v>
      </c>
      <c r="N3" s="25" t="str">
        <f>'Comprehensive apps info'!N3</f>
        <v>Casey McCammon</v>
      </c>
      <c r="O3" s="26" t="str">
        <f>'Comprehensive apps info'!O3</f>
        <v>Supported by TEKsystems</v>
      </c>
      <c r="P3" s="25" t="str">
        <f>'Comprehensive apps info'!P3</f>
        <v>N</v>
      </c>
      <c r="Q3" s="25" t="str">
        <f>'Comprehensive apps info'!Q3</f>
        <v>Y</v>
      </c>
      <c r="R3" s="25" t="str">
        <f>'Comprehensive apps info'!R3</f>
        <v>N</v>
      </c>
      <c r="S3" s="16" t="str">
        <f>'Comprehensive apps info'!S3</f>
        <v>Ritesh</v>
      </c>
      <c r="T3" s="16" t="str">
        <f>'Comprehensive apps info'!T3</f>
        <v>Maverick</v>
      </c>
      <c r="U3" s="25" t="str">
        <f>'Comprehensive apps info'!U3</f>
        <v>Logan</v>
      </c>
      <c r="V3" s="25" t="str">
        <f>'Comprehensive apps info'!V3</f>
        <v>Logan</v>
      </c>
      <c r="W3" s="28" t="str">
        <f>'Comprehensive apps info'!W3</f>
        <v>/prod/bcs/lgnp/clientapp/empstmt/</v>
      </c>
      <c r="X3" s="29" t="str">
        <f>'Comprehensive apps info'!X3</f>
        <v>/bcs/lgnt/clientapp/empstmt/</v>
      </c>
      <c r="Y3" s="30" t="str">
        <f>'Comprehensive apps info'!Y3</f>
        <v>https://sites.google.com/a/rrd.com/empyrean-benefits/</v>
      </c>
      <c r="Z3" s="31" t="str">
        <f>'Comprehensive apps info'!Z3</f>
        <v>https://docs.google.com/document/d/1B-5swIwP07tbaF1anmwgpeSu-3T7YE_HHi5f-6ekp8o/edit</v>
      </c>
      <c r="AA3" s="32" t="str">
        <f>'Comprehensive apps info'!AA3</f>
        <v/>
      </c>
      <c r="AB3" s="32" t="str">
        <f>'Comprehensive apps info'!AB3</f>
        <v/>
      </c>
      <c r="AC3" s="32" t="str">
        <f>'Comprehensive apps info'!AC3</f>
        <v/>
      </c>
      <c r="AD3" s="32" t="str">
        <f>'Comprehensive apps info'!AD3</f>
        <v/>
      </c>
      <c r="AE3" s="32" t="str">
        <f>'Comprehensive apps info'!AE3</f>
        <v/>
      </c>
      <c r="AF3" s="33" t="str">
        <f>'Comprehensive apps info'!AF3</f>
        <v>Yes</v>
      </c>
      <c r="AG3" s="33" t="str">
        <f>'Comprehensive apps info'!AG3</f>
        <v>No</v>
      </c>
      <c r="AH3" s="33" t="str">
        <f>'Comprehensive apps info'!AH3</f>
        <v>Time-based</v>
      </c>
      <c r="AI3" s="33" t="str">
        <f>'Comprehensive apps info'!AI3</f>
        <v/>
      </c>
      <c r="AJ3" s="33" t="str">
        <f>'Comprehensive apps info'!AJ3</f>
        <v/>
      </c>
      <c r="AK3" s="1"/>
    </row>
    <row r="4">
      <c r="A4" s="1"/>
      <c r="B4" s="10">
        <f>'Comprehensive apps info'!B4</f>
        <v>1</v>
      </c>
      <c r="C4" s="10">
        <f>'Comprehensive apps info'!C4</f>
        <v>2</v>
      </c>
      <c r="D4" s="25" t="str">
        <f>'Comprehensive apps info'!D4</f>
        <v>T Rowe Price</v>
      </c>
      <c r="E4" s="25" t="str">
        <f>'Comprehensive apps info'!E4</f>
        <v>RPS Plan</v>
      </c>
      <c r="F4" s="25" t="str">
        <f>'Comprehensive apps info'!F4</f>
        <v>trprpsp</v>
      </c>
      <c r="G4" s="25" t="str">
        <f>'Comprehensive apps info'!G4</f>
        <v>Daily</v>
      </c>
      <c r="H4" s="25" t="str">
        <f>'Comprehensive apps info'!H4</f>
        <v>Letter</v>
      </c>
      <c r="I4" s="25" t="str">
        <f>'Comprehensive apps info'!I4</f>
        <v>Pre-composed</v>
      </c>
      <c r="J4" s="25" t="str">
        <f>'Comprehensive apps info'!J4</f>
        <v>Naidu</v>
      </c>
      <c r="K4" s="25" t="str">
        <f>'Comprehensive apps info'!K4</f>
        <v>Nethra</v>
      </c>
      <c r="L4" s="25" t="str">
        <f>'Comprehensive apps info'!L4</f>
        <v>Dawn Robison</v>
      </c>
      <c r="M4" s="25" t="str">
        <f>'Comprehensive apps info'!M4</f>
        <v>Lisa Migliore &amp; Kathy Terlino</v>
      </c>
      <c r="N4" s="25" t="str">
        <f>'Comprehensive apps info'!N4</f>
        <v>Casey McCammon</v>
      </c>
      <c r="O4" s="26" t="str">
        <f>'Comprehensive apps info'!O4</f>
        <v>Supported by TEKsystems</v>
      </c>
      <c r="P4" s="25" t="str">
        <f>'Comprehensive apps info'!P4</f>
        <v>N</v>
      </c>
      <c r="Q4" s="25" t="str">
        <f>'Comprehensive apps info'!Q4</f>
        <v>Y</v>
      </c>
      <c r="R4" s="25" t="str">
        <f>'Comprehensive apps info'!R4</f>
        <v>N</v>
      </c>
      <c r="S4" s="16" t="str">
        <f>'Comprehensive apps info'!S4</f>
        <v>Ritesh</v>
      </c>
      <c r="T4" s="16" t="str">
        <f>'Comprehensive apps info'!T4</f>
        <v>Maverick</v>
      </c>
      <c r="U4" s="25" t="str">
        <f>'Comprehensive apps info'!U4</f>
        <v>Hyde Park</v>
      </c>
      <c r="V4" s="25" t="str">
        <f>'Comprehensive apps info'!V4</f>
        <v>Hyde Park</v>
      </c>
      <c r="W4" s="28" t="str">
        <f>'Comprehensive apps info'!W4</f>
        <v>/prod/bcs/hdpp/clientapp/trprpsp/</v>
      </c>
      <c r="X4" s="29" t="str">
        <f>'Comprehensive apps info'!X4</f>
        <v>/bcs/hdpt/clientapp/trprpsp/</v>
      </c>
      <c r="Y4" s="30" t="str">
        <f>'Comprehensive apps info'!Y4</f>
        <v>https://sites.google.com/a/rrd.com/t-rowe-price-rps-plan-letters/</v>
      </c>
      <c r="Z4" s="31" t="str">
        <f>'Comprehensive apps info'!Z4</f>
        <v>https://docs.google.com/document/d/1B-5swIwP07tbaF1anmwgpeSu-3T7YE_HHi5f-6ekp8o/edit</v>
      </c>
      <c r="AA4" s="32" t="str">
        <f>'Comprehensive apps info'!AA4</f>
        <v/>
      </c>
      <c r="AB4" s="32" t="str">
        <f>'Comprehensive apps info'!AB4</f>
        <v/>
      </c>
      <c r="AC4" s="32" t="str">
        <f>'Comprehensive apps info'!AC4</f>
        <v/>
      </c>
      <c r="AD4" s="32" t="str">
        <f>'Comprehensive apps info'!AD4</f>
        <v/>
      </c>
      <c r="AE4" s="32" t="str">
        <f>'Comprehensive apps info'!AE4</f>
        <v/>
      </c>
      <c r="AF4" s="33" t="str">
        <f>'Comprehensive apps info'!AF4</f>
        <v/>
      </c>
      <c r="AG4" s="33" t="str">
        <f>'Comprehensive apps info'!AG4</f>
        <v>Yes</v>
      </c>
      <c r="AH4" s="33" t="str">
        <f>'Comprehensive apps info'!AH4</f>
        <v/>
      </c>
      <c r="AI4" s="33" t="str">
        <f>'Comprehensive apps info'!AI4</f>
        <v/>
      </c>
      <c r="AJ4" s="33" t="str">
        <f>'Comprehensive apps info'!AJ4</f>
        <v/>
      </c>
      <c r="AK4" s="1"/>
    </row>
    <row r="5">
      <c r="A5" s="1"/>
      <c r="B5" s="10">
        <f>'Comprehensive apps info'!B5</f>
        <v>1</v>
      </c>
      <c r="C5" s="10">
        <f>'Comprehensive apps info'!C5</f>
        <v>3</v>
      </c>
      <c r="D5" s="25" t="str">
        <f>'Comprehensive apps info'!D5</f>
        <v>T Rowe Price</v>
      </c>
      <c r="E5" s="25" t="str">
        <f>'Comprehensive apps info'!E5</f>
        <v>Non-Qual</v>
      </c>
      <c r="F5" s="25" t="str">
        <f>'Comprehensive apps info'!F5</f>
        <v>trpnonq</v>
      </c>
      <c r="G5" s="25" t="str">
        <f>'Comprehensive apps info'!G5</f>
        <v>Daily</v>
      </c>
      <c r="H5" s="25" t="str">
        <f>'Comprehensive apps info'!H5</f>
        <v>Statement</v>
      </c>
      <c r="I5" s="25" t="str">
        <f>'Comprehensive apps info'!I5</f>
        <v>Pre-composed</v>
      </c>
      <c r="J5" s="25" t="str">
        <f>'Comprehensive apps info'!J5</f>
        <v>Naidu</v>
      </c>
      <c r="K5" s="25" t="str">
        <f>'Comprehensive apps info'!K5</f>
        <v>Nethra</v>
      </c>
      <c r="L5" s="25" t="str">
        <f>'Comprehensive apps info'!L5</f>
        <v>Michael Harper</v>
      </c>
      <c r="M5" s="25" t="str">
        <f>'Comprehensive apps info'!M5</f>
        <v>Lisa Migliore &amp; Kathy Terlino</v>
      </c>
      <c r="N5" s="25" t="str">
        <f>'Comprehensive apps info'!N5</f>
        <v>Casey McCammon</v>
      </c>
      <c r="O5" s="26" t="str">
        <f>'Comprehensive apps info'!O5</f>
        <v>Supported by TEKsystems</v>
      </c>
      <c r="P5" s="25" t="str">
        <f>'Comprehensive apps info'!P5</f>
        <v>N</v>
      </c>
      <c r="Q5" s="25" t="str">
        <f>'Comprehensive apps info'!Q5</f>
        <v>Y</v>
      </c>
      <c r="R5" s="25" t="str">
        <f>'Comprehensive apps info'!R5</f>
        <v>N</v>
      </c>
      <c r="S5" s="16" t="str">
        <f>'Comprehensive apps info'!S5</f>
        <v>Ritesh</v>
      </c>
      <c r="T5" s="16" t="str">
        <f>'Comprehensive apps info'!T5</f>
        <v>Maverick</v>
      </c>
      <c r="U5" s="25" t="str">
        <f>'Comprehensive apps info'!U5</f>
        <v>Hyde Park</v>
      </c>
      <c r="V5" s="25" t="str">
        <f>'Comprehensive apps info'!V5</f>
        <v>Hyde Park</v>
      </c>
      <c r="W5" s="28" t="str">
        <f>'Comprehensive apps info'!W5</f>
        <v>/prod/bcs/hdpp/clientapp/trpnonq/</v>
      </c>
      <c r="X5" s="29" t="str">
        <f>'Comprehensive apps info'!X5</f>
        <v>/bcs/hdpt/clientapp/trpnonq/</v>
      </c>
      <c r="Y5" s="30" t="str">
        <f>'Comprehensive apps info'!Y5</f>
        <v>https://sites.google.com/a/rrd.com/t-rowe-price-nonq/</v>
      </c>
      <c r="Z5" s="31" t="str">
        <f>'Comprehensive apps info'!Z5</f>
        <v>https://docs.google.com/document/d/1B-5swIwP07tbaF1anmwgpeSu-3T7YE_HHi5f-6ekp8o/edit</v>
      </c>
      <c r="AA5" s="32" t="str">
        <f>'Comprehensive apps info'!AA5</f>
        <v/>
      </c>
      <c r="AB5" s="32" t="str">
        <f>'Comprehensive apps info'!AB5</f>
        <v/>
      </c>
      <c r="AC5" s="32" t="str">
        <f>'Comprehensive apps info'!AC5</f>
        <v/>
      </c>
      <c r="AD5" s="32" t="str">
        <f>'Comprehensive apps info'!AD5</f>
        <v/>
      </c>
      <c r="AE5" s="32" t="str">
        <f>'Comprehensive apps info'!AE5</f>
        <v/>
      </c>
      <c r="AF5" s="33" t="str">
        <f>'Comprehensive apps info'!AF5</f>
        <v/>
      </c>
      <c r="AG5" s="33" t="str">
        <f>'Comprehensive apps info'!AG5</f>
        <v>Yes</v>
      </c>
      <c r="AH5" s="33" t="str">
        <f>'Comprehensive apps info'!AH5</f>
        <v/>
      </c>
      <c r="AI5" s="33" t="str">
        <f>'Comprehensive apps info'!AI5</f>
        <v/>
      </c>
      <c r="AJ5" s="33" t="str">
        <f>'Comprehensive apps info'!AJ5</f>
        <v/>
      </c>
      <c r="AK5" s="1"/>
    </row>
    <row r="6">
      <c r="A6" s="1"/>
      <c r="B6" s="10">
        <f>'Comprehensive apps info'!B6</f>
        <v>1</v>
      </c>
      <c r="C6" s="10">
        <f>'Comprehensive apps info'!C6</f>
        <v>4</v>
      </c>
      <c r="D6" s="25" t="str">
        <f>'Comprehensive apps info'!D6</f>
        <v>Kemper</v>
      </c>
      <c r="E6" s="25" t="str">
        <f>'Comprehensive apps info'!E6</f>
        <v>Fire and Dwelling Notices</v>
      </c>
      <c r="F6" s="25" t="str">
        <f>'Comprehensive apps info'!F6</f>
        <v>kmpndwl</v>
      </c>
      <c r="G6" s="25" t="str">
        <f>'Comprehensive apps info'!G6</f>
        <v>MTWThF</v>
      </c>
      <c r="H6" s="25" t="str">
        <f>'Comprehensive apps info'!H6</f>
        <v>Notice Ltrs</v>
      </c>
      <c r="I6" s="25" t="str">
        <f>'Comprehensive apps info'!I6</f>
        <v>Pre-composed</v>
      </c>
      <c r="J6" s="25" t="str">
        <f>'Comprehensive apps info'!J6</f>
        <v>Naidu</v>
      </c>
      <c r="K6" s="25" t="str">
        <f>'Comprehensive apps info'!K6</f>
        <v>Pravallika</v>
      </c>
      <c r="L6" s="25" t="str">
        <f>'Comprehensive apps info'!L6</f>
        <v>Ryan Dunoskovic</v>
      </c>
      <c r="M6" s="25" t="str">
        <f>'Comprehensive apps info'!M6</f>
        <v>Brent Jeppesen</v>
      </c>
      <c r="N6" s="25" t="str">
        <f>'Comprehensive apps info'!N6</f>
        <v>Brandon Ballard</v>
      </c>
      <c r="O6" s="26" t="str">
        <f>'Comprehensive apps info'!O6</f>
        <v>Supported by TEKsystems</v>
      </c>
      <c r="P6" s="25" t="str">
        <f>'Comprehensive apps info'!P6</f>
        <v>N</v>
      </c>
      <c r="Q6" s="25" t="str">
        <f>'Comprehensive apps info'!Q6</f>
        <v>Y</v>
      </c>
      <c r="R6" s="25" t="str">
        <f>'Comprehensive apps info'!R6</f>
        <v>N</v>
      </c>
      <c r="S6" s="16" t="str">
        <f>'Comprehensive apps info'!S6</f>
        <v>Ritesh</v>
      </c>
      <c r="T6" s="16" t="str">
        <f>'Comprehensive apps info'!T6</f>
        <v>Maverick</v>
      </c>
      <c r="U6" s="25" t="str">
        <f>'Comprehensive apps info'!U6</f>
        <v>Logan</v>
      </c>
      <c r="V6" s="25" t="str">
        <f>'Comprehensive apps info'!V6</f>
        <v>Logan</v>
      </c>
      <c r="W6" s="28" t="str">
        <f>'Comprehensive apps info'!W6</f>
        <v>/prod/bcs/lgnp/clientapp/kmpndwl/</v>
      </c>
      <c r="X6" s="29" t="str">
        <f>'Comprehensive apps info'!X6</f>
        <v>/bcs/lgnt/clientapp/kmpndwl/</v>
      </c>
      <c r="Y6" s="30" t="str">
        <f>'Comprehensive apps info'!Y6</f>
        <v>https://sites.google.com/a/rrd.com/kemper-fire-and-dwelling/</v>
      </c>
      <c r="Z6" s="31" t="str">
        <f>'Comprehensive apps info'!Z6</f>
        <v>https://docs.google.com/document/d/1B-5swIwP07tbaF1anmwgpeSu-3T7YE_HHi5f-6ekp8o/edit</v>
      </c>
      <c r="AA6" s="32" t="str">
        <f>'Comprehensive apps info'!AA6</f>
        <v/>
      </c>
      <c r="AB6" s="32" t="str">
        <f>'Comprehensive apps info'!AB6</f>
        <v/>
      </c>
      <c r="AC6" s="32" t="str">
        <f>'Comprehensive apps info'!AC6</f>
        <v/>
      </c>
      <c r="AD6" s="32" t="str">
        <f>'Comprehensive apps info'!AD6</f>
        <v/>
      </c>
      <c r="AE6" s="32" t="str">
        <f>'Comprehensive apps info'!AE6</f>
        <v/>
      </c>
      <c r="AF6" s="33" t="str">
        <f>'Comprehensive apps info'!AF6</f>
        <v/>
      </c>
      <c r="AG6" s="33" t="str">
        <f>'Comprehensive apps info'!AG6</f>
        <v>No</v>
      </c>
      <c r="AH6" s="33" t="str">
        <f>'Comprehensive apps info'!AH6</f>
        <v/>
      </c>
      <c r="AI6" s="33" t="str">
        <f>'Comprehensive apps info'!AI6</f>
        <v/>
      </c>
      <c r="AJ6" s="33" t="str">
        <f>'Comprehensive apps info'!AJ6</f>
        <v/>
      </c>
      <c r="AK6" s="1"/>
    </row>
    <row r="7">
      <c r="A7" s="1"/>
      <c r="B7" s="10">
        <f>'Comprehensive apps info'!B7</f>
        <v>1</v>
      </c>
      <c r="C7" s="10">
        <f>'Comprehensive apps info'!C7</f>
        <v>5</v>
      </c>
      <c r="D7" s="25" t="str">
        <f>'Comprehensive apps info'!D7</f>
        <v>Kemper</v>
      </c>
      <c r="E7" s="25" t="str">
        <f>'Comprehensive apps info'!E7</f>
        <v>Fire and Dwelling Policies</v>
      </c>
      <c r="F7" s="25" t="str">
        <f>'Comprehensive apps info'!F7</f>
        <v>kmppdwl</v>
      </c>
      <c r="G7" s="25" t="str">
        <f>'Comprehensive apps info'!G7</f>
        <v>MTWThF</v>
      </c>
      <c r="H7" s="25" t="str">
        <f>'Comprehensive apps info'!H7</f>
        <v>Policy Ltrs</v>
      </c>
      <c r="I7" s="25" t="str">
        <f>'Comprehensive apps info'!I7</f>
        <v>Pre-composed</v>
      </c>
      <c r="J7" s="25" t="str">
        <f>'Comprehensive apps info'!J7</f>
        <v>Naidu</v>
      </c>
      <c r="K7" s="25" t="str">
        <f>'Comprehensive apps info'!K7</f>
        <v>Pravallika</v>
      </c>
      <c r="L7" s="25" t="str">
        <f>'Comprehensive apps info'!L7</f>
        <v>Ryan Dunoskovic</v>
      </c>
      <c r="M7" s="25" t="str">
        <f>'Comprehensive apps info'!M7</f>
        <v>Brent Jeppesen</v>
      </c>
      <c r="N7" s="25" t="str">
        <f>'Comprehensive apps info'!N7</f>
        <v>Brandon Ballard</v>
      </c>
      <c r="O7" s="26" t="str">
        <f>'Comprehensive apps info'!O7</f>
        <v>Supported by TEKsystems</v>
      </c>
      <c r="P7" s="25" t="str">
        <f>'Comprehensive apps info'!P7</f>
        <v>N</v>
      </c>
      <c r="Q7" s="25" t="str">
        <f>'Comprehensive apps info'!Q7</f>
        <v>Y</v>
      </c>
      <c r="R7" s="25" t="str">
        <f>'Comprehensive apps info'!R7</f>
        <v>N</v>
      </c>
      <c r="S7" s="16" t="str">
        <f>'Comprehensive apps info'!S7</f>
        <v>Ritesh</v>
      </c>
      <c r="T7" s="16" t="str">
        <f>'Comprehensive apps info'!T7</f>
        <v>Maverick</v>
      </c>
      <c r="U7" s="25" t="str">
        <f>'Comprehensive apps info'!U7</f>
        <v>Logan</v>
      </c>
      <c r="V7" s="25" t="str">
        <f>'Comprehensive apps info'!V7</f>
        <v>Logan</v>
      </c>
      <c r="W7" s="28" t="str">
        <f>'Comprehensive apps info'!W7</f>
        <v>/prod/bcs/lgnp/clientapp/kmppdwl/</v>
      </c>
      <c r="X7" s="29" t="str">
        <f>'Comprehensive apps info'!X7</f>
        <v>/bcs/lgnt/clientapp/kmppdwl/</v>
      </c>
      <c r="Y7" s="30" t="str">
        <f>'Comprehensive apps info'!Y7</f>
        <v>https://sites.google.com/a/rrd.com/kemper-fire-and-dwelling/</v>
      </c>
      <c r="Z7" s="31" t="str">
        <f>'Comprehensive apps info'!Z7</f>
        <v>https://docs.google.com/document/d/1B-5swIwP07tbaF1anmwgpeSu-3T7YE_HHi5f-6ekp8o/edit</v>
      </c>
      <c r="AA7" s="32" t="str">
        <f>'Comprehensive apps info'!AA7</f>
        <v/>
      </c>
      <c r="AB7" s="32" t="str">
        <f>'Comprehensive apps info'!AB7</f>
        <v/>
      </c>
      <c r="AC7" s="32" t="str">
        <f>'Comprehensive apps info'!AC7</f>
        <v/>
      </c>
      <c r="AD7" s="32" t="str">
        <f>'Comprehensive apps info'!AD7</f>
        <v/>
      </c>
      <c r="AE7" s="32" t="str">
        <f>'Comprehensive apps info'!AE7</f>
        <v/>
      </c>
      <c r="AF7" s="33" t="str">
        <f>'Comprehensive apps info'!AF7</f>
        <v/>
      </c>
      <c r="AG7" s="33" t="str">
        <f>'Comprehensive apps info'!AG7</f>
        <v>No</v>
      </c>
      <c r="AH7" s="33" t="str">
        <f>'Comprehensive apps info'!AH7</f>
        <v/>
      </c>
      <c r="AI7" s="33" t="str">
        <f>'Comprehensive apps info'!AI7</f>
        <v/>
      </c>
      <c r="AJ7" s="33" t="str">
        <f>'Comprehensive apps info'!AJ7</f>
        <v/>
      </c>
      <c r="AK7" s="1"/>
    </row>
    <row r="8">
      <c r="A8" s="1"/>
      <c r="B8" s="10">
        <f>'Comprehensive apps info'!B8</f>
        <v>1</v>
      </c>
      <c r="C8" s="10">
        <f>'Comprehensive apps info'!C8</f>
        <v>6</v>
      </c>
      <c r="D8" s="25" t="str">
        <f>'Comprehensive apps info'!D8</f>
        <v>T Rowe Price</v>
      </c>
      <c r="E8" s="25" t="str">
        <f>'Comprehensive apps info'!E8</f>
        <v>Consolidated Confirms</v>
      </c>
      <c r="F8" s="25" t="str">
        <f>'Comprehensive apps info'!F8</f>
        <v>trpcltr</v>
      </c>
      <c r="G8" s="25" t="str">
        <f>'Comprehensive apps info'!G8</f>
        <v>Daily</v>
      </c>
      <c r="H8" s="25" t="str">
        <f>'Comprehensive apps info'!H8</f>
        <v>Letter</v>
      </c>
      <c r="I8" s="25" t="str">
        <f>'Comprehensive apps info'!I8</f>
        <v>Pre-composed</v>
      </c>
      <c r="J8" s="25" t="str">
        <f>'Comprehensive apps info'!J8</f>
        <v>Naidu</v>
      </c>
      <c r="K8" s="25" t="str">
        <f>'Comprehensive apps info'!K8</f>
        <v>Anil</v>
      </c>
      <c r="L8" s="25" t="str">
        <f>'Comprehensive apps info'!L8</f>
        <v>Craig Schvaneveldt</v>
      </c>
      <c r="M8" s="25" t="str">
        <f>'Comprehensive apps info'!M8</f>
        <v>Lisa Migliore &amp; Kathy Terlino</v>
      </c>
      <c r="N8" s="25" t="str">
        <f>'Comprehensive apps info'!N8</f>
        <v>Casey McCammon</v>
      </c>
      <c r="O8" s="26" t="str">
        <f>'Comprehensive apps info'!O8</f>
        <v>Supported by TEKsystems</v>
      </c>
      <c r="P8" s="25" t="str">
        <f>'Comprehensive apps info'!P8</f>
        <v>N</v>
      </c>
      <c r="Q8" s="25" t="str">
        <f>'Comprehensive apps info'!Q8</f>
        <v>Y</v>
      </c>
      <c r="R8" s="25" t="str">
        <f>'Comprehensive apps info'!R8</f>
        <v>N</v>
      </c>
      <c r="S8" s="16" t="str">
        <f>'Comprehensive apps info'!S8</f>
        <v>Ritesh</v>
      </c>
      <c r="T8" s="16" t="str">
        <f>'Comprehensive apps info'!T8</f>
        <v>Maverick</v>
      </c>
      <c r="U8" s="25" t="str">
        <f>'Comprehensive apps info'!U8</f>
        <v>Hyde Park</v>
      </c>
      <c r="V8" s="25" t="str">
        <f>'Comprehensive apps info'!V8</f>
        <v>Hyde Park</v>
      </c>
      <c r="W8" s="28" t="str">
        <f>'Comprehensive apps info'!W8</f>
        <v>/prod/bcs/hdpp/clientapp/trpcltr/</v>
      </c>
      <c r="X8" s="29" t="str">
        <f>'Comprehensive apps info'!X8</f>
        <v>/bcs/hdpt/clientapp/trpcltr/</v>
      </c>
      <c r="Y8" s="30" t="str">
        <f>'Comprehensive apps info'!Y8</f>
        <v>https://sites.google.com/a/rrd.com/t-rowe-price--confirm-letters/</v>
      </c>
      <c r="Z8" s="31" t="str">
        <f>'Comprehensive apps info'!Z8</f>
        <v>https://docs.google.com/document/d/1B-5swIwP07tbaF1anmwgpeSu-3T7YE_HHi5f-6ekp8o/edit</v>
      </c>
      <c r="AA8" s="32" t="str">
        <f>'Comprehensive apps info'!AA8</f>
        <v/>
      </c>
      <c r="AB8" s="32" t="str">
        <f>'Comprehensive apps info'!AB8</f>
        <v/>
      </c>
      <c r="AC8" s="32" t="str">
        <f>'Comprehensive apps info'!AC8</f>
        <v/>
      </c>
      <c r="AD8" s="32" t="str">
        <f>'Comprehensive apps info'!AD8</f>
        <v/>
      </c>
      <c r="AE8" s="32" t="str">
        <f>'Comprehensive apps info'!AE8</f>
        <v/>
      </c>
      <c r="AF8" s="33" t="str">
        <f>'Comprehensive apps info'!AF8</f>
        <v/>
      </c>
      <c r="AG8" s="33" t="str">
        <f>'Comprehensive apps info'!AG8</f>
        <v>Yes</v>
      </c>
      <c r="AH8" s="33" t="str">
        <f>'Comprehensive apps info'!AH8</f>
        <v/>
      </c>
      <c r="AI8" s="33" t="str">
        <f>'Comprehensive apps info'!AI8</f>
        <v/>
      </c>
      <c r="AJ8" s="33" t="str">
        <f>'Comprehensive apps info'!AJ8</f>
        <v/>
      </c>
      <c r="AK8" s="1"/>
    </row>
    <row r="9">
      <c r="A9" s="1"/>
      <c r="B9" s="10">
        <f>'Comprehensive apps info'!B9</f>
        <v>1</v>
      </c>
      <c r="C9" s="10">
        <f>'Comprehensive apps info'!C9</f>
        <v>7</v>
      </c>
      <c r="D9" s="25" t="str">
        <f>'Comprehensive apps info'!D9</f>
        <v>John Hancock</v>
      </c>
      <c r="E9" s="25" t="str">
        <f>'Comprehensive apps info'!E9</f>
        <v>Dividend Statements</v>
      </c>
      <c r="F9" s="25" t="str">
        <f>'Comprehensive apps info'!F9</f>
        <v>jhidivn</v>
      </c>
      <c r="G9" s="25" t="str">
        <f>'Comprehensive apps info'!G9</f>
        <v>Monthly</v>
      </c>
      <c r="H9" s="25" t="str">
        <f>'Comprehensive apps info'!H9</f>
        <v>Statement</v>
      </c>
      <c r="I9" s="25" t="str">
        <f>'Comprehensive apps info'!I9</f>
        <v>Pre-composed</v>
      </c>
      <c r="J9" s="25" t="str">
        <f>'Comprehensive apps info'!J9</f>
        <v>Naidu</v>
      </c>
      <c r="K9" s="25" t="str">
        <f>'Comprehensive apps info'!K9</f>
        <v>Venkat</v>
      </c>
      <c r="L9" s="25" t="str">
        <f>'Comprehensive apps info'!L9</f>
        <v>Wade Wilkey</v>
      </c>
      <c r="M9" s="25" t="str">
        <f>'Comprehensive apps info'!M9</f>
        <v>Tyson Bird</v>
      </c>
      <c r="N9" s="25" t="str">
        <f>'Comprehensive apps info'!N9</f>
        <v>David Jarrett</v>
      </c>
      <c r="O9" s="26" t="str">
        <f>'Comprehensive apps info'!O9</f>
        <v>Supported by TEKsystems</v>
      </c>
      <c r="P9" s="25" t="str">
        <f>'Comprehensive apps info'!P9</f>
        <v>N</v>
      </c>
      <c r="Q9" s="25" t="str">
        <f>'Comprehensive apps info'!Q9</f>
        <v>Y</v>
      </c>
      <c r="R9" s="25" t="str">
        <f>'Comprehensive apps info'!R9</f>
        <v>N</v>
      </c>
      <c r="S9" s="16" t="str">
        <f>'Comprehensive apps info'!S9</f>
        <v>Ritesh</v>
      </c>
      <c r="T9" s="16" t="str">
        <f>'Comprehensive apps info'!T9</f>
        <v>Maverick</v>
      </c>
      <c r="U9" s="25" t="str">
        <f>'Comprehensive apps info'!U9</f>
        <v>Logan</v>
      </c>
      <c r="V9" s="25" t="str">
        <f>'Comprehensive apps info'!V9</f>
        <v>Logan</v>
      </c>
      <c r="W9" s="28" t="str">
        <f>'Comprehensive apps info'!W9</f>
        <v>/prod/bcs/lgnp/clientapp/jhidivn/</v>
      </c>
      <c r="X9" s="29" t="str">
        <f>'Comprehensive apps info'!X9</f>
        <v>/bcs/lgnt/clientapp/jhidivn/</v>
      </c>
      <c r="Y9" s="30" t="str">
        <f>'Comprehensive apps info'!Y9</f>
        <v>https://sites.google.com/a/rrd.com/john-hancock-monthly-jhidivn/</v>
      </c>
      <c r="Z9" s="31" t="str">
        <f>'Comprehensive apps info'!Z9</f>
        <v>https://docs.google.com/document/d/1B-5swIwP07tbaF1anmwgpeSu-3T7YE_HHi5f-6ekp8o/edit</v>
      </c>
      <c r="AA9" s="32" t="str">
        <f>'Comprehensive apps info'!AA9</f>
        <v/>
      </c>
      <c r="AB9" s="32" t="str">
        <f>'Comprehensive apps info'!AB9</f>
        <v/>
      </c>
      <c r="AC9" s="32" t="str">
        <f>'Comprehensive apps info'!AC9</f>
        <v/>
      </c>
      <c r="AD9" s="32" t="str">
        <f>'Comprehensive apps info'!AD9</f>
        <v/>
      </c>
      <c r="AE9" s="32" t="str">
        <f>'Comprehensive apps info'!AE9</f>
        <v/>
      </c>
      <c r="AF9" s="33" t="str">
        <f>'Comprehensive apps info'!AF9</f>
        <v/>
      </c>
      <c r="AG9" s="33" t="str">
        <f>'Comprehensive apps info'!AG9</f>
        <v>No</v>
      </c>
      <c r="AH9" s="33" t="str">
        <f>'Comprehensive apps info'!AH9</f>
        <v/>
      </c>
      <c r="AI9" s="33" t="str">
        <f>'Comprehensive apps info'!AI9</f>
        <v/>
      </c>
      <c r="AJ9" s="33" t="str">
        <f>'Comprehensive apps info'!AJ9</f>
        <v/>
      </c>
      <c r="AK9" s="1"/>
    </row>
    <row r="10">
      <c r="A10" s="1"/>
      <c r="B10" s="10">
        <f>'Comprehensive apps info'!B10</f>
        <v>1</v>
      </c>
      <c r="C10" s="10">
        <f>'Comprehensive apps info'!C10</f>
        <v>8</v>
      </c>
      <c r="D10" s="25" t="str">
        <f>'Comprehensive apps info'!D10</f>
        <v>T Rowe Price</v>
      </c>
      <c r="E10" s="25" t="str">
        <f>'Comprehensive apps info'!E10</f>
        <v>401K Statements</v>
      </c>
      <c r="F10" s="25" t="str">
        <f>'Comprehensive apps info'!F10</f>
        <v>trp401k</v>
      </c>
      <c r="G10" s="25" t="str">
        <f>'Comprehensive apps info'!G10</f>
        <v>Daily</v>
      </c>
      <c r="H10" s="25" t="str">
        <f>'Comprehensive apps info'!H10</f>
        <v>Statement</v>
      </c>
      <c r="I10" s="25" t="str">
        <f>'Comprehensive apps info'!I10</f>
        <v>Pre-composed</v>
      </c>
      <c r="J10" s="25" t="str">
        <f>'Comprehensive apps info'!J10</f>
        <v>Naidu</v>
      </c>
      <c r="K10" s="25" t="str">
        <f>'Comprehensive apps info'!K10</f>
        <v>Sushil</v>
      </c>
      <c r="L10" s="25" t="str">
        <f>'Comprehensive apps info'!L10</f>
        <v>Morgan McRory</v>
      </c>
      <c r="M10" s="25" t="str">
        <f>'Comprehensive apps info'!M10</f>
        <v>Lisa Migliore &amp; Kathy Terlino</v>
      </c>
      <c r="N10" s="25" t="str">
        <f>'Comprehensive apps info'!N10</f>
        <v>Hrishi Rao</v>
      </c>
      <c r="O10" s="26" t="str">
        <f>'Comprehensive apps info'!O10</f>
        <v>Supported by TEKsystems</v>
      </c>
      <c r="P10" s="25" t="str">
        <f>'Comprehensive apps info'!P10</f>
        <v>Y</v>
      </c>
      <c r="Q10" s="25" t="str">
        <f>'Comprehensive apps info'!Q10</f>
        <v>N</v>
      </c>
      <c r="R10" s="25" t="str">
        <f>'Comprehensive apps info'!R10</f>
        <v>N</v>
      </c>
      <c r="S10" s="16" t="str">
        <f>'Comprehensive apps info'!S10</f>
        <v>Ritesh</v>
      </c>
      <c r="T10" s="16" t="str">
        <f>'Comprehensive apps info'!T10</f>
        <v>Maverick</v>
      </c>
      <c r="U10" s="25" t="str">
        <f>'Comprehensive apps info'!U10</f>
        <v>Hyde Park</v>
      </c>
      <c r="V10" s="25" t="str">
        <f>'Comprehensive apps info'!V10</f>
        <v>Hyde Park</v>
      </c>
      <c r="W10" s="28" t="str">
        <f>'Comprehensive apps info'!W10</f>
        <v>/prod/bcs/hdpp/clientapp/trp401k/</v>
      </c>
      <c r="X10" s="29" t="str">
        <f>'Comprehensive apps info'!X10</f>
        <v>/bcs/hdpt/clientapp/trp401k/</v>
      </c>
      <c r="Y10" s="30" t="str">
        <f>'Comprehensive apps info'!Y10</f>
        <v>https://sites.google.com/a/rrd.com/trp-401k-statements/</v>
      </c>
      <c r="Z10" s="31" t="str">
        <f>'Comprehensive apps info'!Z10</f>
        <v>https://docs.google.com/document/d/1B-5swIwP07tbaF1anmwgpeSu-3T7YE_HHi5f-6ekp8o/edit</v>
      </c>
      <c r="AA10" s="32" t="str">
        <f>'Comprehensive apps info'!AA10</f>
        <v/>
      </c>
      <c r="AB10" s="32" t="str">
        <f>'Comprehensive apps info'!AB10</f>
        <v/>
      </c>
      <c r="AC10" s="32" t="str">
        <f>'Comprehensive apps info'!AC10</f>
        <v/>
      </c>
      <c r="AD10" s="32" t="str">
        <f>'Comprehensive apps info'!AD10</f>
        <v/>
      </c>
      <c r="AE10" s="32" t="str">
        <f>'Comprehensive apps info'!AE10</f>
        <v/>
      </c>
      <c r="AF10" s="33" t="str">
        <f>'Comprehensive apps info'!AF10</f>
        <v/>
      </c>
      <c r="AG10" s="33" t="str">
        <f>'Comprehensive apps info'!AG10</f>
        <v>Yes</v>
      </c>
      <c r="AH10" s="33" t="str">
        <f>'Comprehensive apps info'!AH10</f>
        <v/>
      </c>
      <c r="AI10" s="33" t="str">
        <f>'Comprehensive apps info'!AI10</f>
        <v/>
      </c>
      <c r="AJ10" s="33" t="str">
        <f>'Comprehensive apps info'!AJ10</f>
        <v/>
      </c>
      <c r="AK10" s="1"/>
    </row>
    <row r="11">
      <c r="A11" s="1"/>
      <c r="B11" s="10">
        <f>'Comprehensive apps info'!B11</f>
        <v>1</v>
      </c>
      <c r="C11" s="10">
        <f>'Comprehensive apps info'!C11</f>
        <v>9</v>
      </c>
      <c r="D11" s="25" t="str">
        <f>'Comprehensive apps info'!D11</f>
        <v>T Rowe Price</v>
      </c>
      <c r="E11" s="25" t="str">
        <f>'Comprehensive apps info'!E11</f>
        <v>RPIN Letters</v>
      </c>
      <c r="F11" s="25" t="str">
        <f>'Comprehensive apps info'!F11</f>
        <v>trprpin</v>
      </c>
      <c r="G11" s="25" t="str">
        <f>'Comprehensive apps info'!G11</f>
        <v>Daily</v>
      </c>
      <c r="H11" s="25" t="str">
        <f>'Comprehensive apps info'!H11</f>
        <v>Letters</v>
      </c>
      <c r="I11" s="25" t="str">
        <f>'Comprehensive apps info'!I11</f>
        <v>Pre-composed</v>
      </c>
      <c r="J11" s="25" t="str">
        <f>'Comprehensive apps info'!J11</f>
        <v>Naidu</v>
      </c>
      <c r="K11" s="25" t="str">
        <f>'Comprehensive apps info'!K11</f>
        <v>Anil</v>
      </c>
      <c r="L11" s="25" t="str">
        <f>'Comprehensive apps info'!L11</f>
        <v>Morgan McRory</v>
      </c>
      <c r="M11" s="25" t="str">
        <f>'Comprehensive apps info'!M11</f>
        <v>Susan Willard</v>
      </c>
      <c r="N11" s="25" t="str">
        <f>'Comprehensive apps info'!N11</f>
        <v>Hrishi Rao</v>
      </c>
      <c r="O11" s="26" t="str">
        <f>'Comprehensive apps info'!O11</f>
        <v>Supported by TEKsystems</v>
      </c>
      <c r="P11" s="25" t="str">
        <f>'Comprehensive apps info'!P11</f>
        <v>Y</v>
      </c>
      <c r="Q11" s="25" t="str">
        <f>'Comprehensive apps info'!Q11</f>
        <v>N</v>
      </c>
      <c r="R11" s="25" t="str">
        <f>'Comprehensive apps info'!R11</f>
        <v>N</v>
      </c>
      <c r="S11" s="16" t="str">
        <f>'Comprehensive apps info'!S11</f>
        <v>Ritesh</v>
      </c>
      <c r="T11" s="16" t="str">
        <f>'Comprehensive apps info'!T11</f>
        <v>Maverick</v>
      </c>
      <c r="U11" s="25" t="str">
        <f>'Comprehensive apps info'!U11</f>
        <v>Thurmont</v>
      </c>
      <c r="V11" s="25" t="str">
        <f>'Comprehensive apps info'!V11</f>
        <v>Thurmont</v>
      </c>
      <c r="W11" s="28" t="str">
        <f>'Comprehensive apps info'!W11</f>
        <v>/prod/bcs/thup/clientapp/trprpin/</v>
      </c>
      <c r="X11" s="29" t="str">
        <f>'Comprehensive apps info'!X11</f>
        <v>/bcs/thut/clientapp/trprpin/</v>
      </c>
      <c r="Y11" s="30" t="str">
        <f>'Comprehensive apps info'!Y11</f>
        <v>https://sites.google.com/a/rrd.com/trp-rps-pin-letters/</v>
      </c>
      <c r="Z11" s="31" t="str">
        <f>'Comprehensive apps info'!Z11</f>
        <v>https://docs.google.com/document/d/1B-5swIwP07tbaF1anmwgpeSu-3T7YE_HHi5f-6ekp8o/edit</v>
      </c>
      <c r="AA11" s="32" t="str">
        <f>'Comprehensive apps info'!AA11</f>
        <v/>
      </c>
      <c r="AB11" s="32" t="str">
        <f>'Comprehensive apps info'!AB11</f>
        <v/>
      </c>
      <c r="AC11" s="32" t="str">
        <f>'Comprehensive apps info'!AC11</f>
        <v/>
      </c>
      <c r="AD11" s="32" t="str">
        <f>'Comprehensive apps info'!AD11</f>
        <v/>
      </c>
      <c r="AE11" s="32" t="str">
        <f>'Comprehensive apps info'!AE11</f>
        <v/>
      </c>
      <c r="AF11" s="33" t="str">
        <f>'Comprehensive apps info'!AF11</f>
        <v/>
      </c>
      <c r="AG11" s="33" t="str">
        <f>'Comprehensive apps info'!AG11</f>
        <v>Yes</v>
      </c>
      <c r="AH11" s="33" t="str">
        <f>'Comprehensive apps info'!AH11</f>
        <v/>
      </c>
      <c r="AI11" s="33" t="str">
        <f>'Comprehensive apps info'!AI11</f>
        <v/>
      </c>
      <c r="AJ11" s="33" t="str">
        <f>'Comprehensive apps info'!AJ11</f>
        <v/>
      </c>
      <c r="AK11" s="1"/>
    </row>
    <row r="12">
      <c r="A12" s="1"/>
      <c r="B12" s="10">
        <f>'Comprehensive apps info'!B12</f>
        <v>1</v>
      </c>
      <c r="C12" s="10">
        <f>'Comprehensive apps info'!C12</f>
        <v>10</v>
      </c>
      <c r="D12" s="25" t="str">
        <f>'Comprehensive apps info'!D12</f>
        <v>Payveris</v>
      </c>
      <c r="E12" s="25" t="str">
        <f>'Comprehensive apps info'!E12</f>
        <v>Checks</v>
      </c>
      <c r="F12" s="25" t="str">
        <f>'Comprehensive apps info'!F12</f>
        <v>pvschks</v>
      </c>
      <c r="G12" s="25" t="str">
        <f>'Comprehensive apps info'!G12</f>
        <v>Daily</v>
      </c>
      <c r="H12" s="25" t="str">
        <f>'Comprehensive apps info'!H12</f>
        <v>Checks</v>
      </c>
      <c r="I12" s="25" t="str">
        <f>'Comprehensive apps info'!I12</f>
        <v>Raw Data</v>
      </c>
      <c r="J12" s="25" t="str">
        <f>'Comprehensive apps info'!J12</f>
        <v>Sushil</v>
      </c>
      <c r="K12" s="25" t="str">
        <f>'Comprehensive apps info'!K12</f>
        <v>Lakshmi</v>
      </c>
      <c r="L12" s="25" t="str">
        <f>'Comprehensive apps info'!L12</f>
        <v>Craig Schvaneveldt</v>
      </c>
      <c r="M12" s="25" t="str">
        <f>'Comprehensive apps info'!M12</f>
        <v>Lynsey Falkenberg</v>
      </c>
      <c r="N12" s="25" t="str">
        <f>'Comprehensive apps info'!N12</f>
        <v>Casey McCammon</v>
      </c>
      <c r="O12" s="26" t="str">
        <f>'Comprehensive apps info'!O12</f>
        <v>Supported by TEKsystems</v>
      </c>
      <c r="P12" s="25" t="str">
        <f>'Comprehensive apps info'!P12</f>
        <v>N</v>
      </c>
      <c r="Q12" s="25" t="str">
        <f>'Comprehensive apps info'!Q12</f>
        <v>Y</v>
      </c>
      <c r="R12" s="25" t="str">
        <f>'Comprehensive apps info'!R12</f>
        <v>N</v>
      </c>
      <c r="S12" s="16" t="str">
        <f>'Comprehensive apps info'!S12</f>
        <v>Ritesh</v>
      </c>
      <c r="T12" s="16" t="str">
        <f>'Comprehensive apps info'!T12</f>
        <v>Maverick</v>
      </c>
      <c r="U12" s="25" t="str">
        <f>'Comprehensive apps info'!U12</f>
        <v>Logan</v>
      </c>
      <c r="V12" s="25" t="str">
        <f>'Comprehensive apps info'!V12</f>
        <v>Logan</v>
      </c>
      <c r="W12" s="28" t="str">
        <f>'Comprehensive apps info'!W12</f>
        <v>/prod/bcs/lgnp/clientapp/pvschks/</v>
      </c>
      <c r="X12" s="29" t="str">
        <f>'Comprehensive apps info'!X12</f>
        <v>/bcs/lgnt/clientapp/pvschks/</v>
      </c>
      <c r="Y12" s="30" t="str">
        <f>'Comprehensive apps info'!Y12</f>
        <v>https://sites.google.com/a/rrd.com/payveris/</v>
      </c>
      <c r="Z12" s="31" t="str">
        <f>'Comprehensive apps info'!Z12</f>
        <v>https://docs.google.com/document/d/1B-5swIwP07tbaF1anmwgpeSu-3T7YE_HHi5f-6ekp8o/edit</v>
      </c>
      <c r="AA12" s="32" t="str">
        <f>'Comprehensive apps info'!AA12</f>
        <v/>
      </c>
      <c r="AB12" s="32" t="str">
        <f>'Comprehensive apps info'!AB12</f>
        <v/>
      </c>
      <c r="AC12" s="32" t="str">
        <f>'Comprehensive apps info'!AC12</f>
        <v/>
      </c>
      <c r="AD12" s="32" t="str">
        <f>'Comprehensive apps info'!AD12</f>
        <v/>
      </c>
      <c r="AE12" s="32" t="str">
        <f>'Comprehensive apps info'!AE12</f>
        <v/>
      </c>
      <c r="AF12" s="33" t="str">
        <f>'Comprehensive apps info'!AF12</f>
        <v>Yes</v>
      </c>
      <c r="AG12" s="33" t="str">
        <f>'Comprehensive apps info'!AG12</f>
        <v>Yes</v>
      </c>
      <c r="AH12" s="33" t="str">
        <f>'Comprehensive apps info'!AH12</f>
        <v>Time-based</v>
      </c>
      <c r="AI12" s="33" t="str">
        <f>'Comprehensive apps info'!AI12</f>
        <v/>
      </c>
      <c r="AJ12" s="33" t="str">
        <f>'Comprehensive apps info'!AJ12</f>
        <v/>
      </c>
      <c r="AK12" s="1"/>
    </row>
    <row r="13">
      <c r="A13" s="1"/>
      <c r="B13" s="10">
        <f>'Comprehensive apps info'!B13</f>
        <v>1</v>
      </c>
      <c r="C13" s="10">
        <f>'Comprehensive apps info'!C13</f>
        <v>11</v>
      </c>
      <c r="D13" s="25" t="str">
        <f>'Comprehensive apps info'!D13</f>
        <v>Verizon</v>
      </c>
      <c r="E13" s="25" t="str">
        <f>'Comprehensive apps info'!E13</f>
        <v>Rebate Checks</v>
      </c>
      <c r="F13" s="25" t="str">
        <f>'Comprehensive apps info'!F13</f>
        <v>vrzcwks</v>
      </c>
      <c r="G13" s="25" t="str">
        <f>'Comprehensive apps info'!G13</f>
        <v>Daily</v>
      </c>
      <c r="H13" s="25" t="str">
        <f>'Comprehensive apps info'!H13</f>
        <v>Checks</v>
      </c>
      <c r="I13" s="25" t="str">
        <f>'Comprehensive apps info'!I13</f>
        <v>Raw Data</v>
      </c>
      <c r="J13" s="25" t="str">
        <f>'Comprehensive apps info'!J13</f>
        <v>Rao</v>
      </c>
      <c r="K13" s="25" t="str">
        <f>'Comprehensive apps info'!K13</f>
        <v>Sushil</v>
      </c>
      <c r="L13" s="25" t="str">
        <f>'Comprehensive apps info'!L13</f>
        <v>John Wyllie</v>
      </c>
      <c r="M13" s="25" t="str">
        <f>'Comprehensive apps info'!M13</f>
        <v>Heidi Stockton</v>
      </c>
      <c r="N13" s="25" t="str">
        <f>'Comprehensive apps info'!N13</f>
        <v>Mike Benson</v>
      </c>
      <c r="O13" s="26" t="str">
        <f>'Comprehensive apps info'!O13</f>
        <v>Supported by TEKsystems</v>
      </c>
      <c r="P13" s="25" t="str">
        <f>'Comprehensive apps info'!P13</f>
        <v>N</v>
      </c>
      <c r="Q13" s="25" t="str">
        <f>'Comprehensive apps info'!Q13</f>
        <v>N</v>
      </c>
      <c r="R13" s="25" t="str">
        <f>'Comprehensive apps info'!R13</f>
        <v>Y</v>
      </c>
      <c r="S13" s="16" t="str">
        <f>'Comprehensive apps info'!S13</f>
        <v>Ritesh</v>
      </c>
      <c r="T13" s="16" t="str">
        <f>'Comprehensive apps info'!T13</f>
        <v>Maverick</v>
      </c>
      <c r="U13" s="25" t="str">
        <f>'Comprehensive apps info'!U13</f>
        <v>Logan</v>
      </c>
      <c r="V13" s="25" t="str">
        <f>'Comprehensive apps info'!V13</f>
        <v>Logan</v>
      </c>
      <c r="W13" s="28" t="str">
        <f>'Comprehensive apps info'!W13</f>
        <v>/prod/bcs/lgnp/clientapp/vrzcwks/</v>
      </c>
      <c r="X13" s="29" t="str">
        <f>'Comprehensive apps info'!X13</f>
        <v>/bcs/lgnt/clientapp/vrzcwks/</v>
      </c>
      <c r="Y13" s="30" t="str">
        <f>'Comprehensive apps info'!Y13</f>
        <v>https://sites.google.com/a/rrd.com/verizon-rebate-checks/</v>
      </c>
      <c r="Z13" s="31" t="str">
        <f>'Comprehensive apps info'!Z13</f>
        <v>https://docs.google.com/document/d/1B-5swIwP07tbaF1anmwgpeSu-3T7YE_HHi5f-6ekp8o/edit</v>
      </c>
      <c r="AA13" s="32" t="str">
        <f>'Comprehensive apps info'!AA13</f>
        <v/>
      </c>
      <c r="AB13" s="32" t="str">
        <f>'Comprehensive apps info'!AB13</f>
        <v/>
      </c>
      <c r="AC13" s="32" t="str">
        <f>'Comprehensive apps info'!AC13</f>
        <v/>
      </c>
      <c r="AD13" s="32" t="str">
        <f>'Comprehensive apps info'!AD13</f>
        <v/>
      </c>
      <c r="AE13" s="32" t="str">
        <f>'Comprehensive apps info'!AE13</f>
        <v/>
      </c>
      <c r="AF13" s="33" t="str">
        <f>'Comprehensive apps info'!AF13</f>
        <v/>
      </c>
      <c r="AG13" s="33" t="str">
        <f>'Comprehensive apps info'!AG13</f>
        <v>No</v>
      </c>
      <c r="AH13" s="33" t="str">
        <f>'Comprehensive apps info'!AH13</f>
        <v/>
      </c>
      <c r="AI13" s="33" t="str">
        <f>'Comprehensive apps info'!AI13</f>
        <v/>
      </c>
      <c r="AJ13" s="33" t="str">
        <f>'Comprehensive apps info'!AJ13</f>
        <v/>
      </c>
      <c r="AK13" s="1"/>
    </row>
    <row r="14">
      <c r="A14" s="1"/>
      <c r="B14" s="10">
        <f>'Comprehensive apps info'!B14</f>
        <v>1</v>
      </c>
      <c r="C14" s="10">
        <f>'Comprehensive apps info'!C14</f>
        <v>12</v>
      </c>
      <c r="D14" s="25" t="str">
        <f>'Comprehensive apps info'!D14</f>
        <v>Cigna</v>
      </c>
      <c r="E14" s="25" t="str">
        <f>'Comprehensive apps info'!E14</f>
        <v>Coupon Book</v>
      </c>
      <c r="F14" s="25" t="str">
        <f>'Comprehensive apps info'!F14</f>
        <v>cgncpnb</v>
      </c>
      <c r="G14" s="25" t="str">
        <f>'Comprehensive apps info'!G14</f>
        <v>Monthly</v>
      </c>
      <c r="H14" s="25" t="str">
        <f>'Comprehensive apps info'!H14</f>
        <v>Invoice</v>
      </c>
      <c r="I14" s="25" t="str">
        <f>'Comprehensive apps info'!I14</f>
        <v>Raw Data</v>
      </c>
      <c r="J14" s="25" t="str">
        <f>'Comprehensive apps info'!J14</f>
        <v>Rao</v>
      </c>
      <c r="K14" s="25" t="str">
        <f>'Comprehensive apps info'!K14</f>
        <v>Nethra</v>
      </c>
      <c r="L14" s="25" t="str">
        <f>'Comprehensive apps info'!L14</f>
        <v>Austin Stewart</v>
      </c>
      <c r="M14" s="25" t="str">
        <f>'Comprehensive apps info'!M14</f>
        <v>Kayla Hartigan</v>
      </c>
      <c r="N14" s="25" t="str">
        <f>'Comprehensive apps info'!N14</f>
        <v>Brandon Ballard</v>
      </c>
      <c r="O14" s="26" t="str">
        <f>'Comprehensive apps info'!O14</f>
        <v>Supported by TEKsystems</v>
      </c>
      <c r="P14" s="25" t="str">
        <f>'Comprehensive apps info'!P14</f>
        <v>N</v>
      </c>
      <c r="Q14" s="25" t="str">
        <f>'Comprehensive apps info'!Q14</f>
        <v>Y</v>
      </c>
      <c r="R14" s="25" t="str">
        <f>'Comprehensive apps info'!R14</f>
        <v>Y</v>
      </c>
      <c r="S14" s="16" t="str">
        <f>'Comprehensive apps info'!S14</f>
        <v>Ritesh</v>
      </c>
      <c r="T14" s="16" t="str">
        <f>'Comprehensive apps info'!T14</f>
        <v>Maverick</v>
      </c>
      <c r="U14" s="25" t="str">
        <f>'Comprehensive apps info'!U14</f>
        <v>Dallas</v>
      </c>
      <c r="V14" s="25" t="str">
        <f>'Comprehensive apps info'!V14</f>
        <v>Dallas</v>
      </c>
      <c r="W14" s="28" t="str">
        <f>'Comprehensive apps info'!W14</f>
        <v>/prod/bcs/dalp/clientapp/cgncpnb/</v>
      </c>
      <c r="X14" s="29" t="str">
        <f>'Comprehensive apps info'!X14</f>
        <v>/bcs/dalt/clientapp/cgncpnb/</v>
      </c>
      <c r="Y14" s="30" t="str">
        <f>'Comprehensive apps info'!Y14</f>
        <v>https://sites.google.com/a/rrd.com/cigna-coupon-book/</v>
      </c>
      <c r="Z14" s="31" t="str">
        <f>'Comprehensive apps info'!Z14</f>
        <v>https://docs.google.com/document/d/1B-5swIwP07tbaF1anmwgpeSu-3T7YE_HHi5f-6ekp8o/edit</v>
      </c>
      <c r="AA14" s="32" t="str">
        <f>'Comprehensive apps info'!AA14</f>
        <v/>
      </c>
      <c r="AB14" s="32" t="str">
        <f>'Comprehensive apps info'!AB14</f>
        <v/>
      </c>
      <c r="AC14" s="32" t="str">
        <f>'Comprehensive apps info'!AC14</f>
        <v/>
      </c>
      <c r="AD14" s="32" t="str">
        <f>'Comprehensive apps info'!AD14</f>
        <v/>
      </c>
      <c r="AE14" s="32" t="str">
        <f>'Comprehensive apps info'!AE14</f>
        <v/>
      </c>
      <c r="AF14" s="33" t="str">
        <f>'Comprehensive apps info'!AF14</f>
        <v/>
      </c>
      <c r="AG14" s="33" t="str">
        <f>'Comprehensive apps info'!AG14</f>
        <v>No</v>
      </c>
      <c r="AH14" s="33" t="str">
        <f>'Comprehensive apps info'!AH14</f>
        <v/>
      </c>
      <c r="AI14" s="33" t="str">
        <f>'Comprehensive apps info'!AI14</f>
        <v/>
      </c>
      <c r="AJ14" s="33" t="str">
        <f>'Comprehensive apps info'!AJ14</f>
        <v/>
      </c>
      <c r="AK14" s="1"/>
    </row>
    <row r="15">
      <c r="A15" s="1"/>
      <c r="B15" s="10">
        <f>'Comprehensive apps info'!B15</f>
        <v>1</v>
      </c>
      <c r="C15" s="10">
        <f>'Comprehensive apps info'!C15</f>
        <v>13</v>
      </c>
      <c r="D15" s="25" t="str">
        <f>'Comprehensive apps info'!D15</f>
        <v>Rena Ware</v>
      </c>
      <c r="E15" s="25" t="str">
        <f>'Comprehensive apps info'!E15</f>
        <v>Dunning Letter Statements</v>
      </c>
      <c r="F15" s="25" t="str">
        <f>'Comprehensive apps info'!F15</f>
        <v>rwddunn</v>
      </c>
      <c r="G15" s="25" t="str">
        <f>'Comprehensive apps info'!G15</f>
        <v>Monthly</v>
      </c>
      <c r="H15" s="25" t="str">
        <f>'Comprehensive apps info'!H15</f>
        <v>Invoice</v>
      </c>
      <c r="I15" s="25" t="str">
        <f>'Comprehensive apps info'!I15</f>
        <v>Raw Data</v>
      </c>
      <c r="J15" s="25" t="str">
        <f>'Comprehensive apps info'!J15</f>
        <v>Rao</v>
      </c>
      <c r="K15" s="25" t="str">
        <f>'Comprehensive apps info'!K15</f>
        <v>Anil</v>
      </c>
      <c r="L15" s="25" t="str">
        <f>'Comprehensive apps info'!L15</f>
        <v>Bob Durtschi</v>
      </c>
      <c r="M15" s="25" t="str">
        <f>'Comprehensive apps info'!M15</f>
        <v>Linden Olson</v>
      </c>
      <c r="N15" s="25" t="str">
        <f>'Comprehensive apps info'!N15</f>
        <v>Casey McCammon</v>
      </c>
      <c r="O15" s="26" t="str">
        <f>'Comprehensive apps info'!O15</f>
        <v>Supported by TEKsystems</v>
      </c>
      <c r="P15" s="25" t="str">
        <f>'Comprehensive apps info'!P15</f>
        <v>N</v>
      </c>
      <c r="Q15" s="25" t="str">
        <f>'Comprehensive apps info'!Q15</f>
        <v>Y</v>
      </c>
      <c r="R15" s="25" t="str">
        <f>'Comprehensive apps info'!R15</f>
        <v>N</v>
      </c>
      <c r="S15" s="16" t="str">
        <f>'Comprehensive apps info'!S15</f>
        <v>Ritesh</v>
      </c>
      <c r="T15" s="16" t="str">
        <f>'Comprehensive apps info'!T15</f>
        <v>Maverick</v>
      </c>
      <c r="U15" s="25" t="str">
        <f>'Comprehensive apps info'!U15</f>
        <v>Logan</v>
      </c>
      <c r="V15" s="25" t="str">
        <f>'Comprehensive apps info'!V15</f>
        <v>Logan</v>
      </c>
      <c r="W15" s="28" t="str">
        <f>'Comprehensive apps info'!W15</f>
        <v>/prod/bcs/lgnp/clientapp/rwddunn/</v>
      </c>
      <c r="X15" s="29" t="str">
        <f>'Comprehensive apps info'!X15</f>
        <v>/bcs/lgnt/clientapp/rwddunn/</v>
      </c>
      <c r="Y15" s="30" t="str">
        <f>'Comprehensive apps info'!Y15</f>
        <v>https://sites.google.com/a/rrd.com/rena-ware/</v>
      </c>
      <c r="Z15" s="31" t="str">
        <f>'Comprehensive apps info'!Z15</f>
        <v>https://docs.google.com/document/d/1B-5swIwP07tbaF1anmwgpeSu-3T7YE_HHi5f-6ekp8o/edit</v>
      </c>
      <c r="AA15" s="32" t="str">
        <f>'Comprehensive apps info'!AA15</f>
        <v/>
      </c>
      <c r="AB15" s="32" t="str">
        <f>'Comprehensive apps info'!AB15</f>
        <v/>
      </c>
      <c r="AC15" s="32" t="str">
        <f>'Comprehensive apps info'!AC15</f>
        <v/>
      </c>
      <c r="AD15" s="32" t="str">
        <f>'Comprehensive apps info'!AD15</f>
        <v/>
      </c>
      <c r="AE15" s="32" t="str">
        <f>'Comprehensive apps info'!AE15</f>
        <v/>
      </c>
      <c r="AF15" s="33" t="str">
        <f>'Comprehensive apps info'!AF15</f>
        <v/>
      </c>
      <c r="AG15" s="33" t="str">
        <f>'Comprehensive apps info'!AG15</f>
        <v>No</v>
      </c>
      <c r="AH15" s="33" t="str">
        <f>'Comprehensive apps info'!AH15</f>
        <v/>
      </c>
      <c r="AI15" s="33" t="str">
        <f>'Comprehensive apps info'!AI15</f>
        <v/>
      </c>
      <c r="AJ15" s="33" t="str">
        <f>'Comprehensive apps info'!AJ15</f>
        <v/>
      </c>
      <c r="AK15" s="1"/>
    </row>
    <row r="16">
      <c r="A16" s="1"/>
      <c r="B16" s="10">
        <f>'Comprehensive apps info'!B16</f>
        <v>1</v>
      </c>
      <c r="C16" s="10">
        <f>'Comprehensive apps info'!C16</f>
        <v>14</v>
      </c>
      <c r="D16" s="25" t="str">
        <f>'Comprehensive apps info'!D16</f>
        <v>Rena Ware</v>
      </c>
      <c r="E16" s="25" t="str">
        <f>'Comprehensive apps info'!E16</f>
        <v>Billing Statements</v>
      </c>
      <c r="F16" s="25" t="str">
        <f>'Comprehensive apps info'!F16</f>
        <v>rwdstmt</v>
      </c>
      <c r="G16" s="25" t="str">
        <f>'Comprehensive apps info'!G16</f>
        <v>Monthly</v>
      </c>
      <c r="H16" s="25" t="str">
        <f>'Comprehensive apps info'!H16</f>
        <v>Statement</v>
      </c>
      <c r="I16" s="25" t="str">
        <f>'Comprehensive apps info'!I16</f>
        <v>Raw Data</v>
      </c>
      <c r="J16" s="25" t="str">
        <f>'Comprehensive apps info'!J16</f>
        <v>Rao</v>
      </c>
      <c r="K16" s="25" t="str">
        <f>'Comprehensive apps info'!K16</f>
        <v>Anil</v>
      </c>
      <c r="L16" s="25" t="str">
        <f>'Comprehensive apps info'!L16</f>
        <v>Bob Durtschi</v>
      </c>
      <c r="M16" s="25" t="str">
        <f>'Comprehensive apps info'!M16</f>
        <v>Linden Olson</v>
      </c>
      <c r="N16" s="25" t="str">
        <f>'Comprehensive apps info'!N16</f>
        <v>Casey McCammon</v>
      </c>
      <c r="O16" s="26" t="str">
        <f>'Comprehensive apps info'!O16</f>
        <v>Supported by TEKsystems</v>
      </c>
      <c r="P16" s="25" t="str">
        <f>'Comprehensive apps info'!P16</f>
        <v>N</v>
      </c>
      <c r="Q16" s="25" t="str">
        <f>'Comprehensive apps info'!Q16</f>
        <v>Y</v>
      </c>
      <c r="R16" s="25" t="str">
        <f>'Comprehensive apps info'!R16</f>
        <v>N</v>
      </c>
      <c r="S16" s="16" t="str">
        <f>'Comprehensive apps info'!S16</f>
        <v>Ritesh</v>
      </c>
      <c r="T16" s="16" t="str">
        <f>'Comprehensive apps info'!T16</f>
        <v>Maverick</v>
      </c>
      <c r="U16" s="25" t="str">
        <f>'Comprehensive apps info'!U16</f>
        <v>Logan</v>
      </c>
      <c r="V16" s="25" t="str">
        <f>'Comprehensive apps info'!V16</f>
        <v>Logan</v>
      </c>
      <c r="W16" s="28" t="str">
        <f>'Comprehensive apps info'!W16</f>
        <v>/prod/bcs/lgnp/clientapp/rwdstmt/</v>
      </c>
      <c r="X16" s="29" t="str">
        <f>'Comprehensive apps info'!X16</f>
        <v>/bcs/lgnt/clientapp/rwdstmt/</v>
      </c>
      <c r="Y16" s="30" t="str">
        <f>'Comprehensive apps info'!Y16</f>
        <v>https://sites.google.com/a/rrd.com/rena-ware/</v>
      </c>
      <c r="Z16" s="31" t="str">
        <f>'Comprehensive apps info'!Z16</f>
        <v>https://docs.google.com/document/d/1B-5swIwP07tbaF1anmwgpeSu-3T7YE_HHi5f-6ekp8o/edit</v>
      </c>
      <c r="AA16" s="32" t="str">
        <f>'Comprehensive apps info'!AA16</f>
        <v/>
      </c>
      <c r="AB16" s="32" t="str">
        <f>'Comprehensive apps info'!AB16</f>
        <v/>
      </c>
      <c r="AC16" s="32" t="str">
        <f>'Comprehensive apps info'!AC16</f>
        <v/>
      </c>
      <c r="AD16" s="32" t="str">
        <f>'Comprehensive apps info'!AD16</f>
        <v/>
      </c>
      <c r="AE16" s="32" t="str">
        <f>'Comprehensive apps info'!AE16</f>
        <v/>
      </c>
      <c r="AF16" s="33" t="str">
        <f>'Comprehensive apps info'!AF16</f>
        <v/>
      </c>
      <c r="AG16" s="33" t="str">
        <f>'Comprehensive apps info'!AG16</f>
        <v>No</v>
      </c>
      <c r="AH16" s="33" t="str">
        <f>'Comprehensive apps info'!AH16</f>
        <v/>
      </c>
      <c r="AI16" s="33" t="str">
        <f>'Comprehensive apps info'!AI16</f>
        <v/>
      </c>
      <c r="AJ16" s="33" t="str">
        <f>'Comprehensive apps info'!AJ16</f>
        <v/>
      </c>
      <c r="AK16" s="1"/>
    </row>
    <row r="17">
      <c r="A17" s="1"/>
      <c r="B17" s="10">
        <f>'Comprehensive apps info'!B17</f>
        <v>1</v>
      </c>
      <c r="C17" s="10">
        <f>'Comprehensive apps info'!C17</f>
        <v>15</v>
      </c>
      <c r="D17" s="25" t="str">
        <f>'Comprehensive apps info'!D17</f>
        <v>Virginia Commonwealth</v>
      </c>
      <c r="E17" s="25" t="str">
        <f>'Comprehensive apps info'!E17</f>
        <v>Employment Commission Quarterly Statements</v>
      </c>
      <c r="F17" s="25" t="str">
        <f>'Comprehensive apps info'!F17</f>
        <v>vcwecqs</v>
      </c>
      <c r="G17" s="25" t="str">
        <f>'Comprehensive apps info'!G17</f>
        <v>Quarterly</v>
      </c>
      <c r="H17" s="25" t="str">
        <f>'Comprehensive apps info'!H17</f>
        <v>Coupons</v>
      </c>
      <c r="I17" s="25" t="str">
        <f>'Comprehensive apps info'!I17</f>
        <v>Raw Data</v>
      </c>
      <c r="J17" s="25" t="str">
        <f>'Comprehensive apps info'!J17</f>
        <v>Lakshmi</v>
      </c>
      <c r="K17" s="25" t="str">
        <f>'Comprehensive apps info'!K17</f>
        <v>Sushil</v>
      </c>
      <c r="L17" s="25" t="str">
        <f>'Comprehensive apps info'!L17</f>
        <v>Mancine Dahle</v>
      </c>
      <c r="M17" s="25" t="str">
        <f>'Comprehensive apps info'!M17</f>
        <v>Kayla Hartigan</v>
      </c>
      <c r="N17" s="25" t="str">
        <f>'Comprehensive apps info'!N17</f>
        <v>Casey McCammon</v>
      </c>
      <c r="O17" s="26" t="str">
        <f>'Comprehensive apps info'!O17</f>
        <v>Supported by TEKsystems</v>
      </c>
      <c r="P17" s="25" t="str">
        <f>'Comprehensive apps info'!P17</f>
        <v>N</v>
      </c>
      <c r="Q17" s="25" t="str">
        <f>'Comprehensive apps info'!Q17</f>
        <v>Y</v>
      </c>
      <c r="R17" s="25" t="str">
        <f>'Comprehensive apps info'!R17</f>
        <v>N</v>
      </c>
      <c r="S17" s="16" t="str">
        <f>'Comprehensive apps info'!S17</f>
        <v>Ritesh</v>
      </c>
      <c r="T17" s="16" t="str">
        <f>'Comprehensive apps info'!T17</f>
        <v>Maverick</v>
      </c>
      <c r="U17" s="25" t="str">
        <f>'Comprehensive apps info'!U17</f>
        <v>Dallas</v>
      </c>
      <c r="V17" s="25" t="str">
        <f>'Comprehensive apps info'!V17</f>
        <v>Dallas</v>
      </c>
      <c r="W17" s="28" t="str">
        <f>'Comprehensive apps info'!W17</f>
        <v>/prod/bcs/dalp/clientapp/vcwecqs/</v>
      </c>
      <c r="X17" s="29" t="str">
        <f>'Comprehensive apps info'!X17</f>
        <v>/bcs/dalt/clientapp/vcwecqs/</v>
      </c>
      <c r="Y17" s="30" t="str">
        <f>'Comprehensive apps info'!Y17</f>
        <v>https://sites.google.com/a/rrd.com/virginia-commonwealth/</v>
      </c>
      <c r="Z17" s="31" t="str">
        <f>'Comprehensive apps info'!Z17</f>
        <v>https://docs.google.com/document/d/1B-5swIwP07tbaF1anmwgpeSu-3T7YE_HHi5f-6ekp8o/edit</v>
      </c>
      <c r="AA17" s="32" t="str">
        <f>'Comprehensive apps info'!AA17</f>
        <v/>
      </c>
      <c r="AB17" s="32" t="str">
        <f>'Comprehensive apps info'!AB17</f>
        <v/>
      </c>
      <c r="AC17" s="32" t="str">
        <f>'Comprehensive apps info'!AC17</f>
        <v/>
      </c>
      <c r="AD17" s="32" t="str">
        <f>'Comprehensive apps info'!AD17</f>
        <v/>
      </c>
      <c r="AE17" s="32" t="str">
        <f>'Comprehensive apps info'!AE17</f>
        <v/>
      </c>
      <c r="AF17" s="33" t="str">
        <f>'Comprehensive apps info'!AF17</f>
        <v/>
      </c>
      <c r="AG17" s="33" t="str">
        <f>'Comprehensive apps info'!AG17</f>
        <v/>
      </c>
      <c r="AH17" s="33" t="str">
        <f>'Comprehensive apps info'!AH17</f>
        <v>Ad-hoc</v>
      </c>
      <c r="AI17" s="33" t="str">
        <f>'Comprehensive apps info'!AI17</f>
        <v/>
      </c>
      <c r="AJ17" s="33" t="str">
        <f>'Comprehensive apps info'!AJ17</f>
        <v/>
      </c>
      <c r="AK17" s="1"/>
    </row>
    <row r="18">
      <c r="A18" s="1"/>
      <c r="B18" s="10">
        <f>'Comprehensive apps info'!B18</f>
        <v>1</v>
      </c>
      <c r="C18" s="10">
        <f>'Comprehensive apps info'!C18</f>
        <v>16</v>
      </c>
      <c r="D18" s="25" t="str">
        <f>'Comprehensive apps info'!D18</f>
        <v>McKesson</v>
      </c>
      <c r="E18" s="25" t="str">
        <f>'Comprehensive apps info'!E18</f>
        <v>Credit Rebill Invoice</v>
      </c>
      <c r="F18" s="25" t="str">
        <f>'Comprehensive apps info'!F18</f>
        <v>mkscrbl</v>
      </c>
      <c r="G18" s="25" t="str">
        <f>'Comprehensive apps info'!G18</f>
        <v>Weekly</v>
      </c>
      <c r="H18" s="25" t="str">
        <f>'Comprehensive apps info'!H18</f>
        <v>Statement</v>
      </c>
      <c r="I18" s="25" t="str">
        <f>'Comprehensive apps info'!I18</f>
        <v>Raw Data</v>
      </c>
      <c r="J18" s="25" t="str">
        <f>'Comprehensive apps info'!J18</f>
        <v>Unassigned</v>
      </c>
      <c r="K18" s="25" t="str">
        <f>'Comprehensive apps info'!K18</f>
        <v>Unassigned</v>
      </c>
      <c r="L18" s="25" t="str">
        <f>'Comprehensive apps info'!L18</f>
        <v>Kimberly Miles</v>
      </c>
      <c r="M18" s="25" t="str">
        <f>'Comprehensive apps info'!M18</f>
        <v>Bonnie Heneks</v>
      </c>
      <c r="N18" s="25" t="str">
        <f>'Comprehensive apps info'!N18</f>
        <v>Brandon Ballard</v>
      </c>
      <c r="O18" s="120" t="str">
        <f>'Comprehensive apps info'!O18</f>
        <v>Tookover Then De-scoped</v>
      </c>
      <c r="P18" s="25" t="str">
        <f>'Comprehensive apps info'!P18</f>
        <v>N</v>
      </c>
      <c r="Q18" s="25" t="str">
        <f>'Comprehensive apps info'!Q18</f>
        <v>Y</v>
      </c>
      <c r="R18" s="25" t="str">
        <f>'Comprehensive apps info'!R18</f>
        <v>N</v>
      </c>
      <c r="S18" s="16" t="str">
        <f>'Comprehensive apps info'!S18</f>
        <v>Ritesh</v>
      </c>
      <c r="T18" s="16" t="str">
        <f>'Comprehensive apps info'!T18</f>
        <v>Maverick</v>
      </c>
      <c r="U18" s="25" t="str">
        <f>'Comprehensive apps info'!U18</f>
        <v>Chicago</v>
      </c>
      <c r="V18" s="25" t="str">
        <f>'Comprehensive apps info'!V18</f>
        <v>Chicago</v>
      </c>
      <c r="W18" s="28" t="str">
        <f>'Comprehensive apps info'!W18</f>
        <v>/prod/bcs/chgp/clientapp/mkscrbl/</v>
      </c>
      <c r="X18" s="29" t="str">
        <f>'Comprehensive apps info'!X18</f>
        <v>/bcs/chgt/clientapp/mkscrbl/</v>
      </c>
      <c r="Y18" s="30" t="str">
        <f>'Comprehensive apps info'!Y18</f>
        <v>There is no Google Site for this app.</v>
      </c>
      <c r="Z18" s="31" t="str">
        <f>'Comprehensive apps info'!Z18</f>
        <v>https://docs.google.com/document/d/1B-5swIwP07tbaF1anmwgpeSu-3T7YE_HHi5f-6ekp8o/edit</v>
      </c>
      <c r="AA18" s="32" t="str">
        <f>'Comprehensive apps info'!AA18</f>
        <v/>
      </c>
      <c r="AB18" s="32" t="str">
        <f>'Comprehensive apps info'!AB18</f>
        <v/>
      </c>
      <c r="AC18" s="32" t="str">
        <f>'Comprehensive apps info'!AC18</f>
        <v/>
      </c>
      <c r="AD18" s="32" t="str">
        <f>'Comprehensive apps info'!AD18</f>
        <v/>
      </c>
      <c r="AE18" s="32" t="str">
        <f>'Comprehensive apps info'!AE18</f>
        <v/>
      </c>
      <c r="AF18" s="33" t="str">
        <f>'Comprehensive apps info'!AF18</f>
        <v/>
      </c>
      <c r="AG18" s="33" t="str">
        <f>'Comprehensive apps info'!AG18</f>
        <v>No</v>
      </c>
      <c r="AH18" s="33" t="str">
        <f>'Comprehensive apps info'!AH18</f>
        <v>File-based</v>
      </c>
      <c r="AI18" s="33" t="str">
        <f>'Comprehensive apps info'!AI18</f>
        <v/>
      </c>
      <c r="AJ18" s="33" t="str">
        <f>'Comprehensive apps info'!AJ18</f>
        <v/>
      </c>
      <c r="AK18" s="1"/>
    </row>
    <row r="19">
      <c r="A19" s="1"/>
      <c r="B19" s="10">
        <f>'Comprehensive apps info'!B19</f>
        <v>1</v>
      </c>
      <c r="C19" s="10">
        <f>'Comprehensive apps info'!C19</f>
        <v>17</v>
      </c>
      <c r="D19" s="25" t="str">
        <f>'Comprehensive apps info'!D19</f>
        <v>McKesson</v>
      </c>
      <c r="E19" s="25" t="str">
        <f>'Comprehensive apps info'!E19</f>
        <v>Add Bill Invoice</v>
      </c>
      <c r="F19" s="25" t="str">
        <f>'Comprehensive apps info'!F19</f>
        <v>mksadbl</v>
      </c>
      <c r="G19" s="25" t="str">
        <f>'Comprehensive apps info'!G19</f>
        <v>Weekly</v>
      </c>
      <c r="H19" s="25" t="str">
        <f>'Comprehensive apps info'!H19</f>
        <v>Statement</v>
      </c>
      <c r="I19" s="25" t="str">
        <f>'Comprehensive apps info'!I19</f>
        <v>Raw Data</v>
      </c>
      <c r="J19" s="25" t="str">
        <f>'Comprehensive apps info'!J19</f>
        <v>Unassigned</v>
      </c>
      <c r="K19" s="25" t="str">
        <f>'Comprehensive apps info'!K19</f>
        <v>Unassigned</v>
      </c>
      <c r="L19" s="25" t="str">
        <f>'Comprehensive apps info'!L19</f>
        <v>Kimberly Miles</v>
      </c>
      <c r="M19" s="25" t="str">
        <f>'Comprehensive apps info'!M19</f>
        <v>Bonnie Heneks</v>
      </c>
      <c r="N19" s="25" t="str">
        <f>'Comprehensive apps info'!N19</f>
        <v>Brandon Ballard</v>
      </c>
      <c r="O19" s="120" t="str">
        <f>'Comprehensive apps info'!O19</f>
        <v>Tookover Then De-scoped</v>
      </c>
      <c r="P19" s="25" t="str">
        <f>'Comprehensive apps info'!P19</f>
        <v>N</v>
      </c>
      <c r="Q19" s="25" t="str">
        <f>'Comprehensive apps info'!Q19</f>
        <v>Y</v>
      </c>
      <c r="R19" s="25" t="str">
        <f>'Comprehensive apps info'!R19</f>
        <v>N</v>
      </c>
      <c r="S19" s="16" t="str">
        <f>'Comprehensive apps info'!S19</f>
        <v>Ritesh</v>
      </c>
      <c r="T19" s="16" t="str">
        <f>'Comprehensive apps info'!T19</f>
        <v>Maverick</v>
      </c>
      <c r="U19" s="25" t="str">
        <f>'Comprehensive apps info'!U19</f>
        <v>Chicago</v>
      </c>
      <c r="V19" s="25" t="str">
        <f>'Comprehensive apps info'!V19</f>
        <v>Chicago</v>
      </c>
      <c r="W19" s="28" t="str">
        <f>'Comprehensive apps info'!W19</f>
        <v>/prod/bcs/chgp/clientapp/mksadbl/</v>
      </c>
      <c r="X19" s="29" t="str">
        <f>'Comprehensive apps info'!X19</f>
        <v>/bcs/chgt/clientapp/mksadbl/</v>
      </c>
      <c r="Y19" s="30" t="str">
        <f>'Comprehensive apps info'!Y19</f>
        <v>There is no Google Site for this app.</v>
      </c>
      <c r="Z19" s="31" t="str">
        <f>'Comprehensive apps info'!Z19</f>
        <v>https://docs.google.com/document/d/1B-5swIwP07tbaF1anmwgpeSu-3T7YE_HHi5f-6ekp8o/edit</v>
      </c>
      <c r="AA19" s="32" t="str">
        <f>'Comprehensive apps info'!AA19</f>
        <v/>
      </c>
      <c r="AB19" s="32" t="str">
        <f>'Comprehensive apps info'!AB19</f>
        <v/>
      </c>
      <c r="AC19" s="32" t="str">
        <f>'Comprehensive apps info'!AC19</f>
        <v/>
      </c>
      <c r="AD19" s="32" t="str">
        <f>'Comprehensive apps info'!AD19</f>
        <v/>
      </c>
      <c r="AE19" s="32" t="str">
        <f>'Comprehensive apps info'!AE19</f>
        <v/>
      </c>
      <c r="AF19" s="33" t="str">
        <f>'Comprehensive apps info'!AF19</f>
        <v/>
      </c>
      <c r="AG19" s="33" t="str">
        <f>'Comprehensive apps info'!AG19</f>
        <v>No</v>
      </c>
      <c r="AH19" s="33" t="str">
        <f>'Comprehensive apps info'!AH19</f>
        <v>File-based</v>
      </c>
      <c r="AI19" s="33" t="str">
        <f>'Comprehensive apps info'!AI19</f>
        <v/>
      </c>
      <c r="AJ19" s="33" t="str">
        <f>'Comprehensive apps info'!AJ19</f>
        <v/>
      </c>
      <c r="AK19" s="1"/>
    </row>
    <row r="20">
      <c r="A20" s="1"/>
      <c r="B20" s="10">
        <f>'Comprehensive apps info'!B20</f>
        <v>1</v>
      </c>
      <c r="C20" s="10">
        <f>'Comprehensive apps info'!C20</f>
        <v>18</v>
      </c>
      <c r="D20" s="25" t="str">
        <f>'Comprehensive apps info'!D20</f>
        <v>McKesson</v>
      </c>
      <c r="E20" s="25" t="str">
        <f>'Comprehensive apps info'!E20</f>
        <v>Berlex Statement</v>
      </c>
      <c r="F20" s="25" t="str">
        <f>'Comprehensive apps info'!F20</f>
        <v>mksbrxs</v>
      </c>
      <c r="G20" s="25" t="str">
        <f>'Comprehensive apps info'!G20</f>
        <v>Monthly</v>
      </c>
      <c r="H20" s="25" t="str">
        <f>'Comprehensive apps info'!H20</f>
        <v>Statement</v>
      </c>
      <c r="I20" s="25" t="str">
        <f>'Comprehensive apps info'!I20</f>
        <v>Raw Data</v>
      </c>
      <c r="J20" s="25" t="str">
        <f>'Comprehensive apps info'!J20</f>
        <v>Unassigned</v>
      </c>
      <c r="K20" s="25" t="str">
        <f>'Comprehensive apps info'!K20</f>
        <v>Unassigned</v>
      </c>
      <c r="L20" s="25" t="str">
        <f>'Comprehensive apps info'!L20</f>
        <v>Kimberly Miles</v>
      </c>
      <c r="M20" s="25" t="str">
        <f>'Comprehensive apps info'!M20</f>
        <v>Bonnie Heneks</v>
      </c>
      <c r="N20" s="25" t="str">
        <f>'Comprehensive apps info'!N20</f>
        <v>Brandon Ballard</v>
      </c>
      <c r="O20" s="26" t="str">
        <f>'Comprehensive apps info'!O20</f>
        <v>Supported by TEKsystems</v>
      </c>
      <c r="P20" s="25" t="str">
        <f>'Comprehensive apps info'!P20</f>
        <v>N</v>
      </c>
      <c r="Q20" s="25" t="str">
        <f>'Comprehensive apps info'!Q20</f>
        <v>Y</v>
      </c>
      <c r="R20" s="25" t="str">
        <f>'Comprehensive apps info'!R20</f>
        <v>N</v>
      </c>
      <c r="S20" s="16" t="str">
        <f>'Comprehensive apps info'!S20</f>
        <v>Ritesh</v>
      </c>
      <c r="T20" s="16" t="str">
        <f>'Comprehensive apps info'!T20</f>
        <v>Maverick</v>
      </c>
      <c r="U20" s="25" t="str">
        <f>'Comprehensive apps info'!U20</f>
        <v>Chicago</v>
      </c>
      <c r="V20" s="25" t="str">
        <f>'Comprehensive apps info'!V20</f>
        <v>Chicago</v>
      </c>
      <c r="W20" s="28" t="str">
        <f>'Comprehensive apps info'!W20</f>
        <v>/prod/bcs/chgp/clientapp/mksbrxs/</v>
      </c>
      <c r="X20" s="29" t="str">
        <f>'Comprehensive apps info'!X20</f>
        <v>/bcs/chgt/clientapp/mksbrxs/</v>
      </c>
      <c r="Y20" s="30" t="str">
        <f>'Comprehensive apps info'!Y20</f>
        <v>https://sites.google.com/a/rrd.com/mckesson-berlex-statement/</v>
      </c>
      <c r="Z20" s="31" t="str">
        <f>'Comprehensive apps info'!Z20</f>
        <v>https://docs.google.com/document/d/1B-5swIwP07tbaF1anmwgpeSu-3T7YE_HHi5f-6ekp8o/edit</v>
      </c>
      <c r="AA20" s="32" t="str">
        <f>'Comprehensive apps info'!AA20</f>
        <v/>
      </c>
      <c r="AB20" s="32" t="str">
        <f>'Comprehensive apps info'!AB20</f>
        <v/>
      </c>
      <c r="AC20" s="32" t="str">
        <f>'Comprehensive apps info'!AC20</f>
        <v/>
      </c>
      <c r="AD20" s="32" t="str">
        <f>'Comprehensive apps info'!AD20</f>
        <v/>
      </c>
      <c r="AE20" s="32" t="str">
        <f>'Comprehensive apps info'!AE20</f>
        <v/>
      </c>
      <c r="AF20" s="33" t="str">
        <f>'Comprehensive apps info'!AF20</f>
        <v/>
      </c>
      <c r="AG20" s="33" t="str">
        <f>'Comprehensive apps info'!AG20</f>
        <v>No</v>
      </c>
      <c r="AH20" s="33" t="str">
        <f>'Comprehensive apps info'!AH20</f>
        <v>File-based</v>
      </c>
      <c r="AI20" s="33" t="str">
        <f>'Comprehensive apps info'!AI20</f>
        <v/>
      </c>
      <c r="AJ20" s="33" t="str">
        <f>'Comprehensive apps info'!AJ20</f>
        <v/>
      </c>
      <c r="AK20" s="1"/>
    </row>
    <row r="21">
      <c r="A21" s="1"/>
      <c r="B21" s="10">
        <f>'Comprehensive apps info'!B21</f>
        <v>1</v>
      </c>
      <c r="C21" s="10">
        <f>'Comprehensive apps info'!C21</f>
        <v>19</v>
      </c>
      <c r="D21" s="25" t="str">
        <f>'Comprehensive apps info'!D21</f>
        <v>McKesson</v>
      </c>
      <c r="E21" s="25" t="str">
        <f>'Comprehensive apps info'!E21</f>
        <v>MHS Statement</v>
      </c>
      <c r="F21" s="25" t="str">
        <f>'Comprehensive apps info'!F21</f>
        <v>mksmhss</v>
      </c>
      <c r="G21" s="25" t="str">
        <f>'Comprehensive apps info'!G21</f>
        <v>Ad-hoc</v>
      </c>
      <c r="H21" s="25" t="str">
        <f>'Comprehensive apps info'!H21</f>
        <v>Invoice</v>
      </c>
      <c r="I21" s="25" t="str">
        <f>'Comprehensive apps info'!I21</f>
        <v>Raw Data</v>
      </c>
      <c r="J21" s="25" t="str">
        <f>'Comprehensive apps info'!J21</f>
        <v>Unassigned</v>
      </c>
      <c r="K21" s="25" t="str">
        <f>'Comprehensive apps info'!K21</f>
        <v>Unassigned</v>
      </c>
      <c r="L21" s="25" t="str">
        <f>'Comprehensive apps info'!L21</f>
        <v>Kimberly Miles</v>
      </c>
      <c r="M21" s="25" t="str">
        <f>'Comprehensive apps info'!M21</f>
        <v>Bonnie Heneks</v>
      </c>
      <c r="N21" s="25" t="str">
        <f>'Comprehensive apps info'!N21</f>
        <v>Brandon Ballard</v>
      </c>
      <c r="O21" s="26" t="str">
        <f>'Comprehensive apps info'!O21</f>
        <v>Supported by TEKsystems</v>
      </c>
      <c r="P21" s="25" t="str">
        <f>'Comprehensive apps info'!P21</f>
        <v>N</v>
      </c>
      <c r="Q21" s="25" t="str">
        <f>'Comprehensive apps info'!Q21</f>
        <v>Y</v>
      </c>
      <c r="R21" s="25" t="str">
        <f>'Comprehensive apps info'!R21</f>
        <v>N</v>
      </c>
      <c r="S21" s="16" t="str">
        <f>'Comprehensive apps info'!S21</f>
        <v>Ritesh</v>
      </c>
      <c r="T21" s="16" t="str">
        <f>'Comprehensive apps info'!T21</f>
        <v>Maverick</v>
      </c>
      <c r="U21" s="25" t="str">
        <f>'Comprehensive apps info'!U21</f>
        <v>Chicago</v>
      </c>
      <c r="V21" s="25" t="str">
        <f>'Comprehensive apps info'!V21</f>
        <v>Chicago</v>
      </c>
      <c r="W21" s="28" t="str">
        <f>'Comprehensive apps info'!W21</f>
        <v>/prod/bcs/chgp/clientapp/mksmhss/</v>
      </c>
      <c r="X21" s="29" t="str">
        <f>'Comprehensive apps info'!X21</f>
        <v>/bcs/chgt/clientapp/mksmhss/</v>
      </c>
      <c r="Y21" s="30" t="str">
        <f>'Comprehensive apps info'!Y21</f>
        <v>There is no Google Site for this app.</v>
      </c>
      <c r="Z21" s="31" t="str">
        <f>'Comprehensive apps info'!Z21</f>
        <v>https://docs.google.com/document/d/1B-5swIwP07tbaF1anmwgpeSu-3T7YE_HHi5f-6ekp8o/edit</v>
      </c>
      <c r="AA21" s="32" t="str">
        <f>'Comprehensive apps info'!AA21</f>
        <v/>
      </c>
      <c r="AB21" s="32" t="str">
        <f>'Comprehensive apps info'!AB21</f>
        <v/>
      </c>
      <c r="AC21" s="32" t="str">
        <f>'Comprehensive apps info'!AC21</f>
        <v/>
      </c>
      <c r="AD21" s="32" t="str">
        <f>'Comprehensive apps info'!AD21</f>
        <v/>
      </c>
      <c r="AE21" s="32" t="str">
        <f>'Comprehensive apps info'!AE21</f>
        <v/>
      </c>
      <c r="AF21" s="33" t="str">
        <f>'Comprehensive apps info'!AF21</f>
        <v/>
      </c>
      <c r="AG21" s="33" t="str">
        <f>'Comprehensive apps info'!AG21</f>
        <v>No</v>
      </c>
      <c r="AH21" s="33" t="str">
        <f>'Comprehensive apps info'!AH21</f>
        <v>File-based</v>
      </c>
      <c r="AI21" s="33" t="str">
        <f>'Comprehensive apps info'!AI21</f>
        <v/>
      </c>
      <c r="AJ21" s="33" t="str">
        <f>'Comprehensive apps info'!AJ21</f>
        <v/>
      </c>
      <c r="AK21" s="1"/>
    </row>
    <row r="22">
      <c r="A22" s="1"/>
      <c r="B22" s="10">
        <f>'Comprehensive apps info'!B22</f>
        <v>1</v>
      </c>
      <c r="C22" s="10">
        <f>'Comprehensive apps info'!C22</f>
        <v>20</v>
      </c>
      <c r="D22" s="25" t="str">
        <f>'Comprehensive apps info'!D22</f>
        <v>McKesson</v>
      </c>
      <c r="E22" s="25" t="str">
        <f>'Comprehensive apps info'!E22</f>
        <v>Drugs Statement</v>
      </c>
      <c r="F22" s="25" t="str">
        <f>'Comprehensive apps info'!F22</f>
        <v>mksdrgs</v>
      </c>
      <c r="G22" s="25" t="str">
        <f>'Comprehensive apps info'!G22</f>
        <v>Ad-hoc</v>
      </c>
      <c r="H22" s="25" t="str">
        <f>'Comprehensive apps info'!H22</f>
        <v>Statement</v>
      </c>
      <c r="I22" s="25" t="str">
        <f>'Comprehensive apps info'!I22</f>
        <v>Raw Data</v>
      </c>
      <c r="J22" s="25" t="str">
        <f>'Comprehensive apps info'!J22</f>
        <v>Unassigned</v>
      </c>
      <c r="K22" s="25" t="str">
        <f>'Comprehensive apps info'!K22</f>
        <v>Unassigned</v>
      </c>
      <c r="L22" s="25" t="str">
        <f>'Comprehensive apps info'!L22</f>
        <v>Kimberly Miles</v>
      </c>
      <c r="M22" s="25" t="str">
        <f>'Comprehensive apps info'!M22</f>
        <v>Bonnie Heneks</v>
      </c>
      <c r="N22" s="25" t="str">
        <f>'Comprehensive apps info'!N22</f>
        <v>Brandon Ballard</v>
      </c>
      <c r="O22" s="120" t="str">
        <f>'Comprehensive apps info'!O22</f>
        <v>Tookover Then De-scoped</v>
      </c>
      <c r="P22" s="25" t="str">
        <f>'Comprehensive apps info'!P22</f>
        <v>N</v>
      </c>
      <c r="Q22" s="25" t="str">
        <f>'Comprehensive apps info'!Q22</f>
        <v>Y</v>
      </c>
      <c r="R22" s="25" t="str">
        <f>'Comprehensive apps info'!R22</f>
        <v>N</v>
      </c>
      <c r="S22" s="16" t="str">
        <f>'Comprehensive apps info'!S22</f>
        <v>Ritesh</v>
      </c>
      <c r="T22" s="16" t="str">
        <f>'Comprehensive apps info'!T22</f>
        <v>Maverick</v>
      </c>
      <c r="U22" s="25" t="str">
        <f>'Comprehensive apps info'!U22</f>
        <v>Chicago</v>
      </c>
      <c r="V22" s="25" t="str">
        <f>'Comprehensive apps info'!V22</f>
        <v>Chicago</v>
      </c>
      <c r="W22" s="28" t="str">
        <f>'Comprehensive apps info'!W22</f>
        <v>/prod/bcs/chgp/clientapp/mksdrgs/</v>
      </c>
      <c r="X22" s="29" t="str">
        <f>'Comprehensive apps info'!X22</f>
        <v>/bcs/chgt/clientapp/mksdrgs/</v>
      </c>
      <c r="Y22" s="30" t="str">
        <f>'Comprehensive apps info'!Y22</f>
        <v>There is no Google Site for this app.</v>
      </c>
      <c r="Z22" s="31" t="str">
        <f>'Comprehensive apps info'!Z22</f>
        <v>https://docs.google.com/document/d/1B-5swIwP07tbaF1anmwgpeSu-3T7YE_HHi5f-6ekp8o/edit</v>
      </c>
      <c r="AA22" s="32" t="str">
        <f>'Comprehensive apps info'!AA22</f>
        <v/>
      </c>
      <c r="AB22" s="32" t="str">
        <f>'Comprehensive apps info'!AB22</f>
        <v/>
      </c>
      <c r="AC22" s="32" t="str">
        <f>'Comprehensive apps info'!AC22</f>
        <v/>
      </c>
      <c r="AD22" s="32" t="str">
        <f>'Comprehensive apps info'!AD22</f>
        <v/>
      </c>
      <c r="AE22" s="32" t="str">
        <f>'Comprehensive apps info'!AE22</f>
        <v/>
      </c>
      <c r="AF22" s="33" t="str">
        <f>'Comprehensive apps info'!AF22</f>
        <v/>
      </c>
      <c r="AG22" s="33" t="str">
        <f>'Comprehensive apps info'!AG22</f>
        <v>No</v>
      </c>
      <c r="AH22" s="33" t="str">
        <f>'Comprehensive apps info'!AH22</f>
        <v>File-based</v>
      </c>
      <c r="AI22" s="33" t="str">
        <f>'Comprehensive apps info'!AI22</f>
        <v/>
      </c>
      <c r="AJ22" s="33" t="str">
        <f>'Comprehensive apps info'!AJ22</f>
        <v/>
      </c>
      <c r="AK22" s="1"/>
    </row>
    <row r="23">
      <c r="A23" s="1"/>
      <c r="B23" s="10">
        <f>'Comprehensive apps info'!B23</f>
        <v>1</v>
      </c>
      <c r="C23" s="10">
        <f>'Comprehensive apps info'!C23</f>
        <v>21</v>
      </c>
      <c r="D23" s="25" t="str">
        <f>'Comprehensive apps info'!D23</f>
        <v>McKesson</v>
      </c>
      <c r="E23" s="25" t="str">
        <f>'Comprehensive apps info'!E23</f>
        <v>Medpath Statement</v>
      </c>
      <c r="F23" s="25" t="str">
        <f>'Comprehensive apps info'!F23</f>
        <v>mksmdps</v>
      </c>
      <c r="G23" s="25" t="str">
        <f>'Comprehensive apps info'!G23</f>
        <v>Ad-hoc</v>
      </c>
      <c r="H23" s="25" t="str">
        <f>'Comprehensive apps info'!H23</f>
        <v>Statement</v>
      </c>
      <c r="I23" s="25" t="str">
        <f>'Comprehensive apps info'!I23</f>
        <v>Raw Data</v>
      </c>
      <c r="J23" s="25" t="str">
        <f>'Comprehensive apps info'!J23</f>
        <v>Unassigned</v>
      </c>
      <c r="K23" s="25" t="str">
        <f>'Comprehensive apps info'!K23</f>
        <v>Unassigned</v>
      </c>
      <c r="L23" s="25" t="str">
        <f>'Comprehensive apps info'!L23</f>
        <v>Kimberly Miles</v>
      </c>
      <c r="M23" s="25" t="str">
        <f>'Comprehensive apps info'!M23</f>
        <v>Bonnie Heneks</v>
      </c>
      <c r="N23" s="25" t="str">
        <f>'Comprehensive apps info'!N23</f>
        <v>Brandon Ballard</v>
      </c>
      <c r="O23" s="26" t="str">
        <f>'Comprehensive apps info'!O23</f>
        <v>Supported by TEKsystems</v>
      </c>
      <c r="P23" s="25" t="str">
        <f>'Comprehensive apps info'!P23</f>
        <v>N</v>
      </c>
      <c r="Q23" s="25" t="str">
        <f>'Comprehensive apps info'!Q23</f>
        <v>Y</v>
      </c>
      <c r="R23" s="25" t="str">
        <f>'Comprehensive apps info'!R23</f>
        <v>N</v>
      </c>
      <c r="S23" s="16" t="str">
        <f>'Comprehensive apps info'!S23</f>
        <v>Ritesh</v>
      </c>
      <c r="T23" s="16" t="str">
        <f>'Comprehensive apps info'!T23</f>
        <v>Maverick</v>
      </c>
      <c r="U23" s="25" t="str">
        <f>'Comprehensive apps info'!U23</f>
        <v>Chicago</v>
      </c>
      <c r="V23" s="25" t="str">
        <f>'Comprehensive apps info'!V23</f>
        <v>Chicago</v>
      </c>
      <c r="W23" s="28" t="str">
        <f>'Comprehensive apps info'!W23</f>
        <v>/prod/bcs/chgp/clientapp/mksmdps/</v>
      </c>
      <c r="X23" s="29" t="str">
        <f>'Comprehensive apps info'!X23</f>
        <v>/bcs/chgt/clientapp/mksmdps/</v>
      </c>
      <c r="Y23" s="30" t="str">
        <f>'Comprehensive apps info'!Y23</f>
        <v>There is no Google Site for this app.</v>
      </c>
      <c r="Z23" s="31" t="str">
        <f>'Comprehensive apps info'!Z23</f>
        <v>https://docs.google.com/document/d/1B-5swIwP07tbaF1anmwgpeSu-3T7YE_HHi5f-6ekp8o/edit</v>
      </c>
      <c r="AA23" s="32" t="str">
        <f>'Comprehensive apps info'!AA23</f>
        <v/>
      </c>
      <c r="AB23" s="32" t="str">
        <f>'Comprehensive apps info'!AB23</f>
        <v/>
      </c>
      <c r="AC23" s="32" t="str">
        <f>'Comprehensive apps info'!AC23</f>
        <v/>
      </c>
      <c r="AD23" s="32" t="str">
        <f>'Comprehensive apps info'!AD23</f>
        <v/>
      </c>
      <c r="AE23" s="32" t="str">
        <f>'Comprehensive apps info'!AE23</f>
        <v/>
      </c>
      <c r="AF23" s="33" t="str">
        <f>'Comprehensive apps info'!AF23</f>
        <v/>
      </c>
      <c r="AG23" s="33" t="str">
        <f>'Comprehensive apps info'!AG23</f>
        <v>No</v>
      </c>
      <c r="AH23" s="33" t="str">
        <f>'Comprehensive apps info'!AH23</f>
        <v>File-based</v>
      </c>
      <c r="AI23" s="33" t="str">
        <f>'Comprehensive apps info'!AI23</f>
        <v/>
      </c>
      <c r="AJ23" s="33" t="str">
        <f>'Comprehensive apps info'!AJ23</f>
        <v/>
      </c>
      <c r="AK23" s="1"/>
    </row>
    <row r="24">
      <c r="A24" s="1"/>
      <c r="B24" s="10">
        <f>'Comprehensive apps info'!B24</f>
        <v>1</v>
      </c>
      <c r="C24" s="10">
        <f>'Comprehensive apps info'!C24</f>
        <v>22</v>
      </c>
      <c r="D24" s="25" t="str">
        <f>'Comprehensive apps info'!D24</f>
        <v>McKesson</v>
      </c>
      <c r="E24" s="25" t="str">
        <f>'Comprehensive apps info'!E24</f>
        <v>MHS Invoice</v>
      </c>
      <c r="F24" s="25" t="str">
        <f>'Comprehensive apps info'!F24</f>
        <v>mksmhsi</v>
      </c>
      <c r="G24" s="25" t="str">
        <f>'Comprehensive apps info'!G24</f>
        <v>Ad-hoc</v>
      </c>
      <c r="H24" s="25" t="str">
        <f>'Comprehensive apps info'!H24</f>
        <v>Invoice</v>
      </c>
      <c r="I24" s="25" t="str">
        <f>'Comprehensive apps info'!I24</f>
        <v>Pre-composed</v>
      </c>
      <c r="J24" s="25" t="str">
        <f>'Comprehensive apps info'!J24</f>
        <v>Unassigned</v>
      </c>
      <c r="K24" s="25" t="str">
        <f>'Comprehensive apps info'!K24</f>
        <v>Unassigned</v>
      </c>
      <c r="L24" s="25" t="str">
        <f>'Comprehensive apps info'!L24</f>
        <v>Kimberly Miles</v>
      </c>
      <c r="M24" s="25" t="str">
        <f>'Comprehensive apps info'!M24</f>
        <v>Bonnie Heneks</v>
      </c>
      <c r="N24" s="25" t="str">
        <f>'Comprehensive apps info'!N24</f>
        <v>Brandon Ballard</v>
      </c>
      <c r="O24" s="26" t="str">
        <f>'Comprehensive apps info'!O24</f>
        <v>Supported by TEKsystems</v>
      </c>
      <c r="P24" s="25" t="str">
        <f>'Comprehensive apps info'!P24</f>
        <v>N</v>
      </c>
      <c r="Q24" s="25" t="str">
        <f>'Comprehensive apps info'!Q24</f>
        <v>Y</v>
      </c>
      <c r="R24" s="25" t="str">
        <f>'Comprehensive apps info'!R24</f>
        <v>N</v>
      </c>
      <c r="S24" s="16" t="str">
        <f>'Comprehensive apps info'!S24</f>
        <v>Ritesh</v>
      </c>
      <c r="T24" s="16" t="str">
        <f>'Comprehensive apps info'!T24</f>
        <v>Maverick</v>
      </c>
      <c r="U24" s="25" t="str">
        <f>'Comprehensive apps info'!U24</f>
        <v>Chicago</v>
      </c>
      <c r="V24" s="25" t="str">
        <f>'Comprehensive apps info'!V24</f>
        <v>Chicago</v>
      </c>
      <c r="W24" s="28" t="str">
        <f>'Comprehensive apps info'!W24</f>
        <v>/prod/bcs/chgp/clientapp/mksmhsi/</v>
      </c>
      <c r="X24" s="29" t="str">
        <f>'Comprehensive apps info'!X24</f>
        <v>/bcs/chgt/clientapp/mksmhsi/</v>
      </c>
      <c r="Y24" s="30" t="str">
        <f>'Comprehensive apps info'!Y24</f>
        <v>There is no Google Site for this app.</v>
      </c>
      <c r="Z24" s="31" t="str">
        <f>'Comprehensive apps info'!Z24</f>
        <v>https://docs.google.com/document/d/1B-5swIwP07tbaF1anmwgpeSu-3T7YE_HHi5f-6ekp8o/edit</v>
      </c>
      <c r="AA24" s="32" t="str">
        <f>'Comprehensive apps info'!AA24</f>
        <v/>
      </c>
      <c r="AB24" s="32" t="str">
        <f>'Comprehensive apps info'!AB24</f>
        <v/>
      </c>
      <c r="AC24" s="32" t="str">
        <f>'Comprehensive apps info'!AC24</f>
        <v/>
      </c>
      <c r="AD24" s="32" t="str">
        <f>'Comprehensive apps info'!AD24</f>
        <v/>
      </c>
      <c r="AE24" s="32" t="str">
        <f>'Comprehensive apps info'!AE24</f>
        <v/>
      </c>
      <c r="AF24" s="33" t="str">
        <f>'Comprehensive apps info'!AF24</f>
        <v/>
      </c>
      <c r="AG24" s="33" t="str">
        <f>'Comprehensive apps info'!AG24</f>
        <v>No</v>
      </c>
      <c r="AH24" s="33" t="str">
        <f>'Comprehensive apps info'!AH24</f>
        <v>File-based</v>
      </c>
      <c r="AI24" s="33" t="str">
        <f>'Comprehensive apps info'!AI24</f>
        <v/>
      </c>
      <c r="AJ24" s="33" t="str">
        <f>'Comprehensive apps info'!AJ24</f>
        <v/>
      </c>
      <c r="AK24" s="1"/>
    </row>
    <row r="25">
      <c r="A25" s="1"/>
      <c r="B25" s="10">
        <f>'Comprehensive apps info'!B25</f>
        <v>2</v>
      </c>
      <c r="C25" s="10">
        <f>'Comprehensive apps info'!C25</f>
        <v>1</v>
      </c>
      <c r="D25" s="25" t="str">
        <f>'Comprehensive apps info'!D25</f>
        <v>Cigna</v>
      </c>
      <c r="E25" s="25" t="str">
        <f>'Comprehensive apps info'!E25</f>
        <v>IFP Welcome Kits</v>
      </c>
      <c r="F25" s="25" t="str">
        <f>'Comprehensive apps info'!F25</f>
        <v>cgaifpb</v>
      </c>
      <c r="G25" s="25" t="str">
        <f>'Comprehensive apps info'!G25</f>
        <v>Daily</v>
      </c>
      <c r="H25" s="25" t="str">
        <f>'Comprehensive apps info'!H25</f>
        <v>Booklet</v>
      </c>
      <c r="I25" s="25" t="str">
        <f>'Comprehensive apps info'!I25</f>
        <v>PDF</v>
      </c>
      <c r="J25" s="25" t="str">
        <f>'Comprehensive apps info'!J25</f>
        <v>Lakshmi</v>
      </c>
      <c r="K25" s="25" t="str">
        <f>'Comprehensive apps info'!K25</f>
        <v>Venkat</v>
      </c>
      <c r="L25" s="25" t="str">
        <f>'Comprehensive apps info'!L25</f>
        <v>Michael Perry</v>
      </c>
      <c r="M25" s="25" t="str">
        <f>'Comprehensive apps info'!M25</f>
        <v>Lynne Gurney</v>
      </c>
      <c r="N25" s="25" t="str">
        <f>'Comprehensive apps info'!N25</f>
        <v>Brandon Ballard</v>
      </c>
      <c r="O25" s="26" t="str">
        <f>'Comprehensive apps info'!O25</f>
        <v>Supported by TEKsystems</v>
      </c>
      <c r="P25" s="25" t="str">
        <f>'Comprehensive apps info'!P25</f>
        <v>N</v>
      </c>
      <c r="Q25" s="25" t="str">
        <f>'Comprehensive apps info'!Q25</f>
        <v>Y</v>
      </c>
      <c r="R25" s="25" t="str">
        <f>'Comprehensive apps info'!R25</f>
        <v>Y</v>
      </c>
      <c r="S25" s="16" t="str">
        <f>'Comprehensive apps info'!S25</f>
        <v>Ritesh</v>
      </c>
      <c r="T25" s="16" t="str">
        <f>'Comprehensive apps info'!T25</f>
        <v>Maverick</v>
      </c>
      <c r="U25" s="25" t="str">
        <f>'Comprehensive apps info'!U25</f>
        <v>Hyde Park</v>
      </c>
      <c r="V25" s="25" t="str">
        <f>'Comprehensive apps info'!V25</f>
        <v>Hyde Park</v>
      </c>
      <c r="W25" s="28" t="str">
        <f>'Comprehensive apps info'!W25</f>
        <v>/prod/bcs/hdpp/clientapp/cgaifpb/</v>
      </c>
      <c r="X25" s="29" t="str">
        <f>'Comprehensive apps info'!X25</f>
        <v>/bcs/hdpt/clientapp/cgaifpb/</v>
      </c>
      <c r="Y25" s="30" t="str">
        <f>'Comprehensive apps info'!Y25</f>
        <v>https://sites.google.com/a/rrd.com/cigna/</v>
      </c>
      <c r="Z25" s="31" t="str">
        <f>'Comprehensive apps info'!Z25</f>
        <v/>
      </c>
      <c r="AA25" s="32" t="str">
        <f>'Comprehensive apps info'!AA25</f>
        <v/>
      </c>
      <c r="AB25" s="32" t="str">
        <f>'Comprehensive apps info'!AB25</f>
        <v/>
      </c>
      <c r="AC25" s="32" t="str">
        <f>'Comprehensive apps info'!AC25</f>
        <v/>
      </c>
      <c r="AD25" s="32" t="str">
        <f>'Comprehensive apps info'!AD25</f>
        <v/>
      </c>
      <c r="AE25" s="32" t="str">
        <f>'Comprehensive apps info'!AE25</f>
        <v/>
      </c>
      <c r="AF25" s="33" t="str">
        <f>'Comprehensive apps info'!AF25</f>
        <v/>
      </c>
      <c r="AG25" s="33" t="str">
        <f>'Comprehensive apps info'!AG25</f>
        <v>No</v>
      </c>
      <c r="AH25" s="33" t="str">
        <f>'Comprehensive apps info'!AH25</f>
        <v/>
      </c>
      <c r="AI25" s="33" t="str">
        <f>'Comprehensive apps info'!AI25</f>
        <v/>
      </c>
      <c r="AJ25" s="33" t="str">
        <f>'Comprehensive apps info'!AJ25</f>
        <v/>
      </c>
      <c r="AK25" s="1"/>
    </row>
    <row r="26">
      <c r="A26" s="1"/>
      <c r="B26" s="10">
        <f>'Comprehensive apps info'!B26</f>
        <v>2</v>
      </c>
      <c r="C26" s="10">
        <f>'Comprehensive apps info'!C26</f>
        <v>2</v>
      </c>
      <c r="D26" s="25" t="str">
        <f>'Comprehensive apps info'!D26</f>
        <v>Direct Energy</v>
      </c>
      <c r="E26" s="25" t="str">
        <f>'Comprehensive apps info'!E26</f>
        <v>Kits</v>
      </c>
      <c r="F26" s="25" t="str">
        <f>'Comprehensive apps info'!F26</f>
        <v>deckits</v>
      </c>
      <c r="G26" s="25" t="str">
        <f>'Comprehensive apps info'!G26</f>
        <v>Daily</v>
      </c>
      <c r="H26" s="25" t="str">
        <f>'Comprehensive apps info'!H26</f>
        <v>Booklet</v>
      </c>
      <c r="I26" s="25" t="str">
        <f>'Comprehensive apps info'!I26</f>
        <v>PDF</v>
      </c>
      <c r="J26" s="25" t="str">
        <f>'Comprehensive apps info'!J26</f>
        <v>Lakshmi</v>
      </c>
      <c r="K26" s="25" t="str">
        <f>'Comprehensive apps info'!K26</f>
        <v>Venkat</v>
      </c>
      <c r="L26" s="25" t="str">
        <f>'Comprehensive apps info'!L26</f>
        <v>Trenton Mumford</v>
      </c>
      <c r="M26" s="25" t="str">
        <f>'Comprehensive apps info'!M26</f>
        <v>Richard Sprague</v>
      </c>
      <c r="N26" s="25" t="str">
        <f>'Comprehensive apps info'!N26</f>
        <v>Brandon Ballard</v>
      </c>
      <c r="O26" s="26" t="str">
        <f>'Comprehensive apps info'!O26</f>
        <v>Supported by TEKsystems</v>
      </c>
      <c r="P26" s="25" t="str">
        <f>'Comprehensive apps info'!P26</f>
        <v>N</v>
      </c>
      <c r="Q26" s="25" t="str">
        <f>'Comprehensive apps info'!Q26</f>
        <v>Y</v>
      </c>
      <c r="R26" s="25" t="str">
        <f>'Comprehensive apps info'!R26</f>
        <v>Y</v>
      </c>
      <c r="S26" s="16" t="str">
        <f>'Comprehensive apps info'!S26</f>
        <v>Ritesh</v>
      </c>
      <c r="T26" s="16" t="str">
        <f>'Comprehensive apps info'!T26</f>
        <v>Maverick</v>
      </c>
      <c r="U26" s="25" t="str">
        <f>'Comprehensive apps info'!U26</f>
        <v>Logan</v>
      </c>
      <c r="V26" s="25" t="str">
        <f>'Comprehensive apps info'!V26</f>
        <v>Logan</v>
      </c>
      <c r="W26" s="28" t="str">
        <f>'Comprehensive apps info'!W26</f>
        <v>/prod/bcs/lgnp/clientapp/deckits/</v>
      </c>
      <c r="X26" s="29" t="str">
        <f>'Comprehensive apps info'!X26</f>
        <v>/bcs/lgnt/clientapp/deckits/</v>
      </c>
      <c r="Y26" s="30" t="str">
        <f>'Comprehensive apps info'!Y26</f>
        <v>https://sites.google.com/a/rrd.com/direct-energy-kits/</v>
      </c>
      <c r="Z26" s="31" t="str">
        <f>'Comprehensive apps info'!Z26</f>
        <v/>
      </c>
      <c r="AA26" s="32" t="str">
        <f>'Comprehensive apps info'!AA26</f>
        <v>rrd-dec-kits-igroup@rrd.com</v>
      </c>
      <c r="AB26" s="32" t="str">
        <f>'Comprehensive apps info'!AB26</f>
        <v>rrd-dec-kits-egroup@rrd.com</v>
      </c>
      <c r="AC26" s="32" t="str">
        <f>'Comprehensive apps info'!AC26</f>
        <v/>
      </c>
      <c r="AD26" s="32" t="str">
        <f>'Comprehensive apps info'!AD26</f>
        <v/>
      </c>
      <c r="AE26" s="32" t="str">
        <f>'Comprehensive apps info'!AE26</f>
        <v/>
      </c>
      <c r="AF26" s="33" t="str">
        <f>'Comprehensive apps info'!AF26</f>
        <v/>
      </c>
      <c r="AG26" s="33" t="str">
        <f>'Comprehensive apps info'!AG26</f>
        <v>No</v>
      </c>
      <c r="AH26" s="33" t="str">
        <f>'Comprehensive apps info'!AH26</f>
        <v/>
      </c>
      <c r="AI26" s="33" t="str">
        <f>'Comprehensive apps info'!AI26</f>
        <v/>
      </c>
      <c r="AJ26" s="33" t="str">
        <f>'Comprehensive apps info'!AJ26</f>
        <v/>
      </c>
      <c r="AK26" s="1"/>
    </row>
    <row r="27">
      <c r="A27" s="1"/>
      <c r="B27" s="10">
        <f>'Comprehensive apps info'!B27</f>
        <v>2</v>
      </c>
      <c r="C27" s="10">
        <f>'Comprehensive apps info'!C27</f>
        <v>3</v>
      </c>
      <c r="D27" s="25" t="str">
        <f>'Comprehensive apps info'!D27</f>
        <v>CIGNA PDP</v>
      </c>
      <c r="E27" s="25" t="str">
        <f>'Comprehensive apps info'!E27</f>
        <v>Letters and ID cards</v>
      </c>
      <c r="F27" s="25" t="str">
        <f>'Comprehensive apps info'!F27</f>
        <v>cigltrs</v>
      </c>
      <c r="G27" s="25" t="str">
        <f>'Comprehensive apps info'!G27</f>
        <v>Daily</v>
      </c>
      <c r="H27" s="25" t="str">
        <f>'Comprehensive apps info'!H27</f>
        <v>Letter</v>
      </c>
      <c r="I27" s="25" t="str">
        <f>'Comprehensive apps info'!I27</f>
        <v>Raw Data</v>
      </c>
      <c r="J27" s="25" t="str">
        <f>'Comprehensive apps info'!J27</f>
        <v>Unassigned</v>
      </c>
      <c r="K27" s="25" t="str">
        <f>'Comprehensive apps info'!K27</f>
        <v>Unassigned</v>
      </c>
      <c r="L27" s="25" t="str">
        <f>'Comprehensive apps info'!L27</f>
        <v>Tammy Hellberg</v>
      </c>
      <c r="M27" s="25" t="str">
        <f>'Comprehensive apps info'!M27</f>
        <v>Kibreab Habteselassie</v>
      </c>
      <c r="N27" s="25" t="str">
        <f>'Comprehensive apps info'!N27</f>
        <v>Mike Benson</v>
      </c>
      <c r="O27" s="26" t="str">
        <f>'Comprehensive apps info'!O27</f>
        <v>Tookover Then De-scoped</v>
      </c>
      <c r="P27" s="25" t="str">
        <f>'Comprehensive apps info'!P27</f>
        <v>N</v>
      </c>
      <c r="Q27" s="25" t="str">
        <f>'Comprehensive apps info'!Q27</f>
        <v>Y</v>
      </c>
      <c r="R27" s="25" t="str">
        <f>'Comprehensive apps info'!R27</f>
        <v>N</v>
      </c>
      <c r="S27" s="16" t="str">
        <f>'Comprehensive apps info'!S27</f>
        <v>Ritesh</v>
      </c>
      <c r="T27" s="16" t="str">
        <f>'Comprehensive apps info'!T27</f>
        <v>Maverick</v>
      </c>
      <c r="U27" s="25" t="str">
        <f>'Comprehensive apps info'!U27</f>
        <v>Dallas</v>
      </c>
      <c r="V27" s="25" t="str">
        <f>'Comprehensive apps info'!V27</f>
        <v>Dallas</v>
      </c>
      <c r="W27" s="28" t="str">
        <f>'Comprehensive apps info'!W27</f>
        <v>/prod/bcs/dalp/clientapp/cigltrs/</v>
      </c>
      <c r="X27" s="29" t="str">
        <f>'Comprehensive apps info'!X27</f>
        <v>/bcs/dalt/clientapp/cigltrs/</v>
      </c>
      <c r="Y27" s="30" t="str">
        <f>'Comprehensive apps info'!Y27</f>
        <v>https://sites.google.com/a/rrd.com/cigna-pdp2/</v>
      </c>
      <c r="Z27" s="31" t="str">
        <f>'Comprehensive apps info'!Z27</f>
        <v/>
      </c>
      <c r="AA27" s="32" t="str">
        <f>'Comprehensive apps info'!AA27</f>
        <v/>
      </c>
      <c r="AB27" s="32" t="str">
        <f>'Comprehensive apps info'!AB27</f>
        <v/>
      </c>
      <c r="AC27" s="32" t="str">
        <f>'Comprehensive apps info'!AC27</f>
        <v/>
      </c>
      <c r="AD27" s="32" t="str">
        <f>'Comprehensive apps info'!AD27</f>
        <v/>
      </c>
      <c r="AE27" s="32" t="str">
        <f>'Comprehensive apps info'!AE27</f>
        <v/>
      </c>
      <c r="AF27" s="33" t="str">
        <f>'Comprehensive apps info'!AF27</f>
        <v/>
      </c>
      <c r="AG27" s="33" t="str">
        <f>'Comprehensive apps info'!AG27</f>
        <v/>
      </c>
      <c r="AH27" s="33" t="str">
        <f>'Comprehensive apps info'!AH27</f>
        <v/>
      </c>
      <c r="AI27" s="33" t="str">
        <f>'Comprehensive apps info'!AI27</f>
        <v/>
      </c>
      <c r="AJ27" s="33" t="str">
        <f>'Comprehensive apps info'!AJ27</f>
        <v/>
      </c>
      <c r="AK27" s="1"/>
    </row>
    <row r="28">
      <c r="A28" s="1"/>
      <c r="B28" s="10">
        <f>'Comprehensive apps info'!B28</f>
        <v>2</v>
      </c>
      <c r="C28" s="10">
        <f>'Comprehensive apps info'!C28</f>
        <v>4</v>
      </c>
      <c r="D28" s="25" t="str">
        <f>'Comprehensive apps info'!D28</f>
        <v>Golden 1 Credit Union</v>
      </c>
      <c r="E28" s="25" t="str">
        <f>'Comprehensive apps info'!E28</f>
        <v>Letters</v>
      </c>
      <c r="F28" s="25" t="str">
        <f>'Comprehensive apps info'!F28</f>
        <v>gldltrs</v>
      </c>
      <c r="G28" s="25" t="str">
        <f>'Comprehensive apps info'!G28</f>
        <v>Daily</v>
      </c>
      <c r="H28" s="25" t="str">
        <f>'Comprehensive apps info'!H28</f>
        <v>Letter</v>
      </c>
      <c r="I28" s="25" t="str">
        <f>'Comprehensive apps info'!I28</f>
        <v>Raw Data</v>
      </c>
      <c r="J28" s="25" t="str">
        <f>'Comprehensive apps info'!J28</f>
        <v>Naidu</v>
      </c>
      <c r="K28" s="25" t="str">
        <f>'Comprehensive apps info'!K28</f>
        <v>Venkat</v>
      </c>
      <c r="L28" s="25" t="str">
        <f>'Comprehensive apps info'!L28</f>
        <v>Ismaila Meite</v>
      </c>
      <c r="M28" s="25" t="str">
        <f>'Comprehensive apps info'!M28</f>
        <v>Melissa Mays</v>
      </c>
      <c r="N28" s="25" t="str">
        <f>'Comprehensive apps info'!N28</f>
        <v>Casey McCammon</v>
      </c>
      <c r="O28" s="26" t="str">
        <f>'Comprehensive apps info'!O28</f>
        <v>Supported by TEKsystems</v>
      </c>
      <c r="P28" s="25" t="str">
        <f>'Comprehensive apps info'!P28</f>
        <v>N</v>
      </c>
      <c r="Q28" s="25" t="str">
        <f>'Comprehensive apps info'!Q28</f>
        <v>Y</v>
      </c>
      <c r="R28" s="25" t="str">
        <f>'Comprehensive apps info'!R28</f>
        <v>N</v>
      </c>
      <c r="S28" s="16" t="str">
        <f>'Comprehensive apps info'!S28</f>
        <v>Ritesh</v>
      </c>
      <c r="T28" s="16" t="str">
        <f>'Comprehensive apps info'!T28</f>
        <v>Maverick</v>
      </c>
      <c r="U28" s="25" t="str">
        <f>'Comprehensive apps info'!U28</f>
        <v>Logan</v>
      </c>
      <c r="V28" s="25" t="str">
        <f>'Comprehensive apps info'!V28</f>
        <v>Logan</v>
      </c>
      <c r="W28" s="28" t="str">
        <f>'Comprehensive apps info'!W28</f>
        <v>/prod/bcs/lgnp/clientapp/gldltrs/</v>
      </c>
      <c r="X28" s="29" t="str">
        <f>'Comprehensive apps info'!X28</f>
        <v>/bcs/lgnt/clientapp/gldltrs/</v>
      </c>
      <c r="Y28" s="30" t="str">
        <f>'Comprehensive apps info'!Y28</f>
        <v>https://sites.google.com/a/rrd.com/golden1/</v>
      </c>
      <c r="Z28" s="31" t="str">
        <f>'Comprehensive apps info'!Z28</f>
        <v/>
      </c>
      <c r="AA28" s="32" t="str">
        <f>'Comprehensive apps info'!AA28</f>
        <v>golden-one-reports@rrd.com</v>
      </c>
      <c r="AB28" s="32" t="str">
        <f>'Comprehensive apps info'!AB28</f>
        <v>goldenone-internalreports@rrd.com</v>
      </c>
      <c r="AC28" s="32" t="str">
        <f>'Comprehensive apps info'!AC28</f>
        <v/>
      </c>
      <c r="AD28" s="32" t="str">
        <f>'Comprehensive apps info'!AD28</f>
        <v/>
      </c>
      <c r="AE28" s="32" t="str">
        <f>'Comprehensive apps info'!AE28</f>
        <v/>
      </c>
      <c r="AF28" s="33" t="str">
        <f>'Comprehensive apps info'!AF28</f>
        <v/>
      </c>
      <c r="AG28" s="33" t="str">
        <f>'Comprehensive apps info'!AG28</f>
        <v>No</v>
      </c>
      <c r="AH28" s="33" t="str">
        <f>'Comprehensive apps info'!AH28</f>
        <v/>
      </c>
      <c r="AI28" s="33" t="str">
        <f>'Comprehensive apps info'!AI28</f>
        <v/>
      </c>
      <c r="AJ28" s="33" t="str">
        <f>'Comprehensive apps info'!AJ28</f>
        <v/>
      </c>
      <c r="AK28" s="1"/>
    </row>
    <row r="29">
      <c r="A29" s="1"/>
      <c r="B29" s="10">
        <f>'Comprehensive apps info'!B29</f>
        <v>2</v>
      </c>
      <c r="C29" s="10">
        <f>'Comprehensive apps info'!C29</f>
        <v>5</v>
      </c>
      <c r="D29" s="25" t="str">
        <f>'Comprehensive apps info'!D29</f>
        <v>Golden 1 Credit Union</v>
      </c>
      <c r="E29" s="25" t="str">
        <f>'Comprehensive apps info'!E29</f>
        <v>Post Cards</v>
      </c>
      <c r="F29" s="25" t="str">
        <f>'Comprehensive apps info'!F29</f>
        <v>gldptcd</v>
      </c>
      <c r="G29" s="25" t="str">
        <f>'Comprehensive apps info'!G29</f>
        <v>Daily</v>
      </c>
      <c r="H29" s="25" t="str">
        <f>'Comprehensive apps info'!H29</f>
        <v>Post Card</v>
      </c>
      <c r="I29" s="25" t="str">
        <f>'Comprehensive apps info'!I29</f>
        <v>Raw Data</v>
      </c>
      <c r="J29" s="25" t="str">
        <f>'Comprehensive apps info'!J29</f>
        <v>Pravallika</v>
      </c>
      <c r="K29" s="25" t="str">
        <f>'Comprehensive apps info'!K29</f>
        <v>Naidu</v>
      </c>
      <c r="L29" s="25" t="str">
        <f>'Comprehensive apps info'!L29</f>
        <v>Ismaila Meite</v>
      </c>
      <c r="M29" s="25" t="str">
        <f>'Comprehensive apps info'!M29</f>
        <v>Melissa Mays</v>
      </c>
      <c r="N29" s="25" t="str">
        <f>'Comprehensive apps info'!N29</f>
        <v>Casey McCammon</v>
      </c>
      <c r="O29" s="26" t="str">
        <f>'Comprehensive apps info'!O29</f>
        <v>Supported by TEKsystems</v>
      </c>
      <c r="P29" s="25" t="str">
        <f>'Comprehensive apps info'!P29</f>
        <v>N</v>
      </c>
      <c r="Q29" s="25" t="str">
        <f>'Comprehensive apps info'!Q29</f>
        <v>Y</v>
      </c>
      <c r="R29" s="25" t="str">
        <f>'Comprehensive apps info'!R29</f>
        <v>N</v>
      </c>
      <c r="S29" s="16" t="str">
        <f>'Comprehensive apps info'!S29</f>
        <v>Ritesh</v>
      </c>
      <c r="T29" s="16" t="str">
        <f>'Comprehensive apps info'!T29</f>
        <v>Maverick</v>
      </c>
      <c r="U29" s="25" t="str">
        <f>'Comprehensive apps info'!U29</f>
        <v>Logan</v>
      </c>
      <c r="V29" s="25" t="str">
        <f>'Comprehensive apps info'!V29</f>
        <v>Logan</v>
      </c>
      <c r="W29" s="28" t="str">
        <f>'Comprehensive apps info'!W29</f>
        <v>/prod/bcs/lgnp/clientapp/gldptcd/</v>
      </c>
      <c r="X29" s="29" t="str">
        <f>'Comprehensive apps info'!X29</f>
        <v>/bcs/lgnt/clientapp/gldptcd/</v>
      </c>
      <c r="Y29" s="30" t="str">
        <f>'Comprehensive apps info'!Y29</f>
        <v>https://sites.google.com/a/rrd.com/golden1/</v>
      </c>
      <c r="Z29" s="31" t="str">
        <f>'Comprehensive apps info'!Z29</f>
        <v/>
      </c>
      <c r="AA29" s="32" t="str">
        <f>'Comprehensive apps info'!AA29</f>
        <v>golden-one-reports@rrd.com</v>
      </c>
      <c r="AB29" s="32" t="str">
        <f>'Comprehensive apps info'!AB29</f>
        <v>goldenone-internalreports@rrd.com</v>
      </c>
      <c r="AC29" s="32" t="str">
        <f>'Comprehensive apps info'!AC29</f>
        <v/>
      </c>
      <c r="AD29" s="32" t="str">
        <f>'Comprehensive apps info'!AD29</f>
        <v/>
      </c>
      <c r="AE29" s="32" t="str">
        <f>'Comprehensive apps info'!AE29</f>
        <v/>
      </c>
      <c r="AF29" s="33" t="str">
        <f>'Comprehensive apps info'!AF29</f>
        <v/>
      </c>
      <c r="AG29" s="33" t="str">
        <f>'Comprehensive apps info'!AG29</f>
        <v>No</v>
      </c>
      <c r="AH29" s="33" t="str">
        <f>'Comprehensive apps info'!AH29</f>
        <v/>
      </c>
      <c r="AI29" s="33" t="str">
        <f>'Comprehensive apps info'!AI29</f>
        <v/>
      </c>
      <c r="AJ29" s="33" t="str">
        <f>'Comprehensive apps info'!AJ29</f>
        <v/>
      </c>
      <c r="AK29" s="1"/>
    </row>
    <row r="30">
      <c r="A30" s="1"/>
      <c r="B30" s="10">
        <f>'Comprehensive apps info'!B30</f>
        <v>2</v>
      </c>
      <c r="C30" s="10">
        <f>'Comprehensive apps info'!C30</f>
        <v>6</v>
      </c>
      <c r="D30" s="25" t="str">
        <f>'Comprehensive apps info'!D30</f>
        <v>Golden 1 Credit Union</v>
      </c>
      <c r="E30" s="25" t="str">
        <f>'Comprehensive apps info'!E30</f>
        <v>Pressure Seal</v>
      </c>
      <c r="F30" s="25" t="str">
        <f>'Comprehensive apps info'!F30</f>
        <v>gldprsl</v>
      </c>
      <c r="G30" s="25" t="str">
        <f>'Comprehensive apps info'!G30</f>
        <v>Daily</v>
      </c>
      <c r="H30" s="25" t="str">
        <f>'Comprehensive apps info'!H30</f>
        <v>Letter</v>
      </c>
      <c r="I30" s="25" t="str">
        <f>'Comprehensive apps info'!I30</f>
        <v>Raw Data</v>
      </c>
      <c r="J30" s="25" t="str">
        <f>'Comprehensive apps info'!J30</f>
        <v>Naidu</v>
      </c>
      <c r="K30" s="25" t="str">
        <f>'Comprehensive apps info'!K30</f>
        <v>Pravallika</v>
      </c>
      <c r="L30" s="25" t="str">
        <f>'Comprehensive apps info'!L30</f>
        <v>Ismaila Meite</v>
      </c>
      <c r="M30" s="25" t="str">
        <f>'Comprehensive apps info'!M30</f>
        <v>Melissa Mays</v>
      </c>
      <c r="N30" s="25" t="str">
        <f>'Comprehensive apps info'!N30</f>
        <v>Casey McCammon</v>
      </c>
      <c r="O30" s="26" t="str">
        <f>'Comprehensive apps info'!O30</f>
        <v>Supported by TEKsystems</v>
      </c>
      <c r="P30" s="25" t="str">
        <f>'Comprehensive apps info'!P30</f>
        <v>N</v>
      </c>
      <c r="Q30" s="25" t="str">
        <f>'Comprehensive apps info'!Q30</f>
        <v>Y</v>
      </c>
      <c r="R30" s="25" t="str">
        <f>'Comprehensive apps info'!R30</f>
        <v>N</v>
      </c>
      <c r="S30" s="16" t="str">
        <f>'Comprehensive apps info'!S30</f>
        <v>Ritesh</v>
      </c>
      <c r="T30" s="16" t="str">
        <f>'Comprehensive apps info'!T30</f>
        <v>Maverick</v>
      </c>
      <c r="U30" s="25" t="str">
        <f>'Comprehensive apps info'!U30</f>
        <v>Logan</v>
      </c>
      <c r="V30" s="25" t="str">
        <f>'Comprehensive apps info'!V30</f>
        <v>Logan</v>
      </c>
      <c r="W30" s="28" t="str">
        <f>'Comprehensive apps info'!W30</f>
        <v>/prod/bcs/lgnp/clientapp/gldprsl/</v>
      </c>
      <c r="X30" s="29" t="str">
        <f>'Comprehensive apps info'!X30</f>
        <v>/bcs/lgnt/clientapp/gldprsl/</v>
      </c>
      <c r="Y30" s="30" t="str">
        <f>'Comprehensive apps info'!Y30</f>
        <v>https://sites.google.com/a/rrd.com/golden1/</v>
      </c>
      <c r="Z30" s="31" t="str">
        <f>'Comprehensive apps info'!Z30</f>
        <v/>
      </c>
      <c r="AA30" s="32" t="str">
        <f>'Comprehensive apps info'!AA30</f>
        <v>golden-one-reports@rrd.com</v>
      </c>
      <c r="AB30" s="32" t="str">
        <f>'Comprehensive apps info'!AB30</f>
        <v>goldenone-internalreports@rrd.com</v>
      </c>
      <c r="AC30" s="32" t="str">
        <f>'Comprehensive apps info'!AC30</f>
        <v/>
      </c>
      <c r="AD30" s="32" t="str">
        <f>'Comprehensive apps info'!AD30</f>
        <v/>
      </c>
      <c r="AE30" s="32" t="str">
        <f>'Comprehensive apps info'!AE30</f>
        <v/>
      </c>
      <c r="AF30" s="33" t="str">
        <f>'Comprehensive apps info'!AF30</f>
        <v/>
      </c>
      <c r="AG30" s="33" t="str">
        <f>'Comprehensive apps info'!AG30</f>
        <v>No</v>
      </c>
      <c r="AH30" s="33" t="str">
        <f>'Comprehensive apps info'!AH30</f>
        <v/>
      </c>
      <c r="AI30" s="33" t="str">
        <f>'Comprehensive apps info'!AI30</f>
        <v/>
      </c>
      <c r="AJ30" s="33" t="str">
        <f>'Comprehensive apps info'!AJ30</f>
        <v/>
      </c>
      <c r="AK30" s="1"/>
    </row>
    <row r="31">
      <c r="A31" s="1"/>
      <c r="B31" s="10">
        <f>'Comprehensive apps info'!B31</f>
        <v>2</v>
      </c>
      <c r="C31" s="10">
        <f>'Comprehensive apps info'!C31</f>
        <v>7</v>
      </c>
      <c r="D31" s="25" t="str">
        <f>'Comprehensive apps info'!D31</f>
        <v>Golden 1 Credit Union</v>
      </c>
      <c r="E31" s="25" t="str">
        <f>'Comprehensive apps info'!E31</f>
        <v>Loan Notice</v>
      </c>
      <c r="F31" s="25" t="str">
        <f>'Comprehensive apps info'!F31</f>
        <v>gldloan</v>
      </c>
      <c r="G31" s="25" t="str">
        <f>'Comprehensive apps info'!G31</f>
        <v>Daily</v>
      </c>
      <c r="H31" s="25" t="str">
        <f>'Comprehensive apps info'!H31</f>
        <v>Letter</v>
      </c>
      <c r="I31" s="25" t="str">
        <f>'Comprehensive apps info'!I31</f>
        <v>Raw Data</v>
      </c>
      <c r="J31" s="25" t="str">
        <f>'Comprehensive apps info'!J31</f>
        <v>Pravallika</v>
      </c>
      <c r="K31" s="25" t="str">
        <f>'Comprehensive apps info'!K31</f>
        <v>Naidu</v>
      </c>
      <c r="L31" s="25" t="str">
        <f>'Comprehensive apps info'!L31</f>
        <v>Ismaila Meite</v>
      </c>
      <c r="M31" s="25" t="str">
        <f>'Comprehensive apps info'!M31</f>
        <v>Melissa Mays</v>
      </c>
      <c r="N31" s="25" t="str">
        <f>'Comprehensive apps info'!N31</f>
        <v>Casey McCammon</v>
      </c>
      <c r="O31" s="26" t="str">
        <f>'Comprehensive apps info'!O31</f>
        <v>Supported by TEKsystems</v>
      </c>
      <c r="P31" s="25" t="str">
        <f>'Comprehensive apps info'!P31</f>
        <v>N</v>
      </c>
      <c r="Q31" s="25" t="str">
        <f>'Comprehensive apps info'!Q31</f>
        <v>Y</v>
      </c>
      <c r="R31" s="25" t="str">
        <f>'Comprehensive apps info'!R31</f>
        <v>N</v>
      </c>
      <c r="S31" s="16" t="str">
        <f>'Comprehensive apps info'!S31</f>
        <v>Ritesh</v>
      </c>
      <c r="T31" s="16" t="str">
        <f>'Comprehensive apps info'!T31</f>
        <v>Maverick</v>
      </c>
      <c r="U31" s="25" t="str">
        <f>'Comprehensive apps info'!U31</f>
        <v>Logan</v>
      </c>
      <c r="V31" s="25" t="str">
        <f>'Comprehensive apps info'!V31</f>
        <v>Logan</v>
      </c>
      <c r="W31" s="28" t="str">
        <f>'Comprehensive apps info'!W31</f>
        <v>/prod/bcs/lgnp/clientapp/gldloan/</v>
      </c>
      <c r="X31" s="29" t="str">
        <f>'Comprehensive apps info'!X31</f>
        <v>/bcs/lgnt/clientapp/gldloan/</v>
      </c>
      <c r="Y31" s="30" t="str">
        <f>'Comprehensive apps info'!Y31</f>
        <v>https://sites.google.com/a/rrd.com/golden1/</v>
      </c>
      <c r="Z31" s="31" t="str">
        <f>'Comprehensive apps info'!Z31</f>
        <v/>
      </c>
      <c r="AA31" s="32" t="str">
        <f>'Comprehensive apps info'!AA31</f>
        <v>golden-one-reports@rrd.com</v>
      </c>
      <c r="AB31" s="32" t="str">
        <f>'Comprehensive apps info'!AB31</f>
        <v>goldenone-internalreports@rrd.com</v>
      </c>
      <c r="AC31" s="32" t="str">
        <f>'Comprehensive apps info'!AC31</f>
        <v/>
      </c>
      <c r="AD31" s="32" t="str">
        <f>'Comprehensive apps info'!AD31</f>
        <v/>
      </c>
      <c r="AE31" s="32" t="str">
        <f>'Comprehensive apps info'!AE31</f>
        <v/>
      </c>
      <c r="AF31" s="33" t="str">
        <f>'Comprehensive apps info'!AF31</f>
        <v/>
      </c>
      <c r="AG31" s="33" t="str">
        <f>'Comprehensive apps info'!AG31</f>
        <v>No</v>
      </c>
      <c r="AH31" s="33" t="str">
        <f>'Comprehensive apps info'!AH31</f>
        <v/>
      </c>
      <c r="AI31" s="33" t="str">
        <f>'Comprehensive apps info'!AI31</f>
        <v/>
      </c>
      <c r="AJ31" s="33" t="str">
        <f>'Comprehensive apps info'!AJ31</f>
        <v/>
      </c>
      <c r="AK31" s="1"/>
    </row>
    <row r="32">
      <c r="A32" s="1"/>
      <c r="B32" s="10">
        <f>'Comprehensive apps info'!B32</f>
        <v>2</v>
      </c>
      <c r="C32" s="10">
        <f>'Comprehensive apps info'!C32</f>
        <v>8</v>
      </c>
      <c r="D32" s="25" t="str">
        <f>'Comprehensive apps info'!D32</f>
        <v>HRSI</v>
      </c>
      <c r="E32" s="25" t="str">
        <f>'Comprehensive apps info'!E32</f>
        <v>Letters</v>
      </c>
      <c r="F32" s="25" t="str">
        <f>'Comprehensive apps info'!F32</f>
        <v>hriltrs</v>
      </c>
      <c r="G32" s="25" t="str">
        <f>'Comprehensive apps info'!G32</f>
        <v>Daily</v>
      </c>
      <c r="H32" s="25" t="str">
        <f>'Comprehensive apps info'!H32</f>
        <v>Letters</v>
      </c>
      <c r="I32" s="25" t="str">
        <f>'Comprehensive apps info'!I32</f>
        <v>PDF</v>
      </c>
      <c r="J32" s="25" t="str">
        <f>'Comprehensive apps info'!J32</f>
        <v>Nethra</v>
      </c>
      <c r="K32" s="25" t="str">
        <f>'Comprehensive apps info'!K32</f>
        <v>Ravi</v>
      </c>
      <c r="L32" s="25" t="str">
        <f>'Comprehensive apps info'!L32</f>
        <v>Michael Harper</v>
      </c>
      <c r="M32" s="25" t="str">
        <f>'Comprehensive apps info'!M32</f>
        <v>Elizabeth Rathvon</v>
      </c>
      <c r="N32" s="25" t="str">
        <f>'Comprehensive apps info'!N32</f>
        <v>Casey McCammon</v>
      </c>
      <c r="O32" s="26" t="str">
        <f>'Comprehensive apps info'!O32</f>
        <v>Supported by TEKsystems</v>
      </c>
      <c r="P32" s="25" t="str">
        <f>'Comprehensive apps info'!P32</f>
        <v>N</v>
      </c>
      <c r="Q32" s="25" t="str">
        <f>'Comprehensive apps info'!Q32</f>
        <v>N</v>
      </c>
      <c r="R32" s="25" t="str">
        <f>'Comprehensive apps info'!R32</f>
        <v>Y</v>
      </c>
      <c r="S32" s="16" t="str">
        <f>'Comprehensive apps info'!S32</f>
        <v>Ritesh</v>
      </c>
      <c r="T32" s="16" t="str">
        <f>'Comprehensive apps info'!T32</f>
        <v>Maverick</v>
      </c>
      <c r="U32" s="25" t="str">
        <f>'Comprehensive apps info'!U32</f>
        <v>Thurmont</v>
      </c>
      <c r="V32" s="25" t="str">
        <f>'Comprehensive apps info'!V32</f>
        <v>Thurmont</v>
      </c>
      <c r="W32" s="28" t="str">
        <f>'Comprehensive apps info'!W32</f>
        <v>/prod/bcs/thup/clientapp/hriltrs/</v>
      </c>
      <c r="X32" s="29" t="str">
        <f>'Comprehensive apps info'!X32</f>
        <v>/bcs/thut/clientapp/hriltrs/</v>
      </c>
      <c r="Y32" s="30" t="str">
        <f>'Comprehensive apps info'!Y32</f>
        <v>https://sites.google.com/a/rrd.com/hrsi-letters/</v>
      </c>
      <c r="Z32" s="31" t="str">
        <f>'Comprehensive apps info'!Z32</f>
        <v/>
      </c>
      <c r="AA32" s="32" t="str">
        <f>'Comprehensive apps info'!AA32</f>
        <v/>
      </c>
      <c r="AB32" s="32" t="str">
        <f>'Comprehensive apps info'!AB32</f>
        <v/>
      </c>
      <c r="AC32" s="32" t="str">
        <f>'Comprehensive apps info'!AC32</f>
        <v/>
      </c>
      <c r="AD32" s="32" t="str">
        <f>'Comprehensive apps info'!AD32</f>
        <v/>
      </c>
      <c r="AE32" s="32" t="str">
        <f>'Comprehensive apps info'!AE32</f>
        <v/>
      </c>
      <c r="AF32" s="33" t="str">
        <f>'Comprehensive apps info'!AF32</f>
        <v/>
      </c>
      <c r="AG32" s="33" t="str">
        <f>'Comprehensive apps info'!AG32</f>
        <v>No</v>
      </c>
      <c r="AH32" s="33" t="str">
        <f>'Comprehensive apps info'!AH32</f>
        <v/>
      </c>
      <c r="AI32" s="33" t="str">
        <f>'Comprehensive apps info'!AI32</f>
        <v/>
      </c>
      <c r="AJ32" s="33" t="str">
        <f>'Comprehensive apps info'!AJ32</f>
        <v/>
      </c>
      <c r="AK32" s="1"/>
    </row>
    <row r="33">
      <c r="A33" s="1"/>
      <c r="B33" s="10">
        <f>'Comprehensive apps info'!B33</f>
        <v>2</v>
      </c>
      <c r="C33" s="10">
        <f>'Comprehensive apps info'!C33</f>
        <v>9</v>
      </c>
      <c r="D33" s="25" t="str">
        <f>'Comprehensive apps info'!D33</f>
        <v>SEI</v>
      </c>
      <c r="E33" s="25" t="str">
        <f>'Comprehensive apps info'!E33</f>
        <v>Address Change Letters</v>
      </c>
      <c r="F33" s="25" t="str">
        <f>'Comprehensive apps info'!F33</f>
        <v>seiaddr</v>
      </c>
      <c r="G33" s="25" t="str">
        <f>'Comprehensive apps info'!G33</f>
        <v>Daily</v>
      </c>
      <c r="H33" s="25" t="str">
        <f>'Comprehensive apps info'!H33</f>
        <v>Letter</v>
      </c>
      <c r="I33" s="25" t="str">
        <f>'Comprehensive apps info'!I33</f>
        <v>Raw Data</v>
      </c>
      <c r="J33" s="25" t="str">
        <f>'Comprehensive apps info'!J33</f>
        <v>Nethra</v>
      </c>
      <c r="K33" s="25" t="str">
        <f>'Comprehensive apps info'!K33</f>
        <v>Ravi</v>
      </c>
      <c r="L33" s="25" t="str">
        <f>'Comprehensive apps info'!L33</f>
        <v>Dawn Robison</v>
      </c>
      <c r="M33" s="25" t="str">
        <f>'Comprehensive apps info'!M33</f>
        <v>Lisa Migliore &amp; Patrick Pope</v>
      </c>
      <c r="N33" s="25" t="str">
        <f>'Comprehensive apps info'!N33</f>
        <v>Casey McCammon</v>
      </c>
      <c r="O33" s="26" t="str">
        <f>'Comprehensive apps info'!O33</f>
        <v>Supported by TEKsystems</v>
      </c>
      <c r="P33" s="25" t="str">
        <f>'Comprehensive apps info'!P33</f>
        <v>N</v>
      </c>
      <c r="Q33" s="25" t="str">
        <f>'Comprehensive apps info'!Q33</f>
        <v>Y</v>
      </c>
      <c r="R33" s="25" t="str">
        <f>'Comprehensive apps info'!R33</f>
        <v>N</v>
      </c>
      <c r="S33" s="16" t="str">
        <f>'Comprehensive apps info'!S33</f>
        <v>Ritesh</v>
      </c>
      <c r="T33" s="16" t="str">
        <f>'Comprehensive apps info'!T33</f>
        <v>Maverick</v>
      </c>
      <c r="U33" s="25" t="str">
        <f>'Comprehensive apps info'!U33</f>
        <v>Hyde Park</v>
      </c>
      <c r="V33" s="25" t="str">
        <f>'Comprehensive apps info'!V33</f>
        <v>Hyde Park</v>
      </c>
      <c r="W33" s="28" t="str">
        <f>'Comprehensive apps info'!W33</f>
        <v>/prod/bcs/hdpp/clientapp/seiaddr/</v>
      </c>
      <c r="X33" s="29" t="str">
        <f>'Comprehensive apps info'!X33</f>
        <v>/bcs/hdpt/clientapp/seiaddr/</v>
      </c>
      <c r="Y33" s="30" t="str">
        <f>'Comprehensive apps info'!Y33</f>
        <v>https://sites.google.com/a/rrd.com/sei--address-change-hyde-park/</v>
      </c>
      <c r="Z33" s="31" t="str">
        <f>'Comprehensive apps info'!Z33</f>
        <v/>
      </c>
      <c r="AA33" s="32" t="str">
        <f>'Comprehensive apps info'!AA33</f>
        <v/>
      </c>
      <c r="AB33" s="32" t="str">
        <f>'Comprehensive apps info'!AB33</f>
        <v/>
      </c>
      <c r="AC33" s="32" t="str">
        <f>'Comprehensive apps info'!AC33</f>
        <v/>
      </c>
      <c r="AD33" s="32" t="str">
        <f>'Comprehensive apps info'!AD33</f>
        <v/>
      </c>
      <c r="AE33" s="32" t="str">
        <f>'Comprehensive apps info'!AE33</f>
        <v/>
      </c>
      <c r="AF33" s="33" t="str">
        <f>'Comprehensive apps info'!AF33</f>
        <v/>
      </c>
      <c r="AG33" s="33" t="str">
        <f>'Comprehensive apps info'!AG33</f>
        <v>No</v>
      </c>
      <c r="AH33" s="33" t="str">
        <f>'Comprehensive apps info'!AH33</f>
        <v/>
      </c>
      <c r="AI33" s="33" t="str">
        <f>'Comprehensive apps info'!AI33</f>
        <v/>
      </c>
      <c r="AJ33" s="33" t="str">
        <f>'Comprehensive apps info'!AJ33</f>
        <v/>
      </c>
      <c r="AK33" s="1"/>
    </row>
    <row r="34">
      <c r="A34" s="1"/>
      <c r="B34" s="10">
        <f>'Comprehensive apps info'!B34</f>
        <v>2</v>
      </c>
      <c r="C34" s="10">
        <f>'Comprehensive apps info'!C34</f>
        <v>10</v>
      </c>
      <c r="D34" s="25" t="str">
        <f>'Comprehensive apps info'!D34</f>
        <v>HR Bank</v>
      </c>
      <c r="E34" s="25" t="str">
        <f>'Comprehensive apps info'!E34</f>
        <v>RAC Check</v>
      </c>
      <c r="F34" s="25" t="str">
        <f>'Comprehensive apps info'!F34</f>
        <v>hrbracc</v>
      </c>
      <c r="G34" s="25" t="str">
        <f>'Comprehensive apps info'!G34</f>
        <v>Daily</v>
      </c>
      <c r="H34" s="25" t="str">
        <f>'Comprehensive apps info'!H34</f>
        <v>Check</v>
      </c>
      <c r="I34" s="25" t="str">
        <f>'Comprehensive apps info'!I34</f>
        <v>Raw Data</v>
      </c>
      <c r="J34" s="25" t="str">
        <f>'Comprehensive apps info'!J34</f>
        <v>Pravallika</v>
      </c>
      <c r="K34" s="25" t="str">
        <f>'Comprehensive apps info'!K34</f>
        <v>Naidu</v>
      </c>
      <c r="L34" s="25" t="str">
        <f>'Comprehensive apps info'!L34</f>
        <v>Michael Smith</v>
      </c>
      <c r="M34" s="25" t="str">
        <f>'Comprehensive apps info'!M34</f>
        <v>Kayla Hartigan</v>
      </c>
      <c r="N34" s="25" t="str">
        <f>'Comprehensive apps info'!N34</f>
        <v>Mike Benson</v>
      </c>
      <c r="O34" s="26" t="str">
        <f>'Comprehensive apps info'!O34</f>
        <v>Supported by TEKsystems</v>
      </c>
      <c r="P34" s="25" t="str">
        <f>'Comprehensive apps info'!P34</f>
        <v>N</v>
      </c>
      <c r="Q34" s="25" t="str">
        <f>'Comprehensive apps info'!Q34</f>
        <v>Y</v>
      </c>
      <c r="R34" s="25" t="str">
        <f>'Comprehensive apps info'!R34</f>
        <v>N</v>
      </c>
      <c r="S34" s="16" t="str">
        <f>'Comprehensive apps info'!S34</f>
        <v>Ritesh</v>
      </c>
      <c r="T34" s="16" t="str">
        <f>'Comprehensive apps info'!T34</f>
        <v>Maverick</v>
      </c>
      <c r="U34" s="25" t="str">
        <f>'Comprehensive apps info'!U34</f>
        <v>Dallas</v>
      </c>
      <c r="V34" s="25" t="str">
        <f>'Comprehensive apps info'!V34</f>
        <v>Dallas</v>
      </c>
      <c r="W34" s="28" t="str">
        <f>'Comprehensive apps info'!W34</f>
        <v>/prod/bcs/dalp/clientapp/hrbracc/</v>
      </c>
      <c r="X34" s="29" t="str">
        <f>'Comprehensive apps info'!X34</f>
        <v>/bcs/dalt/clientapp/hrbracc/</v>
      </c>
      <c r="Y34" s="30" t="str">
        <f>'Comprehensive apps info'!Y34</f>
        <v>https://sites.google.com/a/rrd.com/hr-bank-rac-check/</v>
      </c>
      <c r="Z34" s="31" t="str">
        <f>'Comprehensive apps info'!Z34</f>
        <v/>
      </c>
      <c r="AA34" s="32" t="str">
        <f>'Comprehensive apps info'!AA34</f>
        <v>mbodfs.pcc@rrd.com</v>
      </c>
      <c r="AB34" s="32" t="str">
        <f>'Comprehensive apps info'!AB34</f>
        <v>hrb-external@rrd.com</v>
      </c>
      <c r="AC34" s="32" t="str">
        <f>'Comprehensive apps info'!AC34</f>
        <v/>
      </c>
      <c r="AD34" s="32" t="str">
        <f>'Comprehensive apps info'!AD34</f>
        <v/>
      </c>
      <c r="AE34" s="32" t="str">
        <f>'Comprehensive apps info'!AE34</f>
        <v/>
      </c>
      <c r="AF34" s="33" t="str">
        <f>'Comprehensive apps info'!AF34</f>
        <v/>
      </c>
      <c r="AG34" s="33" t="str">
        <f>'Comprehensive apps info'!AG34</f>
        <v>No</v>
      </c>
      <c r="AH34" s="33" t="str">
        <f>'Comprehensive apps info'!AH34</f>
        <v/>
      </c>
      <c r="AI34" s="33" t="str">
        <f>'Comprehensive apps info'!AI34</f>
        <v/>
      </c>
      <c r="AJ34" s="33" t="str">
        <f>'Comprehensive apps info'!AJ34</f>
        <v/>
      </c>
      <c r="AK34" s="1"/>
    </row>
    <row r="35">
      <c r="A35" s="1"/>
      <c r="B35" s="10">
        <f>'Comprehensive apps info'!B35</f>
        <v>2</v>
      </c>
      <c r="C35" s="10">
        <f>'Comprehensive apps info'!C35</f>
        <v>11</v>
      </c>
      <c r="D35" s="25" t="str">
        <f>'Comprehensive apps info'!D35</f>
        <v>Genpact</v>
      </c>
      <c r="E35" s="25" t="str">
        <f>'Comprehensive apps info'!E35</f>
        <v>Checks</v>
      </c>
      <c r="F35" s="25" t="str">
        <f>'Comprehensive apps info'!F35</f>
        <v>genmhic</v>
      </c>
      <c r="G35" s="25" t="str">
        <f>'Comprehensive apps info'!G35</f>
        <v>Daily</v>
      </c>
      <c r="H35" s="25" t="str">
        <f>'Comprehensive apps info'!H35</f>
        <v>Check</v>
      </c>
      <c r="I35" s="25" t="str">
        <f>'Comprehensive apps info'!I35</f>
        <v>Raw Data</v>
      </c>
      <c r="J35" s="25" t="str">
        <f>'Comprehensive apps info'!J35</f>
        <v>Lakshmi</v>
      </c>
      <c r="K35" s="25" t="str">
        <f>'Comprehensive apps info'!K35</f>
        <v>Nethra</v>
      </c>
      <c r="L35" s="25" t="str">
        <f>'Comprehensive apps info'!L35</f>
        <v>Michael Smith</v>
      </c>
      <c r="M35" s="25" t="str">
        <f>'Comprehensive apps info'!M35</f>
        <v>Kibreab Habteselassie</v>
      </c>
      <c r="N35" s="25" t="str">
        <f>'Comprehensive apps info'!N35</f>
        <v>Mike Benson</v>
      </c>
      <c r="O35" s="26" t="str">
        <f>'Comprehensive apps info'!O35</f>
        <v>Supported by TEKsystems</v>
      </c>
      <c r="P35" s="25" t="str">
        <f>'Comprehensive apps info'!P35</f>
        <v>N/A</v>
      </c>
      <c r="Q35" s="25" t="str">
        <f>'Comprehensive apps info'!Q35</f>
        <v>N/A</v>
      </c>
      <c r="R35" s="25" t="str">
        <f>'Comprehensive apps info'!R35</f>
        <v>N/A</v>
      </c>
      <c r="S35" s="16" t="str">
        <f>'Comprehensive apps info'!S35</f>
        <v>Ritesh</v>
      </c>
      <c r="T35" s="16" t="str">
        <f>'Comprehensive apps info'!T35</f>
        <v>Maverick</v>
      </c>
      <c r="U35" s="25" t="str">
        <f>'Comprehensive apps info'!U35</f>
        <v>Dallas</v>
      </c>
      <c r="V35" s="25" t="str">
        <f>'Comprehensive apps info'!V35</f>
        <v>Dallas</v>
      </c>
      <c r="W35" s="28" t="str">
        <f>'Comprehensive apps info'!W35</f>
        <v>/prod/bcs/dalp/clientapp/genmhic/</v>
      </c>
      <c r="X35" s="29" t="str">
        <f>'Comprehensive apps info'!X35</f>
        <v>/bcs/dalt/clientapp/genmhic/</v>
      </c>
      <c r="Y35" s="30" t="str">
        <f>'Comprehensive apps info'!Y35</f>
        <v>https://sites.google.com/a/rrd.com/genpact_mhi-ap-checks/</v>
      </c>
      <c r="Z35" s="31" t="str">
        <f>'Comprehensive apps info'!Z35</f>
        <v/>
      </c>
      <c r="AA35" s="32" t="str">
        <f>'Comprehensive apps info'!AA35</f>
        <v/>
      </c>
      <c r="AB35" s="32" t="str">
        <f>'Comprehensive apps info'!AB35</f>
        <v/>
      </c>
      <c r="AC35" s="32" t="str">
        <f>'Comprehensive apps info'!AC35</f>
        <v/>
      </c>
      <c r="AD35" s="32" t="str">
        <f>'Comprehensive apps info'!AD35</f>
        <v/>
      </c>
      <c r="AE35" s="32" t="str">
        <f>'Comprehensive apps info'!AE35</f>
        <v/>
      </c>
      <c r="AF35" s="33" t="str">
        <f>'Comprehensive apps info'!AF35</f>
        <v/>
      </c>
      <c r="AG35" s="33" t="str">
        <f>'Comprehensive apps info'!AG35</f>
        <v>No</v>
      </c>
      <c r="AH35" s="33" t="str">
        <f>'Comprehensive apps info'!AH35</f>
        <v/>
      </c>
      <c r="AI35" s="33" t="str">
        <f>'Comprehensive apps info'!AI35</f>
        <v/>
      </c>
      <c r="AJ35" s="33" t="str">
        <f>'Comprehensive apps info'!AJ35</f>
        <v/>
      </c>
      <c r="AK35" s="1"/>
    </row>
    <row r="36">
      <c r="A36" s="1"/>
      <c r="B36" s="10">
        <f>'Comprehensive apps info'!B36</f>
        <v>2</v>
      </c>
      <c r="C36" s="10">
        <f>'Comprehensive apps info'!C36</f>
        <v>12</v>
      </c>
      <c r="D36" s="25" t="str">
        <f>'Comprehensive apps info'!D36</f>
        <v>Standard Insurance</v>
      </c>
      <c r="E36" s="25" t="str">
        <f>'Comprehensive apps info'!E36</f>
        <v>NY Checks</v>
      </c>
      <c r="F36" s="25" t="str">
        <f>'Comprehensive apps info'!F36</f>
        <v>sicchck</v>
      </c>
      <c r="G36" s="25" t="str">
        <f>'Comprehensive apps info'!G36</f>
        <v>Bi-monthly</v>
      </c>
      <c r="H36" s="25" t="str">
        <f>'Comprehensive apps info'!H36</f>
        <v>Check</v>
      </c>
      <c r="I36" s="25" t="str">
        <f>'Comprehensive apps info'!I36</f>
        <v>Raw Data</v>
      </c>
      <c r="J36" s="25" t="str">
        <f>'Comprehensive apps info'!J36</f>
        <v>Pravallika</v>
      </c>
      <c r="K36" s="25" t="str">
        <f>'Comprehensive apps info'!K36</f>
        <v>Naidu</v>
      </c>
      <c r="L36" s="25" t="str">
        <f>'Comprehensive apps info'!L36</f>
        <v>Ismaila Meite</v>
      </c>
      <c r="M36" s="25" t="str">
        <f>'Comprehensive apps info'!M36</f>
        <v>Jared Sterzer</v>
      </c>
      <c r="N36" s="25" t="str">
        <f>'Comprehensive apps info'!N36</f>
        <v>Casey McCammon</v>
      </c>
      <c r="O36" s="26" t="str">
        <f>'Comprehensive apps info'!O36</f>
        <v>Supported by TEKsystems</v>
      </c>
      <c r="P36" s="25" t="str">
        <f>'Comprehensive apps info'!P36</f>
        <v>N</v>
      </c>
      <c r="Q36" s="25" t="str">
        <f>'Comprehensive apps info'!Q36</f>
        <v>Y</v>
      </c>
      <c r="R36" s="25" t="str">
        <f>'Comprehensive apps info'!R36</f>
        <v>N</v>
      </c>
      <c r="S36" s="16" t="str">
        <f>'Comprehensive apps info'!S36</f>
        <v>Ritesh</v>
      </c>
      <c r="T36" s="16" t="str">
        <f>'Comprehensive apps info'!T36</f>
        <v>Maverick</v>
      </c>
      <c r="U36" s="25" t="str">
        <f>'Comprehensive apps info'!U36</f>
        <v>Logan</v>
      </c>
      <c r="V36" s="25" t="str">
        <f>'Comprehensive apps info'!V36</f>
        <v>Logan</v>
      </c>
      <c r="W36" s="28" t="str">
        <f>'Comprehensive apps info'!W36</f>
        <v>/prod/bcs/lgnp/clientapp/sicchck/</v>
      </c>
      <c r="X36" s="29" t="str">
        <f>'Comprehensive apps info'!X36</f>
        <v>/bcs/lgnt/clientapp/sicchck/</v>
      </c>
      <c r="Y36" s="30" t="str">
        <f>'Comprehensive apps info'!Y36</f>
        <v>https://sites.google.com/a/rrd.com/standard-insurance/</v>
      </c>
      <c r="Z36" s="31" t="str">
        <f>'Comprehensive apps info'!Z36</f>
        <v/>
      </c>
      <c r="AA36" s="32" t="str">
        <f>'Comprehensive apps info'!AA36</f>
        <v/>
      </c>
      <c r="AB36" s="32" t="str">
        <f>'Comprehensive apps info'!AB36</f>
        <v/>
      </c>
      <c r="AC36" s="32" t="str">
        <f>'Comprehensive apps info'!AC36</f>
        <v/>
      </c>
      <c r="AD36" s="32" t="str">
        <f>'Comprehensive apps info'!AD36</f>
        <v/>
      </c>
      <c r="AE36" s="32" t="str">
        <f>'Comprehensive apps info'!AE36</f>
        <v/>
      </c>
      <c r="AF36" s="33" t="str">
        <f>'Comprehensive apps info'!AF36</f>
        <v/>
      </c>
      <c r="AG36" s="33" t="str">
        <f>'Comprehensive apps info'!AG36</f>
        <v>No</v>
      </c>
      <c r="AH36" s="33" t="str">
        <f>'Comprehensive apps info'!AH36</f>
        <v/>
      </c>
      <c r="AI36" s="33" t="str">
        <f>'Comprehensive apps info'!AI36</f>
        <v/>
      </c>
      <c r="AJ36" s="33" t="str">
        <f>'Comprehensive apps info'!AJ36</f>
        <v/>
      </c>
      <c r="AK36" s="1"/>
    </row>
    <row r="37">
      <c r="A37" s="1"/>
      <c r="B37" s="10">
        <f>'Comprehensive apps info'!B37</f>
        <v>2</v>
      </c>
      <c r="C37" s="10">
        <f>'Comprehensive apps info'!C37</f>
        <v>13</v>
      </c>
      <c r="D37" s="25" t="str">
        <f>'Comprehensive apps info'!D37</f>
        <v>Standard Insurance</v>
      </c>
      <c r="E37" s="25" t="str">
        <f>'Comprehensive apps info'!E37</f>
        <v>Portland Checks</v>
      </c>
      <c r="F37" s="25" t="str">
        <f>'Comprehensive apps info'!F37</f>
        <v>sicchck</v>
      </c>
      <c r="G37" s="25" t="str">
        <f>'Comprehensive apps info'!G37</f>
        <v>Bi-monthly</v>
      </c>
      <c r="H37" s="25" t="str">
        <f>'Comprehensive apps info'!H37</f>
        <v>Check</v>
      </c>
      <c r="I37" s="25" t="str">
        <f>'Comprehensive apps info'!I37</f>
        <v>Raw Data</v>
      </c>
      <c r="J37" s="25" t="str">
        <f>'Comprehensive apps info'!J37</f>
        <v>Pravallika</v>
      </c>
      <c r="K37" s="25" t="str">
        <f>'Comprehensive apps info'!K37</f>
        <v>Naidu</v>
      </c>
      <c r="L37" s="25" t="str">
        <f>'Comprehensive apps info'!L37</f>
        <v>Ismaila Meite</v>
      </c>
      <c r="M37" s="25" t="str">
        <f>'Comprehensive apps info'!M37</f>
        <v>Jared Sterzer</v>
      </c>
      <c r="N37" s="25" t="str">
        <f>'Comprehensive apps info'!N37</f>
        <v>Casey McCammon</v>
      </c>
      <c r="O37" s="26" t="str">
        <f>'Comprehensive apps info'!O37</f>
        <v>Supported by TEKsystems</v>
      </c>
      <c r="P37" s="25" t="str">
        <f>'Comprehensive apps info'!P37</f>
        <v>N</v>
      </c>
      <c r="Q37" s="25" t="str">
        <f>'Comprehensive apps info'!Q37</f>
        <v>Y</v>
      </c>
      <c r="R37" s="25" t="str">
        <f>'Comprehensive apps info'!R37</f>
        <v>N</v>
      </c>
      <c r="S37" s="16" t="str">
        <f>'Comprehensive apps info'!S37</f>
        <v>Ritesh</v>
      </c>
      <c r="T37" s="16" t="str">
        <f>'Comprehensive apps info'!T37</f>
        <v>Maverick</v>
      </c>
      <c r="U37" s="25" t="str">
        <f>'Comprehensive apps info'!U37</f>
        <v>Logan</v>
      </c>
      <c r="V37" s="25" t="str">
        <f>'Comprehensive apps info'!V37</f>
        <v>Logan</v>
      </c>
      <c r="W37" s="28" t="str">
        <f>'Comprehensive apps info'!W37</f>
        <v>/prod/bcs/lgnp/clientapp/sicchck/</v>
      </c>
      <c r="X37" s="29" t="str">
        <f>'Comprehensive apps info'!X37</f>
        <v>/bcs/lgnt/clientapp/sicchck/</v>
      </c>
      <c r="Y37" s="30" t="str">
        <f>'Comprehensive apps info'!Y37</f>
        <v>https://sites.google.com/a/rrd.com/standard-insurance/</v>
      </c>
      <c r="Z37" s="31" t="str">
        <f>'Comprehensive apps info'!Z37</f>
        <v/>
      </c>
      <c r="AA37" s="32" t="str">
        <f>'Comprehensive apps info'!AA37</f>
        <v/>
      </c>
      <c r="AB37" s="32" t="str">
        <f>'Comprehensive apps info'!AB37</f>
        <v/>
      </c>
      <c r="AC37" s="32" t="str">
        <f>'Comprehensive apps info'!AC37</f>
        <v/>
      </c>
      <c r="AD37" s="32" t="str">
        <f>'Comprehensive apps info'!AD37</f>
        <v/>
      </c>
      <c r="AE37" s="32" t="str">
        <f>'Comprehensive apps info'!AE37</f>
        <v/>
      </c>
      <c r="AF37" s="33" t="str">
        <f>'Comprehensive apps info'!AF37</f>
        <v/>
      </c>
      <c r="AG37" s="33" t="str">
        <f>'Comprehensive apps info'!AG37</f>
        <v>No</v>
      </c>
      <c r="AH37" s="33" t="str">
        <f>'Comprehensive apps info'!AH37</f>
        <v/>
      </c>
      <c r="AI37" s="33" t="str">
        <f>'Comprehensive apps info'!AI37</f>
        <v/>
      </c>
      <c r="AJ37" s="33" t="str">
        <f>'Comprehensive apps info'!AJ37</f>
        <v/>
      </c>
      <c r="AK37" s="1"/>
    </row>
    <row r="38">
      <c r="A38" s="1"/>
      <c r="B38" s="10">
        <f>'Comprehensive apps info'!B38</f>
        <v>2</v>
      </c>
      <c r="C38" s="10">
        <f>'Comprehensive apps info'!C38</f>
        <v>14</v>
      </c>
      <c r="D38" s="25" t="str">
        <f>'Comprehensive apps info'!D38</f>
        <v>Global Exchange Services</v>
      </c>
      <c r="E38" s="25" t="str">
        <f>'Comprehensive apps info'!E38</f>
        <v>Dunning</v>
      </c>
      <c r="F38" s="25" t="str">
        <f>'Comprehensive apps info'!F38</f>
        <v>gxsduns</v>
      </c>
      <c r="G38" s="25" t="str">
        <f>'Comprehensive apps info'!G38</f>
        <v>Monthly</v>
      </c>
      <c r="H38" s="25" t="str">
        <f>'Comprehensive apps info'!H38</f>
        <v>Letters</v>
      </c>
      <c r="I38" s="25" t="str">
        <f>'Comprehensive apps info'!I38</f>
        <v>PDF</v>
      </c>
      <c r="J38" s="25" t="str">
        <f>'Comprehensive apps info'!J38</f>
        <v>Lakshmi</v>
      </c>
      <c r="K38" s="25" t="str">
        <f>'Comprehensive apps info'!K38</f>
        <v>Venkat</v>
      </c>
      <c r="L38" s="25" t="str">
        <f>'Comprehensive apps info'!L38</f>
        <v>Joe Ames</v>
      </c>
      <c r="M38" s="25" t="str">
        <f>'Comprehensive apps info'!M38</f>
        <v>Kathleen Bloomquist</v>
      </c>
      <c r="N38" s="25" t="str">
        <f>'Comprehensive apps info'!N38</f>
        <v>Carrie Gereau</v>
      </c>
      <c r="O38" s="26" t="str">
        <f>'Comprehensive apps info'!O38</f>
        <v>Supported by TEKsystems</v>
      </c>
      <c r="P38" s="25" t="str">
        <f>'Comprehensive apps info'!P38</f>
        <v>N</v>
      </c>
      <c r="Q38" s="25" t="str">
        <f>'Comprehensive apps info'!Q38</f>
        <v>Y</v>
      </c>
      <c r="R38" s="25" t="str">
        <f>'Comprehensive apps info'!R38</f>
        <v>N</v>
      </c>
      <c r="S38" s="16" t="str">
        <f>'Comprehensive apps info'!S38</f>
        <v>Ritesh</v>
      </c>
      <c r="T38" s="16" t="str">
        <f>'Comprehensive apps info'!T38</f>
        <v>Maverick</v>
      </c>
      <c r="U38" s="25" t="str">
        <f>'Comprehensive apps info'!U38</f>
        <v>Chicago</v>
      </c>
      <c r="V38" s="25" t="str">
        <f>'Comprehensive apps info'!V38</f>
        <v>Chicago</v>
      </c>
      <c r="W38" s="28" t="str">
        <f>'Comprehensive apps info'!W38</f>
        <v>/prod/bcs/chgp/clientapp/gxsduns/</v>
      </c>
      <c r="X38" s="29" t="str">
        <f>'Comprehensive apps info'!X38</f>
        <v>/bcs/chgt/clientapp/gxsduns/</v>
      </c>
      <c r="Y38" s="30" t="str">
        <f>'Comprehensive apps info'!Y38</f>
        <v>https://sites.google.com/a/rrd.com/gxs-duns---global-exchange-services-dunning-letters-us-canada/</v>
      </c>
      <c r="Z38" s="31" t="str">
        <f>'Comprehensive apps info'!Z38</f>
        <v/>
      </c>
      <c r="AA38" s="32" t="str">
        <f>'Comprehensive apps info'!AA38</f>
        <v/>
      </c>
      <c r="AB38" s="32" t="str">
        <f>'Comprehensive apps info'!AB38</f>
        <v/>
      </c>
      <c r="AC38" s="32" t="str">
        <f>'Comprehensive apps info'!AC38</f>
        <v/>
      </c>
      <c r="AD38" s="32" t="str">
        <f>'Comprehensive apps info'!AD38</f>
        <v/>
      </c>
      <c r="AE38" s="32" t="str">
        <f>'Comprehensive apps info'!AE38</f>
        <v/>
      </c>
      <c r="AF38" s="33" t="str">
        <f>'Comprehensive apps info'!AF38</f>
        <v/>
      </c>
      <c r="AG38" s="33" t="str">
        <f>'Comprehensive apps info'!AG38</f>
        <v>No</v>
      </c>
      <c r="AH38" s="33" t="str">
        <f>'Comprehensive apps info'!AH38</f>
        <v/>
      </c>
      <c r="AI38" s="33" t="str">
        <f>'Comprehensive apps info'!AI38</f>
        <v/>
      </c>
      <c r="AJ38" s="33" t="str">
        <f>'Comprehensive apps info'!AJ38</f>
        <v/>
      </c>
      <c r="AK38" s="1"/>
    </row>
    <row r="39">
      <c r="A39" s="1"/>
      <c r="B39" s="10">
        <f>'Comprehensive apps info'!B39</f>
        <v>2</v>
      </c>
      <c r="C39" s="10">
        <f>'Comprehensive apps info'!C39</f>
        <v>15</v>
      </c>
      <c r="D39" s="25" t="str">
        <f>'Comprehensive apps info'!D39</f>
        <v>Global Exchange Services</v>
      </c>
      <c r="E39" s="25" t="str">
        <f>'Comprehensive apps info'!E39</f>
        <v>Galaxy</v>
      </c>
      <c r="F39" s="25" t="str">
        <f>'Comprehensive apps info'!F39</f>
        <v>gxsglxy</v>
      </c>
      <c r="G39" s="25" t="str">
        <f>'Comprehensive apps info'!G39</f>
        <v>Monthly</v>
      </c>
      <c r="H39" s="25" t="str">
        <f>'Comprehensive apps info'!H39</f>
        <v>Letters</v>
      </c>
      <c r="I39" s="25" t="str">
        <f>'Comprehensive apps info'!I39</f>
        <v>PDF</v>
      </c>
      <c r="J39" s="25" t="str">
        <f>'Comprehensive apps info'!J39</f>
        <v>Nethra</v>
      </c>
      <c r="K39" s="25" t="str">
        <f>'Comprehensive apps info'!K39</f>
        <v>Ravi</v>
      </c>
      <c r="L39" s="25" t="str">
        <f>'Comprehensive apps info'!L39</f>
        <v>Joe Ames</v>
      </c>
      <c r="M39" s="25" t="str">
        <f>'Comprehensive apps info'!M39</f>
        <v>Kathleen Bloomquist</v>
      </c>
      <c r="N39" s="25" t="str">
        <f>'Comprehensive apps info'!N39</f>
        <v>Carrie Gereau</v>
      </c>
      <c r="O39" s="26" t="str">
        <f>'Comprehensive apps info'!O39</f>
        <v>Supported by TEKsystems</v>
      </c>
      <c r="P39" s="25" t="str">
        <f>'Comprehensive apps info'!P39</f>
        <v>N</v>
      </c>
      <c r="Q39" s="25" t="str">
        <f>'Comprehensive apps info'!Q39</f>
        <v>Y</v>
      </c>
      <c r="R39" s="25" t="str">
        <f>'Comprehensive apps info'!R39</f>
        <v>Y</v>
      </c>
      <c r="S39" s="16" t="str">
        <f>'Comprehensive apps info'!S39</f>
        <v>Ritesh</v>
      </c>
      <c r="T39" s="16" t="str">
        <f>'Comprehensive apps info'!T39</f>
        <v>Maverick</v>
      </c>
      <c r="U39" s="25" t="str">
        <f>'Comprehensive apps info'!U39</f>
        <v>Chicago</v>
      </c>
      <c r="V39" s="25" t="str">
        <f>'Comprehensive apps info'!V39</f>
        <v>Chicago</v>
      </c>
      <c r="W39" s="28" t="str">
        <f>'Comprehensive apps info'!W39</f>
        <v>/prod/bcs/chgp/clientapp/gxsglxy/</v>
      </c>
      <c r="X39" s="29" t="str">
        <f>'Comprehensive apps info'!X39</f>
        <v>/bcs/chgt/clientapp/gxsglxy/</v>
      </c>
      <c r="Y39" s="30" t="str">
        <f>'Comprehensive apps info'!Y39</f>
        <v>https://sites.google.com/a/rrd.com/gxs-glxy---global-exchange-services-galaxy-canada/</v>
      </c>
      <c r="Z39" s="31" t="str">
        <f>'Comprehensive apps info'!Z39</f>
        <v/>
      </c>
      <c r="AA39" s="32" t="str">
        <f>'Comprehensive apps info'!AA39</f>
        <v/>
      </c>
      <c r="AB39" s="32" t="str">
        <f>'Comprehensive apps info'!AB39</f>
        <v/>
      </c>
      <c r="AC39" s="32" t="str">
        <f>'Comprehensive apps info'!AC39</f>
        <v/>
      </c>
      <c r="AD39" s="32" t="str">
        <f>'Comprehensive apps info'!AD39</f>
        <v/>
      </c>
      <c r="AE39" s="32" t="str">
        <f>'Comprehensive apps info'!AE39</f>
        <v/>
      </c>
      <c r="AF39" s="33" t="str">
        <f>'Comprehensive apps info'!AF39</f>
        <v/>
      </c>
      <c r="AG39" s="33" t="str">
        <f>'Comprehensive apps info'!AG39</f>
        <v>No</v>
      </c>
      <c r="AH39" s="33" t="str">
        <f>'Comprehensive apps info'!AH39</f>
        <v/>
      </c>
      <c r="AI39" s="33" t="str">
        <f>'Comprehensive apps info'!AI39</f>
        <v/>
      </c>
      <c r="AJ39" s="33" t="str">
        <f>'Comprehensive apps info'!AJ39</f>
        <v/>
      </c>
      <c r="AK39" s="1"/>
    </row>
    <row r="40">
      <c r="A40" s="1"/>
      <c r="B40" s="10">
        <f>'Comprehensive apps info'!B40</f>
        <v>2</v>
      </c>
      <c r="C40" s="10">
        <f>'Comprehensive apps info'!C40</f>
        <v>16</v>
      </c>
      <c r="D40" s="25" t="str">
        <f>'Comprehensive apps info'!D40</f>
        <v>ING Voya</v>
      </c>
      <c r="E40" s="25" t="str">
        <f>'Comprehensive apps info'!E40</f>
        <v>Agent CDs</v>
      </c>
      <c r="F40" s="25" t="str">
        <f>'Comprehensive apps info'!F40</f>
        <v>ingsumr</v>
      </c>
      <c r="G40" s="25" t="str">
        <f>'Comprehensive apps info'!G40</f>
        <v>Quarterly</v>
      </c>
      <c r="H40" s="25" t="str">
        <f>'Comprehensive apps info'!H40</f>
        <v>CD's</v>
      </c>
      <c r="I40" s="25" t="str">
        <f>'Comprehensive apps info'!I40</f>
        <v>Raw Data</v>
      </c>
      <c r="J40" s="25" t="str">
        <f>'Comprehensive apps info'!J40</f>
        <v>Lakshmi</v>
      </c>
      <c r="K40" s="25" t="str">
        <f>'Comprehensive apps info'!K40</f>
        <v>Venkat</v>
      </c>
      <c r="L40" s="25" t="str">
        <f>'Comprehensive apps info'!L40</f>
        <v>Craig Schvaneveldt</v>
      </c>
      <c r="M40" s="25" t="str">
        <f>'Comprehensive apps info'!M40</f>
        <v>Julie Dunbar</v>
      </c>
      <c r="N40" s="25" t="str">
        <f>'Comprehensive apps info'!N40</f>
        <v>Casey McCammon</v>
      </c>
      <c r="O40" s="26" t="str">
        <f>'Comprehensive apps info'!O40</f>
        <v>Supported by TEKsystems</v>
      </c>
      <c r="P40" s="25" t="str">
        <f>'Comprehensive apps info'!P40</f>
        <v>N</v>
      </c>
      <c r="Q40" s="25" t="str">
        <f>'Comprehensive apps info'!Q40</f>
        <v>Y</v>
      </c>
      <c r="R40" s="25" t="str">
        <f>'Comprehensive apps info'!R40</f>
        <v>N</v>
      </c>
      <c r="S40" s="16" t="str">
        <f>'Comprehensive apps info'!S40</f>
        <v>Ritesh</v>
      </c>
      <c r="T40" s="16" t="str">
        <f>'Comprehensive apps info'!T40</f>
        <v>Maverick</v>
      </c>
      <c r="U40" s="25" t="str">
        <f>'Comprehensive apps info'!U40</f>
        <v>Logan</v>
      </c>
      <c r="V40" s="25" t="str">
        <f>'Comprehensive apps info'!V40</f>
        <v>Logan</v>
      </c>
      <c r="W40" s="28" t="str">
        <f>'Comprehensive apps info'!W40</f>
        <v>/prod/bcs/lgnp/clientapp/ingsumr/</v>
      </c>
      <c r="X40" s="29" t="str">
        <f>'Comprehensive apps info'!X40</f>
        <v>/bcs/lgnt/clientapp/ingsumr/</v>
      </c>
      <c r="Y40" s="30" t="str">
        <f>'Comprehensive apps info'!Y40</f>
        <v>https://sites.google.com/a/rrd.com/ing-sumr/</v>
      </c>
      <c r="Z40" s="31" t="str">
        <f>'Comprehensive apps info'!Z40</f>
        <v/>
      </c>
      <c r="AA40" s="32" t="str">
        <f>'Comprehensive apps info'!AA40</f>
        <v/>
      </c>
      <c r="AB40" s="32" t="str">
        <f>'Comprehensive apps info'!AB40</f>
        <v/>
      </c>
      <c r="AC40" s="32" t="str">
        <f>'Comprehensive apps info'!AC40</f>
        <v/>
      </c>
      <c r="AD40" s="32" t="str">
        <f>'Comprehensive apps info'!AD40</f>
        <v/>
      </c>
      <c r="AE40" s="32" t="str">
        <f>'Comprehensive apps info'!AE40</f>
        <v/>
      </c>
      <c r="AF40" s="33" t="str">
        <f>'Comprehensive apps info'!AF40</f>
        <v/>
      </c>
      <c r="AG40" s="33" t="str">
        <f>'Comprehensive apps info'!AG40</f>
        <v>No</v>
      </c>
      <c r="AH40" s="33" t="str">
        <f>'Comprehensive apps info'!AH40</f>
        <v/>
      </c>
      <c r="AI40" s="33" t="str">
        <f>'Comprehensive apps info'!AI40</f>
        <v/>
      </c>
      <c r="AJ40" s="33" t="str">
        <f>'Comprehensive apps info'!AJ40</f>
        <v/>
      </c>
      <c r="AK40" s="1"/>
    </row>
    <row r="41">
      <c r="A41" s="1"/>
      <c r="B41" s="10">
        <f>'Comprehensive apps info'!B41</f>
        <v>2</v>
      </c>
      <c r="C41" s="10">
        <f>'Comprehensive apps info'!C41</f>
        <v>17</v>
      </c>
      <c r="D41" s="25" t="str">
        <f>'Comprehensive apps info'!D41</f>
        <v>SEI</v>
      </c>
      <c r="E41" s="25" t="str">
        <f>'Comprehensive apps info'!E41</f>
        <v>ECR</v>
      </c>
      <c r="F41" s="25" t="str">
        <f>'Comprehensive apps info'!F41</f>
        <v>seiecrp</v>
      </c>
      <c r="G41" s="25" t="str">
        <f>'Comprehensive apps info'!G41</f>
        <v>Bi-monthly</v>
      </c>
      <c r="H41" s="25" t="str">
        <f>'Comprehensive apps info'!H41</f>
        <v>Letter</v>
      </c>
      <c r="I41" s="25" t="str">
        <f>'Comprehensive apps info'!I41</f>
        <v>PDF</v>
      </c>
      <c r="J41" s="25" t="str">
        <f>'Comprehensive apps info'!J41</f>
        <v>Lakshmi</v>
      </c>
      <c r="K41" s="25" t="str">
        <f>'Comprehensive apps info'!K41</f>
        <v>Venkat</v>
      </c>
      <c r="L41" s="25" t="str">
        <f>'Comprehensive apps info'!L41</f>
        <v>Craig Schvaneveldt</v>
      </c>
      <c r="M41" s="25" t="str">
        <f>'Comprehensive apps info'!M41</f>
        <v>Kathleen Bloomquist</v>
      </c>
      <c r="N41" s="25" t="str">
        <f>'Comprehensive apps info'!N41</f>
        <v>Casey McCammon</v>
      </c>
      <c r="O41" s="26" t="str">
        <f>'Comprehensive apps info'!O41</f>
        <v>Supported by TEKsystems</v>
      </c>
      <c r="P41" s="25" t="str">
        <f>'Comprehensive apps info'!P41</f>
        <v>N</v>
      </c>
      <c r="Q41" s="25" t="str">
        <f>'Comprehensive apps info'!Q41</f>
        <v>Y</v>
      </c>
      <c r="R41" s="25" t="str">
        <f>'Comprehensive apps info'!R41</f>
        <v>N</v>
      </c>
      <c r="S41" s="16" t="str">
        <f>'Comprehensive apps info'!S41</f>
        <v>Ritesh</v>
      </c>
      <c r="T41" s="16" t="str">
        <f>'Comprehensive apps info'!T41</f>
        <v>Maverick</v>
      </c>
      <c r="U41" s="25" t="str">
        <f>'Comprehensive apps info'!U41</f>
        <v>Chicago</v>
      </c>
      <c r="V41" s="25" t="str">
        <f>'Comprehensive apps info'!V41</f>
        <v>Chicago</v>
      </c>
      <c r="W41" s="28" t="str">
        <f>'Comprehensive apps info'!W41</f>
        <v>/prod/bcs/chgp/clientapp/seiecrp/</v>
      </c>
      <c r="X41" s="29" t="str">
        <f>'Comprehensive apps info'!X41</f>
        <v>/bcs/chgt/clientapp/seiecrp/</v>
      </c>
      <c r="Y41" s="30" t="str">
        <f>'Comprehensive apps info'!Y41</f>
        <v>https://sites.google.com/a/rrd.com/sei-investments-ecrp/</v>
      </c>
      <c r="Z41" s="31" t="str">
        <f>'Comprehensive apps info'!Z41</f>
        <v/>
      </c>
      <c r="AA41" s="32" t="str">
        <f>'Comprehensive apps info'!AA41</f>
        <v/>
      </c>
      <c r="AB41" s="32" t="str">
        <f>'Comprehensive apps info'!AB41</f>
        <v/>
      </c>
      <c r="AC41" s="32" t="str">
        <f>'Comprehensive apps info'!AC41</f>
        <v/>
      </c>
      <c r="AD41" s="32" t="str">
        <f>'Comprehensive apps info'!AD41</f>
        <v/>
      </c>
      <c r="AE41" s="32" t="str">
        <f>'Comprehensive apps info'!AE41</f>
        <v/>
      </c>
      <c r="AF41" s="33" t="str">
        <f>'Comprehensive apps info'!AF41</f>
        <v/>
      </c>
      <c r="AG41" s="33" t="str">
        <f>'Comprehensive apps info'!AG41</f>
        <v>No</v>
      </c>
      <c r="AH41" s="33" t="str">
        <f>'Comprehensive apps info'!AH41</f>
        <v/>
      </c>
      <c r="AI41" s="33" t="str">
        <f>'Comprehensive apps info'!AI41</f>
        <v/>
      </c>
      <c r="AJ41" s="33" t="str">
        <f>'Comprehensive apps info'!AJ41</f>
        <v/>
      </c>
      <c r="AK41" s="1"/>
    </row>
    <row r="42">
      <c r="A42" s="1"/>
      <c r="B42" s="10">
        <f>'Comprehensive apps info'!B42</f>
        <v>2</v>
      </c>
      <c r="C42" s="10">
        <f>'Comprehensive apps info'!C42</f>
        <v>18</v>
      </c>
      <c r="D42" s="25" t="str">
        <f>'Comprehensive apps info'!D42</f>
        <v>American College of Cardiology</v>
      </c>
      <c r="E42" s="25" t="str">
        <f>'Comprehensive apps info'!E42</f>
        <v>Letters</v>
      </c>
      <c r="F42" s="25" t="str">
        <f>'Comprehensive apps info'!F42</f>
        <v>accthlt</v>
      </c>
      <c r="G42" s="25" t="str">
        <f>'Comprehensive apps info'!G42</f>
        <v>Quarterly</v>
      </c>
      <c r="H42" s="25" t="str">
        <f>'Comprehensive apps info'!H42</f>
        <v>Letter/Stmt</v>
      </c>
      <c r="I42" s="25" t="str">
        <f>'Comprehensive apps info'!I42</f>
        <v>Raw Data</v>
      </c>
      <c r="J42" s="25" t="str">
        <f>'Comprehensive apps info'!J42</f>
        <v>Nethra</v>
      </c>
      <c r="K42" s="25" t="str">
        <f>'Comprehensive apps info'!K42</f>
        <v>Ravi</v>
      </c>
      <c r="L42" s="25" t="str">
        <f>'Comprehensive apps info'!L42</f>
        <v>Joe Ames</v>
      </c>
      <c r="M42" s="25" t="str">
        <f>'Comprehensive apps info'!M42</f>
        <v>Kate Kennedy</v>
      </c>
      <c r="N42" s="25" t="str">
        <f>'Comprehensive apps info'!N42</f>
        <v>Carrie Gereau</v>
      </c>
      <c r="O42" s="26" t="str">
        <f>'Comprehensive apps info'!O42</f>
        <v>Supported by TEKsystems</v>
      </c>
      <c r="P42" s="25" t="str">
        <f>'Comprehensive apps info'!P42</f>
        <v>N</v>
      </c>
      <c r="Q42" s="25" t="str">
        <f>'Comprehensive apps info'!Q42</f>
        <v>Y</v>
      </c>
      <c r="R42" s="25" t="str">
        <f>'Comprehensive apps info'!R42</f>
        <v>N</v>
      </c>
      <c r="S42" s="16" t="str">
        <f>'Comprehensive apps info'!S42</f>
        <v>Ritesh</v>
      </c>
      <c r="T42" s="16" t="str">
        <f>'Comprehensive apps info'!T42</f>
        <v>Maverick</v>
      </c>
      <c r="U42" s="25" t="str">
        <f>'Comprehensive apps info'!U42</f>
        <v>Thurmont</v>
      </c>
      <c r="V42" s="25" t="str">
        <f>'Comprehensive apps info'!V42</f>
        <v>Thurmont</v>
      </c>
      <c r="W42" s="28" t="str">
        <f>'Comprehensive apps info'!W42</f>
        <v>/prod/bcs/thup/clientapp/accthlt/</v>
      </c>
      <c r="X42" s="29" t="str">
        <f>'Comprehensive apps info'!X42</f>
        <v>/bcs/thut/clientapp/accthlt/</v>
      </c>
      <c r="Y42" s="30" t="str">
        <f>'Comprehensive apps info'!Y42</f>
        <v>https://sites.google.com/a/rrd.com/acc-thlt/</v>
      </c>
      <c r="Z42" s="31" t="str">
        <f>'Comprehensive apps info'!Z42</f>
        <v/>
      </c>
      <c r="AA42" s="32" t="str">
        <f>'Comprehensive apps info'!AA42</f>
        <v>rrd-acc-thlt-igroup@rrd.com</v>
      </c>
      <c r="AB42" s="32" t="str">
        <f>'Comprehensive apps info'!AB42</f>
        <v>rrd-acc-thlt-egroup@rrd.com</v>
      </c>
      <c r="AC42" s="32" t="str">
        <f>'Comprehensive apps info'!AC42</f>
        <v/>
      </c>
      <c r="AD42" s="32" t="str">
        <f>'Comprehensive apps info'!AD42</f>
        <v/>
      </c>
      <c r="AE42" s="32" t="str">
        <f>'Comprehensive apps info'!AE42</f>
        <v/>
      </c>
      <c r="AF42" s="33" t="str">
        <f>'Comprehensive apps info'!AF42</f>
        <v/>
      </c>
      <c r="AG42" s="33" t="str">
        <f>'Comprehensive apps info'!AG42</f>
        <v>No</v>
      </c>
      <c r="AH42" s="33" t="str">
        <f>'Comprehensive apps info'!AH42</f>
        <v/>
      </c>
      <c r="AI42" s="33" t="str">
        <f>'Comprehensive apps info'!AI42</f>
        <v/>
      </c>
      <c r="AJ42" s="33" t="str">
        <f>'Comprehensive apps info'!AJ42</f>
        <v/>
      </c>
      <c r="AK42" s="1"/>
    </row>
    <row r="43">
      <c r="A43" s="1"/>
      <c r="B43" s="10">
        <f>'Comprehensive apps info'!B43</f>
        <v>2</v>
      </c>
      <c r="C43" s="10">
        <f>'Comprehensive apps info'!C43</f>
        <v>19</v>
      </c>
      <c r="D43" s="25" t="str">
        <f>'Comprehensive apps info'!D43</f>
        <v>T Rowe Price</v>
      </c>
      <c r="E43" s="25" t="str">
        <f>'Comprehensive apps info'!E43</f>
        <v>Delinquent Loan Letters</v>
      </c>
      <c r="F43" s="25" t="str">
        <f>'Comprehensive apps info'!F43</f>
        <v>trpdllt</v>
      </c>
      <c r="G43" s="25" t="str">
        <f>'Comprehensive apps info'!G43</f>
        <v>Ad-hoc</v>
      </c>
      <c r="H43" s="25" t="str">
        <f>'Comprehensive apps info'!H43</f>
        <v>Letter</v>
      </c>
      <c r="I43" s="25" t="str">
        <f>'Comprehensive apps info'!I43</f>
        <v>????</v>
      </c>
      <c r="J43" s="25" t="str">
        <f>'Comprehensive apps info'!J43</f>
        <v>Nethra</v>
      </c>
      <c r="K43" s="25" t="str">
        <f>'Comprehensive apps info'!K43</f>
        <v>Ravi</v>
      </c>
      <c r="L43" s="25" t="str">
        <f>'Comprehensive apps info'!L43</f>
        <v>Spencer Jones</v>
      </c>
      <c r="M43" s="25" t="str">
        <f>'Comprehensive apps info'!M43</f>
        <v>Lisa Migliore &amp; Kathy Terlino</v>
      </c>
      <c r="N43" s="25" t="str">
        <f>'Comprehensive apps info'!N43</f>
        <v>Mike Benson</v>
      </c>
      <c r="O43" s="26" t="str">
        <f>'Comprehensive apps info'!O43</f>
        <v>Supported by TEKsystems</v>
      </c>
      <c r="P43" s="25" t="str">
        <f>'Comprehensive apps info'!P43</f>
        <v>N</v>
      </c>
      <c r="Q43" s="25" t="str">
        <f>'Comprehensive apps info'!Q43</f>
        <v>N</v>
      </c>
      <c r="R43" s="25" t="str">
        <f>'Comprehensive apps info'!R43</f>
        <v>Y</v>
      </c>
      <c r="S43" s="16" t="str">
        <f>'Comprehensive apps info'!S43</f>
        <v>Ritesh</v>
      </c>
      <c r="T43" s="16" t="str">
        <f>'Comprehensive apps info'!T43</f>
        <v>Maverick</v>
      </c>
      <c r="U43" s="25" t="str">
        <f>'Comprehensive apps info'!U43</f>
        <v>Hyde Park</v>
      </c>
      <c r="V43" s="25" t="str">
        <f>'Comprehensive apps info'!V43</f>
        <v>Hyde Park</v>
      </c>
      <c r="W43" s="28" t="str">
        <f>'Comprehensive apps info'!W43</f>
        <v>/prod/bcs/hdpp/clientapp/trpdllt/</v>
      </c>
      <c r="X43" s="29" t="str">
        <f>'Comprehensive apps info'!X43</f>
        <v>/bcs/hdpt/clientapp/trpdllt/</v>
      </c>
      <c r="Y43" s="30" t="str">
        <f>'Comprehensive apps info'!Y43</f>
        <v>https://sites.google.com/a/rrd.com/t-rowe-price-delinquent-loan-letters-trpdllt/</v>
      </c>
      <c r="Z43" s="31" t="str">
        <f>'Comprehensive apps info'!Z43</f>
        <v/>
      </c>
      <c r="AA43" s="32" t="str">
        <f>'Comprehensive apps info'!AA43</f>
        <v/>
      </c>
      <c r="AB43" s="32" t="str">
        <f>'Comprehensive apps info'!AB43</f>
        <v/>
      </c>
      <c r="AC43" s="32" t="str">
        <f>'Comprehensive apps info'!AC43</f>
        <v/>
      </c>
      <c r="AD43" s="32" t="str">
        <f>'Comprehensive apps info'!AD43</f>
        <v/>
      </c>
      <c r="AE43" s="32" t="str">
        <f>'Comprehensive apps info'!AE43</f>
        <v/>
      </c>
      <c r="AF43" s="33" t="str">
        <f>'Comprehensive apps info'!AF43</f>
        <v/>
      </c>
      <c r="AG43" s="33" t="str">
        <f>'Comprehensive apps info'!AG43</f>
        <v>No</v>
      </c>
      <c r="AH43" s="33" t="str">
        <f>'Comprehensive apps info'!AH43</f>
        <v/>
      </c>
      <c r="AI43" s="33" t="str">
        <f>'Comprehensive apps info'!AI43</f>
        <v/>
      </c>
      <c r="AJ43" s="33" t="str">
        <f>'Comprehensive apps info'!AJ43</f>
        <v/>
      </c>
      <c r="AK43" s="1"/>
    </row>
    <row r="44">
      <c r="A44" s="1"/>
      <c r="B44" s="10">
        <f>'Comprehensive apps info'!B44</f>
        <v>3</v>
      </c>
      <c r="C44" s="10">
        <f>'Comprehensive apps info'!C44</f>
        <v>1</v>
      </c>
      <c r="D44" s="25" t="str">
        <f>'Comprehensive apps info'!D44</f>
        <v>Direct Energy</v>
      </c>
      <c r="E44" s="25" t="str">
        <f>'Comprehensive apps info'!E44</f>
        <v>Gas Bill</v>
      </c>
      <c r="F44" s="25" t="str">
        <f>'Comprehensive apps info'!F44</f>
        <v>decgasi</v>
      </c>
      <c r="G44" s="25" t="str">
        <f>'Comprehensive apps info'!G44</f>
        <v>Daily</v>
      </c>
      <c r="H44" s="25" t="str">
        <f>'Comprehensive apps info'!H44</f>
        <v>Stmt</v>
      </c>
      <c r="I44" s="25" t="str">
        <f>'Comprehensive apps info'!I44</f>
        <v>PDF</v>
      </c>
      <c r="J44" s="25" t="str">
        <f>'Comprehensive apps info'!J44</f>
        <v>Anil</v>
      </c>
      <c r="K44" s="25" t="str">
        <f>'Comprehensive apps info'!K44</f>
        <v>Nethra</v>
      </c>
      <c r="L44" s="25" t="str">
        <f>'Comprehensive apps info'!L44</f>
        <v>Mario Butter</v>
      </c>
      <c r="M44" s="25" t="str">
        <f>'Comprehensive apps info'!M44</f>
        <v>Joanne Torricelli &amp; Lisa Borges-Facioni</v>
      </c>
      <c r="N44" s="25" t="str">
        <f>'Comprehensive apps info'!N44</f>
        <v>Brandon Ballard</v>
      </c>
      <c r="O44" s="120" t="str">
        <f>'Comprehensive apps info'!O44</f>
        <v>Supported by TEKsystems</v>
      </c>
      <c r="P44" s="25" t="str">
        <f>'Comprehensive apps info'!P44</f>
        <v>N/A</v>
      </c>
      <c r="Q44" s="25" t="str">
        <f>'Comprehensive apps info'!Q44</f>
        <v>N/A</v>
      </c>
      <c r="R44" s="25" t="str">
        <f>'Comprehensive apps info'!R44</f>
        <v>N/A</v>
      </c>
      <c r="S44" s="16" t="str">
        <f>'Comprehensive apps info'!S44</f>
        <v>Ritesh</v>
      </c>
      <c r="T44" s="16" t="str">
        <f>'Comprehensive apps info'!T44</f>
        <v>Maverick</v>
      </c>
      <c r="U44" s="25" t="str">
        <f>'Comprehensive apps info'!U44</f>
        <v>Hyde Park</v>
      </c>
      <c r="V44" s="25" t="str">
        <f>'Comprehensive apps info'!V44</f>
        <v>Hyde Park</v>
      </c>
      <c r="W44" s="28" t="str">
        <f>'Comprehensive apps info'!W44</f>
        <v>/prod/bcs/hdpp/clientapp/decgasi/</v>
      </c>
      <c r="X44" s="29" t="str">
        <f>'Comprehensive apps info'!X44</f>
        <v>/bcs/hdpt/clientapp/decgasi/</v>
      </c>
      <c r="Y44" s="30" t="str">
        <f>'Comprehensive apps info'!Y44</f>
        <v>https://sites.google.com/a/rrd.com/directenergy-bills/</v>
      </c>
      <c r="Z44" s="31" t="str">
        <f>'Comprehensive apps info'!Z44</f>
        <v/>
      </c>
      <c r="AA44" s="32" t="str">
        <f>'Comprehensive apps info'!AA44</f>
        <v/>
      </c>
      <c r="AB44" s="32" t="str">
        <f>'Comprehensive apps info'!AB44</f>
        <v/>
      </c>
      <c r="AC44" s="32" t="str">
        <f>'Comprehensive apps info'!AC44</f>
        <v/>
      </c>
      <c r="AD44" s="32" t="str">
        <f>'Comprehensive apps info'!AD44</f>
        <v/>
      </c>
      <c r="AE44" s="32" t="str">
        <f>'Comprehensive apps info'!AE44</f>
        <v/>
      </c>
      <c r="AF44" s="33" t="str">
        <f>'Comprehensive apps info'!AF44</f>
        <v/>
      </c>
      <c r="AG44" s="33" t="str">
        <f>'Comprehensive apps info'!AG44</f>
        <v>No</v>
      </c>
      <c r="AH44" s="33" t="str">
        <f>'Comprehensive apps info'!AH44</f>
        <v/>
      </c>
      <c r="AI44" s="33" t="str">
        <f>'Comprehensive apps info'!AI44</f>
        <v/>
      </c>
      <c r="AJ44" s="33" t="str">
        <f>'Comprehensive apps info'!AJ44</f>
        <v/>
      </c>
      <c r="AK44" s="1"/>
    </row>
    <row r="45">
      <c r="A45" s="1"/>
      <c r="B45" s="10">
        <f>'Comprehensive apps info'!B45</f>
        <v>3</v>
      </c>
      <c r="C45" s="10">
        <f>'Comprehensive apps info'!C45</f>
        <v>2</v>
      </c>
      <c r="D45" s="25" t="str">
        <f>'Comprehensive apps info'!D45</f>
        <v>Direct Energy</v>
      </c>
      <c r="E45" s="25" t="str">
        <f>'Comprehensive apps info'!E45</f>
        <v>Electric Bill</v>
      </c>
      <c r="F45" s="25" t="str">
        <f>'Comprehensive apps info'!F45</f>
        <v>decelec</v>
      </c>
      <c r="G45" s="25" t="str">
        <f>'Comprehensive apps info'!G45</f>
        <v>Daily</v>
      </c>
      <c r="H45" s="25" t="str">
        <f>'Comprehensive apps info'!H45</f>
        <v>Stmt</v>
      </c>
      <c r="I45" s="25" t="str">
        <f>'Comprehensive apps info'!I45</f>
        <v>PDF</v>
      </c>
      <c r="J45" s="25" t="str">
        <f>'Comprehensive apps info'!J45</f>
        <v>Anil</v>
      </c>
      <c r="K45" s="25" t="str">
        <f>'Comprehensive apps info'!K45</f>
        <v>Nethra</v>
      </c>
      <c r="L45" s="25" t="str">
        <f>'Comprehensive apps info'!L45</f>
        <v>Mario Butter</v>
      </c>
      <c r="M45" s="25" t="str">
        <f>'Comprehensive apps info'!M45</f>
        <v>Joanne Torricelli &amp; Lisa Borges-Facioni</v>
      </c>
      <c r="N45" s="25" t="str">
        <f>'Comprehensive apps info'!N45</f>
        <v>Brandon Ballard</v>
      </c>
      <c r="O45" s="120" t="str">
        <f>'Comprehensive apps info'!O45</f>
        <v>Supported by TEKsystems</v>
      </c>
      <c r="P45" s="25" t="str">
        <f>'Comprehensive apps info'!P45</f>
        <v>N/A</v>
      </c>
      <c r="Q45" s="25" t="str">
        <f>'Comprehensive apps info'!Q45</f>
        <v>N/A</v>
      </c>
      <c r="R45" s="25" t="str">
        <f>'Comprehensive apps info'!R45</f>
        <v>N/A</v>
      </c>
      <c r="S45" s="16" t="str">
        <f>'Comprehensive apps info'!S45</f>
        <v>Ritesh</v>
      </c>
      <c r="T45" s="16" t="str">
        <f>'Comprehensive apps info'!T45</f>
        <v>Maverick</v>
      </c>
      <c r="U45" s="25" t="str">
        <f>'Comprehensive apps info'!U45</f>
        <v>Hyde Park</v>
      </c>
      <c r="V45" s="25" t="str">
        <f>'Comprehensive apps info'!V45</f>
        <v>Hyde Park</v>
      </c>
      <c r="W45" s="28" t="str">
        <f>'Comprehensive apps info'!W45</f>
        <v>/prod/bcs/hdpp/clientapp/decelec</v>
      </c>
      <c r="X45" s="29" t="str">
        <f>'Comprehensive apps info'!X45</f>
        <v>/bcs/hdpt/clientapp/decelec/</v>
      </c>
      <c r="Y45" s="30" t="str">
        <f>'Comprehensive apps info'!Y45</f>
        <v>https://sites.google.com/a/rrd.com/directenergy-bills/</v>
      </c>
      <c r="Z45" s="31" t="str">
        <f>'Comprehensive apps info'!Z45</f>
        <v/>
      </c>
      <c r="AA45" s="32" t="str">
        <f>'Comprehensive apps info'!AA45</f>
        <v/>
      </c>
      <c r="AB45" s="32" t="str">
        <f>'Comprehensive apps info'!AB45</f>
        <v/>
      </c>
      <c r="AC45" s="32" t="str">
        <f>'Comprehensive apps info'!AC45</f>
        <v/>
      </c>
      <c r="AD45" s="32" t="str">
        <f>'Comprehensive apps info'!AD45</f>
        <v/>
      </c>
      <c r="AE45" s="32" t="str">
        <f>'Comprehensive apps info'!AE45</f>
        <v/>
      </c>
      <c r="AF45" s="33" t="str">
        <f>'Comprehensive apps info'!AF45</f>
        <v/>
      </c>
      <c r="AG45" s="33" t="str">
        <f>'Comprehensive apps info'!AG45</f>
        <v>No</v>
      </c>
      <c r="AH45" s="33" t="str">
        <f>'Comprehensive apps info'!AH45</f>
        <v/>
      </c>
      <c r="AI45" s="33" t="str">
        <f>'Comprehensive apps info'!AI45</f>
        <v/>
      </c>
      <c r="AJ45" s="33" t="str">
        <f>'Comprehensive apps info'!AJ45</f>
        <v/>
      </c>
      <c r="AK45" s="1"/>
    </row>
    <row r="46">
      <c r="A46" s="1"/>
      <c r="B46" s="10">
        <f>'Comprehensive apps info'!B46</f>
        <v>3</v>
      </c>
      <c r="C46" s="10">
        <f>'Comprehensive apps info'!C46</f>
        <v>3</v>
      </c>
      <c r="D46" s="25" t="str">
        <f>'Comprehensive apps info'!D46</f>
        <v>Direct Energy</v>
      </c>
      <c r="E46" s="25" t="str">
        <f>'Comprehensive apps info'!E46</f>
        <v>Letters</v>
      </c>
      <c r="F46" s="25" t="str">
        <f>'Comprehensive apps info'!F46</f>
        <v>decltrs</v>
      </c>
      <c r="G46" s="25" t="str">
        <f>'Comprehensive apps info'!G46</f>
        <v>Daily</v>
      </c>
      <c r="H46" s="25" t="str">
        <f>'Comprehensive apps info'!H46</f>
        <v>Letter</v>
      </c>
      <c r="I46" s="25" t="str">
        <f>'Comprehensive apps info'!I46</f>
        <v>Raw Data</v>
      </c>
      <c r="J46" s="25" t="str">
        <f>'Comprehensive apps info'!J46</f>
        <v>Sushil</v>
      </c>
      <c r="K46" s="25" t="str">
        <f>'Comprehensive apps info'!K46</f>
        <v>Pravallika</v>
      </c>
      <c r="L46" s="25" t="str">
        <f>'Comprehensive apps info'!L46</f>
        <v>Trenton Mumford</v>
      </c>
      <c r="M46" s="25" t="str">
        <f>'Comprehensive apps info'!M46</f>
        <v>Cammy Telford</v>
      </c>
      <c r="N46" s="25" t="str">
        <f>'Comprehensive apps info'!N46</f>
        <v>Brandon Ballard</v>
      </c>
      <c r="O46" s="120" t="str">
        <f>'Comprehensive apps info'!O46</f>
        <v>Supported by TEKsystems</v>
      </c>
      <c r="P46" s="25" t="str">
        <f>'Comprehensive apps info'!P46</f>
        <v>N/A</v>
      </c>
      <c r="Q46" s="25" t="str">
        <f>'Comprehensive apps info'!Q46</f>
        <v>N/A</v>
      </c>
      <c r="R46" s="25" t="str">
        <f>'Comprehensive apps info'!R46</f>
        <v>N/A</v>
      </c>
      <c r="S46" s="16" t="str">
        <f>'Comprehensive apps info'!S46</f>
        <v>Ritesh</v>
      </c>
      <c r="T46" s="16" t="str">
        <f>'Comprehensive apps info'!T46</f>
        <v>Maverick</v>
      </c>
      <c r="U46" s="25" t="str">
        <f>'Comprehensive apps info'!U46</f>
        <v>Logan</v>
      </c>
      <c r="V46" s="25" t="str">
        <f>'Comprehensive apps info'!V46</f>
        <v>Logan</v>
      </c>
      <c r="W46" s="28" t="str">
        <f>'Comprehensive apps info'!W46</f>
        <v>/prod/bcs/lgnp/clientapp/decltrs/</v>
      </c>
      <c r="X46" s="29" t="str">
        <f>'Comprehensive apps info'!X46</f>
        <v>/bcs/lgnt/clientapp/decltrs/</v>
      </c>
      <c r="Y46" s="30" t="str">
        <f>'Comprehensive apps info'!Y46</f>
        <v>https://sites.google.com/a/rrd.com/direct-energy-letters/</v>
      </c>
      <c r="Z46" s="31" t="str">
        <f>'Comprehensive apps info'!Z46</f>
        <v/>
      </c>
      <c r="AA46" s="32" t="str">
        <f>'Comprehensive apps info'!AA46</f>
        <v/>
      </c>
      <c r="AB46" s="32" t="str">
        <f>'Comprehensive apps info'!AB46</f>
        <v/>
      </c>
      <c r="AC46" s="32" t="str">
        <f>'Comprehensive apps info'!AC46</f>
        <v/>
      </c>
      <c r="AD46" s="32" t="str">
        <f>'Comprehensive apps info'!AD46</f>
        <v/>
      </c>
      <c r="AE46" s="32" t="str">
        <f>'Comprehensive apps info'!AE46</f>
        <v/>
      </c>
      <c r="AF46" s="33" t="str">
        <f>'Comprehensive apps info'!AF46</f>
        <v/>
      </c>
      <c r="AG46" s="33" t="str">
        <f>'Comprehensive apps info'!AG46</f>
        <v>Yes</v>
      </c>
      <c r="AH46" s="33" t="str">
        <f>'Comprehensive apps info'!AH46</f>
        <v/>
      </c>
      <c r="AI46" s="33" t="str">
        <f>'Comprehensive apps info'!AI46</f>
        <v/>
      </c>
      <c r="AJ46" s="33" t="str">
        <f>'Comprehensive apps info'!AJ46</f>
        <v/>
      </c>
      <c r="AK46" s="1"/>
    </row>
    <row r="47">
      <c r="A47" s="1"/>
      <c r="B47" s="10">
        <f>'Comprehensive apps info'!B47</f>
        <v>3</v>
      </c>
      <c r="C47" s="10">
        <f>'Comprehensive apps info'!C47</f>
        <v>4</v>
      </c>
      <c r="D47" s="25" t="str">
        <f>'Comprehensive apps info'!D47</f>
        <v>Direct Energy</v>
      </c>
      <c r="E47" s="25" t="str">
        <f>'Comprehensive apps info'!E47</f>
        <v>Reprints</v>
      </c>
      <c r="F47" s="25" t="str">
        <f>'Comprehensive apps info'!F47</f>
        <v>decrprt</v>
      </c>
      <c r="G47" s="25" t="str">
        <f>'Comprehensive apps info'!G47</f>
        <v>Daily</v>
      </c>
      <c r="H47" s="25" t="str">
        <f>'Comprehensive apps info'!H47</f>
        <v>Stmt</v>
      </c>
      <c r="I47" s="25" t="str">
        <f>'Comprehensive apps info'!I47</f>
        <v>PDF</v>
      </c>
      <c r="J47" s="25" t="str">
        <f>'Comprehensive apps info'!J47</f>
        <v>Sushil</v>
      </c>
      <c r="K47" s="25" t="str">
        <f>'Comprehensive apps info'!K47</f>
        <v>Pravallika</v>
      </c>
      <c r="L47" s="25" t="str">
        <f>'Comprehensive apps info'!L47</f>
        <v>Trenton Mumford</v>
      </c>
      <c r="M47" s="25" t="str">
        <f>'Comprehensive apps info'!M47</f>
        <v>Richard Sprague</v>
      </c>
      <c r="N47" s="25" t="str">
        <f>'Comprehensive apps info'!N47</f>
        <v>Brandon Ballard</v>
      </c>
      <c r="O47" s="120" t="str">
        <f>'Comprehensive apps info'!O47</f>
        <v>Supported by TEKsystems</v>
      </c>
      <c r="P47" s="25" t="str">
        <f>'Comprehensive apps info'!P47</f>
        <v>N/A</v>
      </c>
      <c r="Q47" s="25" t="str">
        <f>'Comprehensive apps info'!Q47</f>
        <v>N/A</v>
      </c>
      <c r="R47" s="25" t="str">
        <f>'Comprehensive apps info'!R47</f>
        <v>N/A</v>
      </c>
      <c r="S47" s="16" t="str">
        <f>'Comprehensive apps info'!S47</f>
        <v>Ritesh</v>
      </c>
      <c r="T47" s="16" t="str">
        <f>'Comprehensive apps info'!T47</f>
        <v>Maverick</v>
      </c>
      <c r="U47" s="25" t="str">
        <f>'Comprehensive apps info'!U47</f>
        <v>Logan</v>
      </c>
      <c r="V47" s="25" t="str">
        <f>'Comprehensive apps info'!V47</f>
        <v>Logan</v>
      </c>
      <c r="W47" s="28" t="str">
        <f>'Comprehensive apps info'!W47</f>
        <v>/prod/bcs/lgnp/clientapp/decrprt/</v>
      </c>
      <c r="X47" s="29" t="str">
        <f>'Comprehensive apps info'!X47</f>
        <v>/bcs/lgnt/clientapp/decrprt/</v>
      </c>
      <c r="Y47" s="30" t="str">
        <f>'Comprehensive apps info'!Y47</f>
        <v>https://sites.google.com/a/rrd.com/direct-energy-reprints-decrprt/</v>
      </c>
      <c r="Z47" s="31" t="str">
        <f>'Comprehensive apps info'!Z47</f>
        <v/>
      </c>
      <c r="AA47" s="32" t="str">
        <f>'Comprehensive apps info'!AA47</f>
        <v/>
      </c>
      <c r="AB47" s="32" t="str">
        <f>'Comprehensive apps info'!AB47</f>
        <v/>
      </c>
      <c r="AC47" s="32" t="str">
        <f>'Comprehensive apps info'!AC47</f>
        <v/>
      </c>
      <c r="AD47" s="32" t="str">
        <f>'Comprehensive apps info'!AD47</f>
        <v/>
      </c>
      <c r="AE47" s="32" t="str">
        <f>'Comprehensive apps info'!AE47</f>
        <v/>
      </c>
      <c r="AF47" s="33" t="str">
        <f>'Comprehensive apps info'!AF47</f>
        <v/>
      </c>
      <c r="AG47" s="33" t="str">
        <f>'Comprehensive apps info'!AG47</f>
        <v>Yes</v>
      </c>
      <c r="AH47" s="33" t="str">
        <f>'Comprehensive apps info'!AH47</f>
        <v/>
      </c>
      <c r="AI47" s="33" t="str">
        <f>'Comprehensive apps info'!AI47</f>
        <v/>
      </c>
      <c r="AJ47" s="33" t="str">
        <f>'Comprehensive apps info'!AJ47</f>
        <v/>
      </c>
      <c r="AK47" s="1"/>
    </row>
    <row r="48">
      <c r="A48" s="1"/>
      <c r="B48" s="10">
        <f>'Comprehensive apps info'!B48</f>
        <v>3</v>
      </c>
      <c r="C48" s="10">
        <f>'Comprehensive apps info'!C48</f>
        <v>5</v>
      </c>
      <c r="D48" s="25" t="str">
        <f>'Comprehensive apps info'!D48</f>
        <v>Mercer</v>
      </c>
      <c r="E48" s="25" t="str">
        <f>'Comprehensive apps info'!E48</f>
        <v>IMF2</v>
      </c>
      <c r="F48" s="25" t="str">
        <f>'Comprehensive apps info'!F48</f>
        <v>mshimf2</v>
      </c>
      <c r="G48" s="25" t="str">
        <f>'Comprehensive apps info'!G48</f>
        <v>Daily</v>
      </c>
      <c r="H48" s="25" t="str">
        <f>'Comprehensive apps info'!H48</f>
        <v>Letter</v>
      </c>
      <c r="I48" s="25" t="str">
        <f>'Comprehensive apps info'!I48</f>
        <v>Raw Data</v>
      </c>
      <c r="J48" s="25" t="str">
        <f>'Comprehensive apps info'!J48</f>
        <v>Pravallika</v>
      </c>
      <c r="K48" s="25" t="str">
        <f>'Comprehensive apps info'!K48</f>
        <v>Lakshmi</v>
      </c>
      <c r="L48" s="25" t="str">
        <f>'Comprehensive apps info'!L48</f>
        <v>Morgan McRory</v>
      </c>
      <c r="M48" s="25" t="str">
        <f>'Comprehensive apps info'!M48</f>
        <v>Rose Ann Rockwell</v>
      </c>
      <c r="N48" s="25" t="str">
        <f>'Comprehensive apps info'!N48</f>
        <v>Hrishi Rao</v>
      </c>
      <c r="O48" s="120" t="str">
        <f>'Comprehensive apps info'!O48</f>
        <v>Supported by TEKsystems</v>
      </c>
      <c r="P48" s="25" t="str">
        <f>'Comprehensive apps info'!P48</f>
        <v>N/A</v>
      </c>
      <c r="Q48" s="25" t="str">
        <f>'Comprehensive apps info'!Q48</f>
        <v>N/A</v>
      </c>
      <c r="R48" s="25" t="str">
        <f>'Comprehensive apps info'!R48</f>
        <v>N/A</v>
      </c>
      <c r="S48" s="16" t="str">
        <f>'Comprehensive apps info'!S48</f>
        <v>Ritesh</v>
      </c>
      <c r="T48" s="16" t="str">
        <f>'Comprehensive apps info'!T48</f>
        <v>Maverick</v>
      </c>
      <c r="U48" s="25" t="str">
        <f>'Comprehensive apps info'!U48</f>
        <v>Logan</v>
      </c>
      <c r="V48" s="25" t="str">
        <f>'Comprehensive apps info'!V48</f>
        <v>Logan</v>
      </c>
      <c r="W48" s="28" t="str">
        <f>'Comprehensive apps info'!W48</f>
        <v>/prod/bcs/lgnp/clientapp/mshimf2/</v>
      </c>
      <c r="X48" s="29" t="str">
        <f>'Comprehensive apps info'!X48</f>
        <v>/bcs/lgnt/clientapp/mshimf2/</v>
      </c>
      <c r="Y48" s="30" t="str">
        <f>'Comprehensive apps info'!Y48</f>
        <v>https://sites.google.com/a/rrd.com/marsh-imf/</v>
      </c>
      <c r="Z48" s="31" t="str">
        <f>'Comprehensive apps info'!Z48</f>
        <v/>
      </c>
      <c r="AA48" s="32" t="str">
        <f>'Comprehensive apps info'!AA48</f>
        <v/>
      </c>
      <c r="AB48" s="32" t="str">
        <f>'Comprehensive apps info'!AB48</f>
        <v/>
      </c>
      <c r="AC48" s="32" t="str">
        <f>'Comprehensive apps info'!AC48</f>
        <v/>
      </c>
      <c r="AD48" s="32" t="str">
        <f>'Comprehensive apps info'!AD48</f>
        <v/>
      </c>
      <c r="AE48" s="32" t="str">
        <f>'Comprehensive apps info'!AE48</f>
        <v/>
      </c>
      <c r="AF48" s="33" t="str">
        <f>'Comprehensive apps info'!AF48</f>
        <v/>
      </c>
      <c r="AG48" s="33" t="str">
        <f>'Comprehensive apps info'!AG48</f>
        <v>No</v>
      </c>
      <c r="AH48" s="33" t="str">
        <f>'Comprehensive apps info'!AH48</f>
        <v/>
      </c>
      <c r="AI48" s="33" t="str">
        <f>'Comprehensive apps info'!AI48</f>
        <v/>
      </c>
      <c r="AJ48" s="33" t="str">
        <f>'Comprehensive apps info'!AJ48</f>
        <v/>
      </c>
      <c r="AK48" s="1"/>
    </row>
    <row r="49">
      <c r="A49" s="1"/>
      <c r="B49" s="10">
        <f>'Comprehensive apps info'!B49</f>
        <v>3</v>
      </c>
      <c r="C49" s="10">
        <f>'Comprehensive apps info'!C49</f>
        <v>6</v>
      </c>
      <c r="D49" s="25" t="str">
        <f>'Comprehensive apps info'!D49</f>
        <v>Mercer</v>
      </c>
      <c r="E49" s="25" t="str">
        <f>'Comprehensive apps info'!E49</f>
        <v>IMF1</v>
      </c>
      <c r="F49" s="25" t="str">
        <f>'Comprehensive apps info'!F49</f>
        <v>mshimf1</v>
      </c>
      <c r="G49" s="25" t="str">
        <f>'Comprehensive apps info'!G49</f>
        <v>Daily</v>
      </c>
      <c r="H49" s="25" t="str">
        <f>'Comprehensive apps info'!H49</f>
        <v>Letter</v>
      </c>
      <c r="I49" s="25" t="str">
        <f>'Comprehensive apps info'!I49</f>
        <v>Raw Data</v>
      </c>
      <c r="J49" s="25" t="str">
        <f>'Comprehensive apps info'!J49</f>
        <v>Pravallika</v>
      </c>
      <c r="K49" s="25" t="str">
        <f>'Comprehensive apps info'!K49</f>
        <v>Lakshmi</v>
      </c>
      <c r="L49" s="25" t="str">
        <f>'Comprehensive apps info'!L49</f>
        <v>Morgan McRory</v>
      </c>
      <c r="M49" s="25" t="str">
        <f>'Comprehensive apps info'!M49</f>
        <v>Rose Ann Rockwell</v>
      </c>
      <c r="N49" s="25" t="str">
        <f>'Comprehensive apps info'!N49</f>
        <v>Hrishi Rao</v>
      </c>
      <c r="O49" s="120" t="str">
        <f>'Comprehensive apps info'!O49</f>
        <v>Supported by TEKsystems</v>
      </c>
      <c r="P49" s="25" t="str">
        <f>'Comprehensive apps info'!P49</f>
        <v>N/A</v>
      </c>
      <c r="Q49" s="25" t="str">
        <f>'Comprehensive apps info'!Q49</f>
        <v>N/A</v>
      </c>
      <c r="R49" s="25" t="str">
        <f>'Comprehensive apps info'!R49</f>
        <v>N/A</v>
      </c>
      <c r="S49" s="16" t="str">
        <f>'Comprehensive apps info'!S49</f>
        <v>Ritesh</v>
      </c>
      <c r="T49" s="16" t="str">
        <f>'Comprehensive apps info'!T49</f>
        <v>Maverick</v>
      </c>
      <c r="U49" s="25" t="str">
        <f>'Comprehensive apps info'!U49</f>
        <v>Logan</v>
      </c>
      <c r="V49" s="25" t="str">
        <f>'Comprehensive apps info'!V49</f>
        <v>Logan</v>
      </c>
      <c r="W49" s="28" t="str">
        <f>'Comprehensive apps info'!W49</f>
        <v>/prod/bcs/lgnp/clientapp/mshimf1/</v>
      </c>
      <c r="X49" s="29" t="str">
        <f>'Comprehensive apps info'!X49</f>
        <v>/bcs/lgnt/clientapp/mshimf1/</v>
      </c>
      <c r="Y49" s="30" t="str">
        <f>'Comprehensive apps info'!Y49</f>
        <v>https://sites.google.com/a/rrd.com/marsh-imf/</v>
      </c>
      <c r="Z49" s="31" t="str">
        <f>'Comprehensive apps info'!Z49</f>
        <v/>
      </c>
      <c r="AA49" s="32" t="str">
        <f>'Comprehensive apps info'!AA49</f>
        <v/>
      </c>
      <c r="AB49" s="32" t="str">
        <f>'Comprehensive apps info'!AB49</f>
        <v/>
      </c>
      <c r="AC49" s="32" t="str">
        <f>'Comprehensive apps info'!AC49</f>
        <v/>
      </c>
      <c r="AD49" s="32" t="str">
        <f>'Comprehensive apps info'!AD49</f>
        <v/>
      </c>
      <c r="AE49" s="32" t="str">
        <f>'Comprehensive apps info'!AE49</f>
        <v/>
      </c>
      <c r="AF49" s="33" t="str">
        <f>'Comprehensive apps info'!AF49</f>
        <v/>
      </c>
      <c r="AG49" s="33" t="str">
        <f>'Comprehensive apps info'!AG49</f>
        <v>No</v>
      </c>
      <c r="AH49" s="33" t="str">
        <f>'Comprehensive apps info'!AH49</f>
        <v/>
      </c>
      <c r="AI49" s="33" t="str">
        <f>'Comprehensive apps info'!AI49</f>
        <v/>
      </c>
      <c r="AJ49" s="33" t="str">
        <f>'Comprehensive apps info'!AJ49</f>
        <v/>
      </c>
      <c r="AK49" s="1"/>
    </row>
    <row r="50">
      <c r="A50" s="1"/>
      <c r="B50" s="10">
        <f>'Comprehensive apps info'!B50</f>
        <v>3</v>
      </c>
      <c r="C50" s="10">
        <f>'Comprehensive apps info'!C50</f>
        <v>7</v>
      </c>
      <c r="D50" s="25" t="str">
        <f>'Comprehensive apps info'!D50</f>
        <v>Omnisys</v>
      </c>
      <c r="E50" s="25" t="str">
        <f>'Comprehensive apps info'!E50</f>
        <v>LINK</v>
      </c>
      <c r="F50" s="25" t="str">
        <f>'Comprehensive apps info'!F50</f>
        <v>omnlink</v>
      </c>
      <c r="G50" s="25" t="str">
        <f>'Comprehensive apps info'!G50</f>
        <v>Weekly</v>
      </c>
      <c r="H50" s="25" t="str">
        <f>'Comprehensive apps info'!H50</f>
        <v>????</v>
      </c>
      <c r="I50" s="25" t="str">
        <f>'Comprehensive apps info'!I50</f>
        <v>Raw Data</v>
      </c>
      <c r="J50" s="25" t="str">
        <f>'Comprehensive apps info'!J50</f>
        <v>Unassigned</v>
      </c>
      <c r="K50" s="25" t="str">
        <f>'Comprehensive apps info'!K50</f>
        <v>Unassigned</v>
      </c>
      <c r="L50" s="25" t="str">
        <f>'Comprehensive apps info'!L50</f>
        <v>Michael Smith</v>
      </c>
      <c r="M50" s="25" t="str">
        <f>'Comprehensive apps info'!M50</f>
        <v>Gerald Lockie</v>
      </c>
      <c r="N50" s="25" t="str">
        <f>'Comprehensive apps info'!N50</f>
        <v>Mike Benson</v>
      </c>
      <c r="O50" s="120" t="str">
        <f>'Comprehensive apps info'!O50</f>
        <v>Tookover Then De-scoped</v>
      </c>
      <c r="P50" s="25" t="str">
        <f>'Comprehensive apps info'!P50</f>
        <v>N/A</v>
      </c>
      <c r="Q50" s="25" t="str">
        <f>'Comprehensive apps info'!Q50</f>
        <v>N/A</v>
      </c>
      <c r="R50" s="25" t="str">
        <f>'Comprehensive apps info'!R50</f>
        <v>N/A</v>
      </c>
      <c r="S50" s="16" t="str">
        <f>'Comprehensive apps info'!S50</f>
        <v>Ritesh</v>
      </c>
      <c r="T50" s="16" t="str">
        <f>'Comprehensive apps info'!T50</f>
        <v>Maverick</v>
      </c>
      <c r="U50" s="25" t="str">
        <f>'Comprehensive apps info'!U50</f>
        <v>Chicago</v>
      </c>
      <c r="V50" s="25" t="str">
        <f>'Comprehensive apps info'!V50</f>
        <v>Chicago</v>
      </c>
      <c r="W50" s="28" t="str">
        <f>'Comprehensive apps info'!W50</f>
        <v>/prod/bcs/chgp/clientapp/omnlink/</v>
      </c>
      <c r="X50" s="29" t="str">
        <f>'Comprehensive apps info'!X50</f>
        <v>/bcs/chgt/clientapp/omnlink/</v>
      </c>
      <c r="Y50" s="30" t="str">
        <f>'Comprehensive apps info'!Y50</f>
        <v>https://sites.google.com/a/rrd.com/omnilink/</v>
      </c>
      <c r="Z50" s="31" t="str">
        <f>'Comprehensive apps info'!Z50</f>
        <v/>
      </c>
      <c r="AA50" s="32" t="str">
        <f>'Comprehensive apps info'!AA50</f>
        <v/>
      </c>
      <c r="AB50" s="32" t="str">
        <f>'Comprehensive apps info'!AB50</f>
        <v/>
      </c>
      <c r="AC50" s="32" t="str">
        <f>'Comprehensive apps info'!AC50</f>
        <v/>
      </c>
      <c r="AD50" s="32" t="str">
        <f>'Comprehensive apps info'!AD50</f>
        <v/>
      </c>
      <c r="AE50" s="32" t="str">
        <f>'Comprehensive apps info'!AE50</f>
        <v/>
      </c>
      <c r="AF50" s="33" t="str">
        <f>'Comprehensive apps info'!AF50</f>
        <v/>
      </c>
      <c r="AG50" s="33" t="str">
        <f>'Comprehensive apps info'!AG50</f>
        <v/>
      </c>
      <c r="AH50" s="33" t="str">
        <f>'Comprehensive apps info'!AH50</f>
        <v/>
      </c>
      <c r="AI50" s="33" t="str">
        <f>'Comprehensive apps info'!AI50</f>
        <v/>
      </c>
      <c r="AJ50" s="33" t="str">
        <f>'Comprehensive apps info'!AJ50</f>
        <v/>
      </c>
      <c r="AK50" s="1"/>
    </row>
    <row r="51">
      <c r="A51" s="1"/>
      <c r="B51" s="10">
        <f>'Comprehensive apps info'!B51</f>
        <v>3</v>
      </c>
      <c r="C51" s="10">
        <f>'Comprehensive apps info'!C51</f>
        <v>8</v>
      </c>
      <c r="D51" s="25" t="str">
        <f>'Comprehensive apps info'!D51</f>
        <v>Omnisys</v>
      </c>
      <c r="E51" s="25" t="str">
        <f>'Comprehensive apps info'!E51</f>
        <v>DTLS</v>
      </c>
      <c r="F51" s="25" t="str">
        <f>'Comprehensive apps info'!F51</f>
        <v>omndtls</v>
      </c>
      <c r="G51" s="25" t="str">
        <f>'Comprehensive apps info'!G51</f>
        <v>Weekly</v>
      </c>
      <c r="H51" s="25" t="str">
        <f>'Comprehensive apps info'!H51</f>
        <v>????</v>
      </c>
      <c r="I51" s="25" t="str">
        <f>'Comprehensive apps info'!I51</f>
        <v>Raw Data</v>
      </c>
      <c r="J51" s="25" t="str">
        <f>'Comprehensive apps info'!J51</f>
        <v>Unassigned</v>
      </c>
      <c r="K51" s="25" t="str">
        <f>'Comprehensive apps info'!K51</f>
        <v>Unassigned</v>
      </c>
      <c r="L51" s="25" t="str">
        <f>'Comprehensive apps info'!L51</f>
        <v>Michael Smith</v>
      </c>
      <c r="M51" s="25" t="str">
        <f>'Comprehensive apps info'!M51</f>
        <v>Gerald Lockie</v>
      </c>
      <c r="N51" s="25" t="str">
        <f>'Comprehensive apps info'!N51</f>
        <v>Mike Benson</v>
      </c>
      <c r="O51" s="120" t="str">
        <f>'Comprehensive apps info'!O51</f>
        <v>Tookover Then De-scoped</v>
      </c>
      <c r="P51" s="25" t="str">
        <f>'Comprehensive apps info'!P51</f>
        <v>N/A</v>
      </c>
      <c r="Q51" s="25" t="str">
        <f>'Comprehensive apps info'!Q51</f>
        <v>N/A</v>
      </c>
      <c r="R51" s="25" t="str">
        <f>'Comprehensive apps info'!R51</f>
        <v>N/A</v>
      </c>
      <c r="S51" s="16" t="str">
        <f>'Comprehensive apps info'!S51</f>
        <v>Ritesh</v>
      </c>
      <c r="T51" s="16" t="str">
        <f>'Comprehensive apps info'!T51</f>
        <v>Maverick</v>
      </c>
      <c r="U51" s="25" t="str">
        <f>'Comprehensive apps info'!U51</f>
        <v>Chicago</v>
      </c>
      <c r="V51" s="25" t="str">
        <f>'Comprehensive apps info'!V51</f>
        <v>Chicago</v>
      </c>
      <c r="W51" s="28" t="str">
        <f>'Comprehensive apps info'!W51</f>
        <v>/prod/bcs/chgp/clientapp/omndtls/</v>
      </c>
      <c r="X51" s="29" t="str">
        <f>'Comprehensive apps info'!X51</f>
        <v>/bcs/chgt/clientapp/omndtls/</v>
      </c>
      <c r="Y51" s="30" t="str">
        <f>'Comprehensive apps info'!Y51</f>
        <v>https://sites.google.com/a/rrd.com/omndtls/</v>
      </c>
      <c r="Z51" s="31" t="str">
        <f>'Comprehensive apps info'!Z51</f>
        <v/>
      </c>
      <c r="AA51" s="32" t="str">
        <f>'Comprehensive apps info'!AA51</f>
        <v/>
      </c>
      <c r="AB51" s="32" t="str">
        <f>'Comprehensive apps info'!AB51</f>
        <v/>
      </c>
      <c r="AC51" s="32" t="str">
        <f>'Comprehensive apps info'!AC51</f>
        <v/>
      </c>
      <c r="AD51" s="32" t="str">
        <f>'Comprehensive apps info'!AD51</f>
        <v/>
      </c>
      <c r="AE51" s="32" t="str">
        <f>'Comprehensive apps info'!AE51</f>
        <v/>
      </c>
      <c r="AF51" s="33" t="str">
        <f>'Comprehensive apps info'!AF51</f>
        <v/>
      </c>
      <c r="AG51" s="33" t="str">
        <f>'Comprehensive apps info'!AG51</f>
        <v/>
      </c>
      <c r="AH51" s="33" t="str">
        <f>'Comprehensive apps info'!AH51</f>
        <v/>
      </c>
      <c r="AI51" s="33" t="str">
        <f>'Comprehensive apps info'!AI51</f>
        <v/>
      </c>
      <c r="AJ51" s="33" t="str">
        <f>'Comprehensive apps info'!AJ51</f>
        <v/>
      </c>
      <c r="AK51" s="1"/>
    </row>
    <row r="52">
      <c r="A52" s="1"/>
      <c r="B52" s="10">
        <f>'Comprehensive apps info'!B52</f>
        <v>3</v>
      </c>
      <c r="C52" s="10">
        <f>'Comprehensive apps info'!C52</f>
        <v>9</v>
      </c>
      <c r="D52" s="25" t="str">
        <f>'Comprehensive apps info'!D52</f>
        <v>CMG Mortgage</v>
      </c>
      <c r="E52" s="25" t="str">
        <f>'Comprehensive apps info'!E52</f>
        <v>Statements</v>
      </c>
      <c r="F52" s="25" t="str">
        <f>'Comprehensive apps info'!F52</f>
        <v>cmgmort</v>
      </c>
      <c r="G52" s="25" t="str">
        <f>'Comprehensive apps info'!G52</f>
        <v>Monthly</v>
      </c>
      <c r="H52" s="25" t="str">
        <f>'Comprehensive apps info'!H52</f>
        <v>Stmt</v>
      </c>
      <c r="I52" s="25" t="str">
        <f>'Comprehensive apps info'!I52</f>
        <v>Raw Data</v>
      </c>
      <c r="J52" s="25" t="str">
        <f>'Comprehensive apps info'!J52</f>
        <v>Unassigned</v>
      </c>
      <c r="K52" s="25" t="str">
        <f>'Comprehensive apps info'!K52</f>
        <v>Unassigned</v>
      </c>
      <c r="L52" s="25" t="str">
        <f>'Comprehensive apps info'!L52</f>
        <v>Michael Perry</v>
      </c>
      <c r="M52" s="25" t="str">
        <f>'Comprehensive apps info'!M52</f>
        <v>Joyce Parker</v>
      </c>
      <c r="N52" s="25" t="str">
        <f>'Comprehensive apps info'!N52</f>
        <v>Brandon Ballard</v>
      </c>
      <c r="O52" s="120" t="str">
        <f>'Comprehensive apps info'!O52</f>
        <v>De-scoped from TEKsystems</v>
      </c>
      <c r="P52" s="25" t="str">
        <f>'Comprehensive apps info'!P52</f>
        <v/>
      </c>
      <c r="Q52" s="25" t="str">
        <f>'Comprehensive apps info'!Q52</f>
        <v/>
      </c>
      <c r="R52" s="25" t="str">
        <f>'Comprehensive apps info'!R52</f>
        <v/>
      </c>
      <c r="S52" s="16" t="str">
        <f>'Comprehensive apps info'!S52</f>
        <v/>
      </c>
      <c r="T52" s="16" t="str">
        <f>'Comprehensive apps info'!T52</f>
        <v/>
      </c>
      <c r="U52" s="25" t="str">
        <f>'Comprehensive apps info'!U52</f>
        <v>Need to check</v>
      </c>
      <c r="V52" s="25" t="str">
        <f>'Comprehensive apps info'!V52</f>
        <v>Need to check</v>
      </c>
      <c r="W52" s="28" t="str">
        <f>'Comprehensive apps info'!W52</f>
        <v/>
      </c>
      <c r="X52" s="29" t="str">
        <f>'Comprehensive apps info'!X52</f>
        <v/>
      </c>
      <c r="Y52" s="30" t="str">
        <f>'Comprehensive apps info'!Y52</f>
        <v/>
      </c>
      <c r="Z52" s="31" t="str">
        <f>'Comprehensive apps info'!Z52</f>
        <v/>
      </c>
      <c r="AA52" s="32" t="str">
        <f>'Comprehensive apps info'!AA52</f>
        <v/>
      </c>
      <c r="AB52" s="32" t="str">
        <f>'Comprehensive apps info'!AB52</f>
        <v/>
      </c>
      <c r="AC52" s="32" t="str">
        <f>'Comprehensive apps info'!AC52</f>
        <v/>
      </c>
      <c r="AD52" s="32" t="str">
        <f>'Comprehensive apps info'!AD52</f>
        <v/>
      </c>
      <c r="AE52" s="32" t="str">
        <f>'Comprehensive apps info'!AE52</f>
        <v/>
      </c>
      <c r="AF52" s="33" t="str">
        <f>'Comprehensive apps info'!AF52</f>
        <v/>
      </c>
      <c r="AG52" s="33" t="str">
        <f>'Comprehensive apps info'!AG52</f>
        <v/>
      </c>
      <c r="AH52" s="33" t="str">
        <f>'Comprehensive apps info'!AH52</f>
        <v/>
      </c>
      <c r="AI52" s="33" t="str">
        <f>'Comprehensive apps info'!AI52</f>
        <v/>
      </c>
      <c r="AJ52" s="33" t="str">
        <f>'Comprehensive apps info'!AJ52</f>
        <v/>
      </c>
      <c r="AK52" s="1"/>
    </row>
    <row r="53">
      <c r="A53" s="1"/>
      <c r="B53" s="10">
        <f>'Comprehensive apps info'!B53</f>
        <v>3</v>
      </c>
      <c r="C53" s="10">
        <f>'Comprehensive apps info'!C53</f>
        <v>10</v>
      </c>
      <c r="D53" s="25" t="str">
        <f>'Comprehensive apps info'!D53</f>
        <v>Healthsprings (also referred to as Cigna)</v>
      </c>
      <c r="E53" s="25" t="str">
        <f>'Comprehensive apps info'!E53</f>
        <v>SURV</v>
      </c>
      <c r="F53" s="25" t="str">
        <f>'Comprehensive apps info'!F53</f>
        <v>hspsurv</v>
      </c>
      <c r="G53" s="25" t="str">
        <f>'Comprehensive apps info'!G53</f>
        <v>Monthly</v>
      </c>
      <c r="H53" s="25" t="str">
        <f>'Comprehensive apps info'!H53</f>
        <v>Letter</v>
      </c>
      <c r="I53" s="25" t="str">
        <f>'Comprehensive apps info'!I53</f>
        <v>Raw Data</v>
      </c>
      <c r="J53" s="25" t="str">
        <f>'Comprehensive apps info'!J53</f>
        <v>Unassigned</v>
      </c>
      <c r="K53" s="25" t="str">
        <f>'Comprehensive apps info'!K53</f>
        <v>Unassigned</v>
      </c>
      <c r="L53" s="25" t="str">
        <f>'Comprehensive apps info'!L53</f>
        <v>Logan App Dev Maintenance Team</v>
      </c>
      <c r="M53" s="25" t="str">
        <f>'Comprehensive apps info'!M53</f>
        <v>Bridget Brown</v>
      </c>
      <c r="N53" s="25" t="str">
        <f>'Comprehensive apps info'!N53</f>
        <v>Mike Benson</v>
      </c>
      <c r="O53" s="120" t="str">
        <f>'Comprehensive apps info'!O53</f>
        <v>De-scoped from TEKsystems</v>
      </c>
      <c r="P53" s="25" t="str">
        <f>'Comprehensive apps info'!P53</f>
        <v/>
      </c>
      <c r="Q53" s="25" t="str">
        <f>'Comprehensive apps info'!Q53</f>
        <v/>
      </c>
      <c r="R53" s="25" t="str">
        <f>'Comprehensive apps info'!R53</f>
        <v/>
      </c>
      <c r="S53" s="16" t="str">
        <f>'Comprehensive apps info'!S53</f>
        <v/>
      </c>
      <c r="T53" s="16" t="str">
        <f>'Comprehensive apps info'!T53</f>
        <v/>
      </c>
      <c r="U53" s="25" t="str">
        <f>'Comprehensive apps info'!U53</f>
        <v>Dallas</v>
      </c>
      <c r="V53" s="25" t="str">
        <f>'Comprehensive apps info'!V53</f>
        <v>Dallas</v>
      </c>
      <c r="W53" s="28" t="str">
        <f>'Comprehensive apps info'!W53</f>
        <v>/prod/bcs/dalp/clientapp/hspsurv/</v>
      </c>
      <c r="X53" s="29" t="str">
        <f>'Comprehensive apps info'!X53</f>
        <v>/bcs/dalt/clientapp/hspsurv/</v>
      </c>
      <c r="Y53" s="30" t="str">
        <f>'Comprehensive apps info'!Y53</f>
        <v>https://sites.google.com/a/rrd.com/hspsurv/</v>
      </c>
      <c r="Z53" s="31" t="str">
        <f>'Comprehensive apps info'!Z53</f>
        <v/>
      </c>
      <c r="AA53" s="32" t="str">
        <f>'Comprehensive apps info'!AA53</f>
        <v/>
      </c>
      <c r="AB53" s="32" t="str">
        <f>'Comprehensive apps info'!AB53</f>
        <v/>
      </c>
      <c r="AC53" s="32" t="str">
        <f>'Comprehensive apps info'!AC53</f>
        <v/>
      </c>
      <c r="AD53" s="32" t="str">
        <f>'Comprehensive apps info'!AD53</f>
        <v/>
      </c>
      <c r="AE53" s="32" t="str">
        <f>'Comprehensive apps info'!AE53</f>
        <v/>
      </c>
      <c r="AF53" s="33" t="str">
        <f>'Comprehensive apps info'!AF53</f>
        <v/>
      </c>
      <c r="AG53" s="33" t="str">
        <f>'Comprehensive apps info'!AG53</f>
        <v/>
      </c>
      <c r="AH53" s="33" t="str">
        <f>'Comprehensive apps info'!AH53</f>
        <v/>
      </c>
      <c r="AI53" s="33" t="str">
        <f>'Comprehensive apps info'!AI53</f>
        <v/>
      </c>
      <c r="AJ53" s="33" t="str">
        <f>'Comprehensive apps info'!AJ53</f>
        <v/>
      </c>
      <c r="AK53" s="1"/>
    </row>
    <row r="54">
      <c r="A54" s="1"/>
      <c r="B54" s="10">
        <f>'Comprehensive apps info'!B54</f>
        <v>3</v>
      </c>
      <c r="C54" s="10">
        <f>'Comprehensive apps info'!C54</f>
        <v>11</v>
      </c>
      <c r="D54" s="25" t="str">
        <f>'Comprehensive apps info'!D54</f>
        <v>Omnisys</v>
      </c>
      <c r="E54" s="25" t="str">
        <f>'Comprehensive apps info'!E54</f>
        <v>PINV</v>
      </c>
      <c r="F54" s="25" t="str">
        <f>'Comprehensive apps info'!F54</f>
        <v>omnpinv</v>
      </c>
      <c r="G54" s="25" t="str">
        <f>'Comprehensive apps info'!G54</f>
        <v>Monthly</v>
      </c>
      <c r="H54" s="25" t="str">
        <f>'Comprehensive apps info'!H54</f>
        <v>????</v>
      </c>
      <c r="I54" s="25" t="str">
        <f>'Comprehensive apps info'!I54</f>
        <v>PDF</v>
      </c>
      <c r="J54" s="25" t="str">
        <f>'Comprehensive apps info'!J54</f>
        <v>Unassigned</v>
      </c>
      <c r="K54" s="25" t="str">
        <f>'Comprehensive apps info'!K54</f>
        <v>Unassigned</v>
      </c>
      <c r="L54" s="25" t="str">
        <f>'Comprehensive apps info'!L54</f>
        <v>Michael Smith</v>
      </c>
      <c r="M54" s="25" t="str">
        <f>'Comprehensive apps info'!M54</f>
        <v>Gerald Lockie</v>
      </c>
      <c r="N54" s="25" t="str">
        <f>'Comprehensive apps info'!N54</f>
        <v>Mike Benson</v>
      </c>
      <c r="O54" s="120" t="str">
        <f>'Comprehensive apps info'!O54</f>
        <v>Tookover Then De-scoped</v>
      </c>
      <c r="P54" s="25" t="str">
        <f>'Comprehensive apps info'!P54</f>
        <v>N/A</v>
      </c>
      <c r="Q54" s="25" t="str">
        <f>'Comprehensive apps info'!Q54</f>
        <v>N/A</v>
      </c>
      <c r="R54" s="25" t="str">
        <f>'Comprehensive apps info'!R54</f>
        <v>N/A</v>
      </c>
      <c r="S54" s="16" t="str">
        <f>'Comprehensive apps info'!S54</f>
        <v>Ritesh</v>
      </c>
      <c r="T54" s="16" t="str">
        <f>'Comprehensive apps info'!T54</f>
        <v>Maverick</v>
      </c>
      <c r="U54" s="25" t="str">
        <f>'Comprehensive apps info'!U54</f>
        <v>Chicago</v>
      </c>
      <c r="V54" s="25" t="str">
        <f>'Comprehensive apps info'!V54</f>
        <v>Chicago</v>
      </c>
      <c r="W54" s="28" t="str">
        <f>'Comprehensive apps info'!W54</f>
        <v>/prod/bcs/chgp/clientapp/omnpinv/</v>
      </c>
      <c r="X54" s="29" t="str">
        <f>'Comprehensive apps info'!X54</f>
        <v>/bcs/chgt/clientapp/omnpinv/</v>
      </c>
      <c r="Y54" s="30" t="str">
        <f>'Comprehensive apps info'!Y54</f>
        <v>https://sites.google.com/a/rrd.com/omnipinv/</v>
      </c>
      <c r="Z54" s="31" t="str">
        <f>'Comprehensive apps info'!Z54</f>
        <v/>
      </c>
      <c r="AA54" s="32" t="str">
        <f>'Comprehensive apps info'!AA54</f>
        <v/>
      </c>
      <c r="AB54" s="32" t="str">
        <f>'Comprehensive apps info'!AB54</f>
        <v/>
      </c>
      <c r="AC54" s="32" t="str">
        <f>'Comprehensive apps info'!AC54</f>
        <v/>
      </c>
      <c r="AD54" s="32" t="str">
        <f>'Comprehensive apps info'!AD54</f>
        <v/>
      </c>
      <c r="AE54" s="32" t="str">
        <f>'Comprehensive apps info'!AE54</f>
        <v/>
      </c>
      <c r="AF54" s="33" t="str">
        <f>'Comprehensive apps info'!AF54</f>
        <v/>
      </c>
      <c r="AG54" s="33" t="str">
        <f>'Comprehensive apps info'!AG54</f>
        <v/>
      </c>
      <c r="AH54" s="33" t="str">
        <f>'Comprehensive apps info'!AH54</f>
        <v/>
      </c>
      <c r="AI54" s="33" t="str">
        <f>'Comprehensive apps info'!AI54</f>
        <v/>
      </c>
      <c r="AJ54" s="33" t="str">
        <f>'Comprehensive apps info'!AJ54</f>
        <v/>
      </c>
      <c r="AK54" s="1"/>
    </row>
    <row r="55">
      <c r="A55" s="1"/>
      <c r="B55" s="10">
        <f>'Comprehensive apps info'!B55</f>
        <v>3</v>
      </c>
      <c r="C55" s="10">
        <f>'Comprehensive apps info'!C55</f>
        <v>12</v>
      </c>
      <c r="D55" s="25" t="str">
        <f>'Comprehensive apps info'!D55</f>
        <v>PMI Mortgage</v>
      </c>
      <c r="E55" s="25" t="str">
        <f>'Comprehensive apps info'!E55</f>
        <v>Statements</v>
      </c>
      <c r="F55" s="25" t="str">
        <f>'Comprehensive apps info'!F55</f>
        <v>pmimort</v>
      </c>
      <c r="G55" s="25" t="str">
        <f>'Comprehensive apps info'!G55</f>
        <v>Monthly</v>
      </c>
      <c r="H55" s="25" t="str">
        <f>'Comprehensive apps info'!H55</f>
        <v>Stmt</v>
      </c>
      <c r="I55" s="25" t="str">
        <f>'Comprehensive apps info'!I55</f>
        <v>Raw Data</v>
      </c>
      <c r="J55" s="25" t="str">
        <f>'Comprehensive apps info'!J55</f>
        <v>Unassigned</v>
      </c>
      <c r="K55" s="25" t="str">
        <f>'Comprehensive apps info'!K55</f>
        <v>Unassigned</v>
      </c>
      <c r="L55" s="25" t="str">
        <f>'Comprehensive apps info'!L55</f>
        <v>Michael Perry</v>
      </c>
      <c r="M55" s="25" t="str">
        <f>'Comprehensive apps info'!M55</f>
        <v>Joyce Parker</v>
      </c>
      <c r="N55" s="25" t="str">
        <f>'Comprehensive apps info'!N55</f>
        <v>Brandon Ballard</v>
      </c>
      <c r="O55" s="120" t="str">
        <f>'Comprehensive apps info'!O55</f>
        <v>De-scoped from TEKsystems</v>
      </c>
      <c r="P55" s="25" t="str">
        <f>'Comprehensive apps info'!P55</f>
        <v/>
      </c>
      <c r="Q55" s="25" t="str">
        <f>'Comprehensive apps info'!Q55</f>
        <v/>
      </c>
      <c r="R55" s="25" t="str">
        <f>'Comprehensive apps info'!R55</f>
        <v/>
      </c>
      <c r="S55" s="16" t="str">
        <f>'Comprehensive apps info'!S55</f>
        <v/>
      </c>
      <c r="T55" s="16" t="str">
        <f>'Comprehensive apps info'!T55</f>
        <v/>
      </c>
      <c r="U55" s="25" t="str">
        <f>'Comprehensive apps info'!U55</f>
        <v>Chicago</v>
      </c>
      <c r="V55" s="25" t="str">
        <f>'Comprehensive apps info'!V55</f>
        <v>Chicago</v>
      </c>
      <c r="W55" s="28" t="str">
        <f>'Comprehensive apps info'!W55</f>
        <v>/prod/bcs/chgp/clientapp/pmimort/</v>
      </c>
      <c r="X55" s="29" t="str">
        <f>'Comprehensive apps info'!X55</f>
        <v>/bcs/chgt/clientapp/pmimort/</v>
      </c>
      <c r="Y55" s="30" t="str">
        <f>'Comprehensive apps info'!Y55</f>
        <v>https://sites.google.com/a/rrd.com/pmi1/</v>
      </c>
      <c r="Z55" s="31" t="str">
        <f>'Comprehensive apps info'!Z55</f>
        <v/>
      </c>
      <c r="AA55" s="32" t="str">
        <f>'Comprehensive apps info'!AA55</f>
        <v/>
      </c>
      <c r="AB55" s="32" t="str">
        <f>'Comprehensive apps info'!AB55</f>
        <v/>
      </c>
      <c r="AC55" s="32" t="str">
        <f>'Comprehensive apps info'!AC55</f>
        <v/>
      </c>
      <c r="AD55" s="32" t="str">
        <f>'Comprehensive apps info'!AD55</f>
        <v/>
      </c>
      <c r="AE55" s="32" t="str">
        <f>'Comprehensive apps info'!AE55</f>
        <v/>
      </c>
      <c r="AF55" s="33" t="str">
        <f>'Comprehensive apps info'!AF55</f>
        <v/>
      </c>
      <c r="AG55" s="33" t="str">
        <f>'Comprehensive apps info'!AG55</f>
        <v/>
      </c>
      <c r="AH55" s="33" t="str">
        <f>'Comprehensive apps info'!AH55</f>
        <v/>
      </c>
      <c r="AI55" s="33" t="str">
        <f>'Comprehensive apps info'!AI55</f>
        <v/>
      </c>
      <c r="AJ55" s="33" t="str">
        <f>'Comprehensive apps info'!AJ55</f>
        <v/>
      </c>
      <c r="AK55" s="1"/>
    </row>
    <row r="56">
      <c r="A56" s="1"/>
      <c r="B56" s="10">
        <f>'Comprehensive apps info'!B56</f>
        <v>3</v>
      </c>
      <c r="C56" s="10">
        <f>'Comprehensive apps info'!C56</f>
        <v>13</v>
      </c>
      <c r="D56" s="25" t="str">
        <f>'Comprehensive apps info'!D56</f>
        <v>Kemper</v>
      </c>
      <c r="E56" s="25" t="str">
        <f>'Comprehensive apps info'!E56</f>
        <v>Profit Sharing</v>
      </c>
      <c r="F56" s="25" t="str">
        <f>'Comprehensive apps info'!F56</f>
        <v>kmpprof</v>
      </c>
      <c r="G56" s="25" t="str">
        <f>'Comprehensive apps info'!G56</f>
        <v>Annual</v>
      </c>
      <c r="H56" s="25" t="str">
        <f>'Comprehensive apps info'!H56</f>
        <v>Letter</v>
      </c>
      <c r="I56" s="25" t="str">
        <f>'Comprehensive apps info'!I56</f>
        <v>Raw Data</v>
      </c>
      <c r="J56" s="25" t="str">
        <f>'Comprehensive apps info'!J56</f>
        <v>Ravi</v>
      </c>
      <c r="K56" s="25" t="str">
        <f>'Comprehensive apps info'!K56</f>
        <v>Nethra</v>
      </c>
      <c r="L56" s="25" t="str">
        <f>'Comprehensive apps info'!L56</f>
        <v>Michael Leany</v>
      </c>
      <c r="M56" s="25" t="str">
        <f>'Comprehensive apps info'!M56</f>
        <v>Brent Jeppesen</v>
      </c>
      <c r="N56" s="25" t="str">
        <f>'Comprehensive apps info'!N56</f>
        <v>Brandon Ballard</v>
      </c>
      <c r="O56" s="120" t="str">
        <f>'Comprehensive apps info'!O56</f>
        <v>Supported by TEKsystems</v>
      </c>
      <c r="P56" s="25" t="str">
        <f>'Comprehensive apps info'!P56</f>
        <v>N/A</v>
      </c>
      <c r="Q56" s="25" t="str">
        <f>'Comprehensive apps info'!Q56</f>
        <v>N/A</v>
      </c>
      <c r="R56" s="25" t="str">
        <f>'Comprehensive apps info'!R56</f>
        <v>N/A</v>
      </c>
      <c r="S56" s="16" t="str">
        <f>'Comprehensive apps info'!S56</f>
        <v>Ritesh</v>
      </c>
      <c r="T56" s="16" t="str">
        <f>'Comprehensive apps info'!T56</f>
        <v>Maverick</v>
      </c>
      <c r="U56" s="25" t="str">
        <f>'Comprehensive apps info'!U56</f>
        <v>Need to check</v>
      </c>
      <c r="V56" s="25" t="str">
        <f>'Comprehensive apps info'!V56</f>
        <v>Need to check</v>
      </c>
      <c r="W56" s="28" t="str">
        <f>'Comprehensive apps info'!W56</f>
        <v/>
      </c>
      <c r="X56" s="29" t="str">
        <f>'Comprehensive apps info'!X56</f>
        <v/>
      </c>
      <c r="Y56" s="30" t="str">
        <f>'Comprehensive apps info'!Y56</f>
        <v>There is no Google Site for this app.</v>
      </c>
      <c r="Z56" s="31" t="str">
        <f>'Comprehensive apps info'!Z56</f>
        <v/>
      </c>
      <c r="AA56" s="32" t="str">
        <f>'Comprehensive apps info'!AA56</f>
        <v/>
      </c>
      <c r="AB56" s="32" t="str">
        <f>'Comprehensive apps info'!AB56</f>
        <v/>
      </c>
      <c r="AC56" s="32" t="str">
        <f>'Comprehensive apps info'!AC56</f>
        <v/>
      </c>
      <c r="AD56" s="32" t="str">
        <f>'Comprehensive apps info'!AD56</f>
        <v/>
      </c>
      <c r="AE56" s="32" t="str">
        <f>'Comprehensive apps info'!AE56</f>
        <v/>
      </c>
      <c r="AF56" s="33" t="str">
        <f>'Comprehensive apps info'!AF56</f>
        <v/>
      </c>
      <c r="AG56" s="33" t="str">
        <f>'Comprehensive apps info'!AG56</f>
        <v>No</v>
      </c>
      <c r="AH56" s="33" t="str">
        <f>'Comprehensive apps info'!AH56</f>
        <v/>
      </c>
      <c r="AI56" s="33" t="str">
        <f>'Comprehensive apps info'!AI56</f>
        <v/>
      </c>
      <c r="AJ56" s="33" t="str">
        <f>'Comprehensive apps info'!AJ56</f>
        <v/>
      </c>
      <c r="AK56" s="1"/>
    </row>
    <row r="57">
      <c r="A57" s="1"/>
      <c r="B57" s="10">
        <f>'Comprehensive apps info'!B57</f>
        <v>3</v>
      </c>
      <c r="C57" s="10">
        <f>'Comprehensive apps info'!C57</f>
        <v>14</v>
      </c>
      <c r="D57" s="25" t="str">
        <f>'Comprehensive apps info'!D57</f>
        <v>PHH Mortgage</v>
      </c>
      <c r="E57" s="25" t="str">
        <f>'Comprehensive apps info'!E57</f>
        <v>Fees</v>
      </c>
      <c r="F57" s="25" t="str">
        <f>'Comprehensive apps info'!F57</f>
        <v>phhfees</v>
      </c>
      <c r="G57" s="25" t="str">
        <f>'Comprehensive apps info'!G57</f>
        <v>Ad-hoc</v>
      </c>
      <c r="H57" s="25" t="str">
        <f>'Comprehensive apps info'!H57</f>
        <v>Stmt</v>
      </c>
      <c r="I57" s="25" t="str">
        <f>'Comprehensive apps info'!I57</f>
        <v>Raw Data</v>
      </c>
      <c r="J57" s="25" t="str">
        <f>'Comprehensive apps info'!J57</f>
        <v>Sushil</v>
      </c>
      <c r="K57" s="25" t="str">
        <f>'Comprehensive apps info'!K57</f>
        <v>Pravallika</v>
      </c>
      <c r="L57" s="25" t="str">
        <f>'Comprehensive apps info'!L57</f>
        <v>Scott Loosle</v>
      </c>
      <c r="M57" s="25" t="str">
        <f>'Comprehensive apps info'!M57</f>
        <v>Kathy Zecchino</v>
      </c>
      <c r="N57" s="25" t="str">
        <f>'Comprehensive apps info'!N57</f>
        <v>David Jarrett</v>
      </c>
      <c r="O57" s="120" t="str">
        <f>'Comprehensive apps info'!O57</f>
        <v>Supported by TEKsystems</v>
      </c>
      <c r="P57" s="25" t="str">
        <f>'Comprehensive apps info'!P57</f>
        <v>N/A</v>
      </c>
      <c r="Q57" s="25" t="str">
        <f>'Comprehensive apps info'!Q57</f>
        <v>N/A</v>
      </c>
      <c r="R57" s="25" t="str">
        <f>'Comprehensive apps info'!R57</f>
        <v>N/A</v>
      </c>
      <c r="S57" s="16" t="str">
        <f>'Comprehensive apps info'!S57</f>
        <v>Ritesh</v>
      </c>
      <c r="T57" s="16" t="str">
        <f>'Comprehensive apps info'!T57</f>
        <v>Maverick</v>
      </c>
      <c r="U57" s="25" t="str">
        <f>'Comprehensive apps info'!U57</f>
        <v>West Caldwell</v>
      </c>
      <c r="V57" s="25" t="str">
        <f>'Comprehensive apps info'!V57</f>
        <v>West Caldwell</v>
      </c>
      <c r="W57" s="28" t="str">
        <f>'Comprehensive apps info'!W57</f>
        <v>/prod/bcs/wcwp/clientapp/phhfees/</v>
      </c>
      <c r="X57" s="29" t="str">
        <f>'Comprehensive apps info'!X57</f>
        <v>/bcs/wcwt/clientapp/phhfees/</v>
      </c>
      <c r="Y57" s="30" t="str">
        <f>'Comprehensive apps info'!Y57</f>
        <v>https://sites.google.com/a/rrd.com/phh---fees-project/</v>
      </c>
      <c r="Z57" s="31" t="str">
        <f>'Comprehensive apps info'!Z57</f>
        <v/>
      </c>
      <c r="AA57" s="32" t="str">
        <f>'Comprehensive apps info'!AA57</f>
        <v/>
      </c>
      <c r="AB57" s="32" t="str">
        <f>'Comprehensive apps info'!AB57</f>
        <v/>
      </c>
      <c r="AC57" s="32" t="str">
        <f>'Comprehensive apps info'!AC57</f>
        <v/>
      </c>
      <c r="AD57" s="32" t="str">
        <f>'Comprehensive apps info'!AD57</f>
        <v/>
      </c>
      <c r="AE57" s="32" t="str">
        <f>'Comprehensive apps info'!AE57</f>
        <v/>
      </c>
      <c r="AF57" s="33" t="str">
        <f>'Comprehensive apps info'!AF57</f>
        <v/>
      </c>
      <c r="AG57" s="33" t="str">
        <f>'Comprehensive apps info'!AG57</f>
        <v>No</v>
      </c>
      <c r="AH57" s="33" t="str">
        <f>'Comprehensive apps info'!AH57</f>
        <v>Ad-hoc</v>
      </c>
      <c r="AI57" s="33" t="str">
        <f>'Comprehensive apps info'!AI57</f>
        <v/>
      </c>
      <c r="AJ57" s="33" t="str">
        <f>'Comprehensive apps info'!AJ57</f>
        <v/>
      </c>
      <c r="AK57" s="1"/>
    </row>
    <row r="58">
      <c r="A58" s="1"/>
      <c r="B58" s="10">
        <f>'Comprehensive apps info'!B58</f>
        <v>3</v>
      </c>
      <c r="C58" s="10">
        <f>'Comprehensive apps info'!C58</f>
        <v>15</v>
      </c>
      <c r="D58" s="25" t="str">
        <f>'Comprehensive apps info'!D58</f>
        <v>Genpact Federal Mogul</v>
      </c>
      <c r="E58" s="25" t="str">
        <f>'Comprehensive apps info'!E58</f>
        <v>Motorparts</v>
      </c>
      <c r="F58" s="25" t="str">
        <f>'Comprehensive apps info'!F58</f>
        <v>fdmchks</v>
      </c>
      <c r="G58" s="25" t="str">
        <f>'Comprehensive apps info'!G58</f>
        <v>MTWThF</v>
      </c>
      <c r="H58" s="25" t="str">
        <f>'Comprehensive apps info'!H58</f>
        <v>Check</v>
      </c>
      <c r="I58" s="25" t="str">
        <f>'Comprehensive apps info'!I58</f>
        <v/>
      </c>
      <c r="J58" s="25" t="str">
        <f>'Comprehensive apps info'!J58</f>
        <v>Ravi</v>
      </c>
      <c r="K58" s="25" t="str">
        <f>'Comprehensive apps info'!K58</f>
        <v>Lakshmi</v>
      </c>
      <c r="L58" s="25" t="str">
        <f>'Comprehensive apps info'!L58</f>
        <v>Joe Bowman</v>
      </c>
      <c r="M58" s="25" t="str">
        <f>'Comprehensive apps info'!M58</f>
        <v>Blake Harris</v>
      </c>
      <c r="N58" s="25" t="str">
        <f>'Comprehensive apps info'!N58</f>
        <v>Carrie Gereau</v>
      </c>
      <c r="O58" s="120" t="str">
        <f>'Comprehensive apps info'!O58</f>
        <v>Supported by TEKsystems</v>
      </c>
      <c r="P58" s="25" t="str">
        <f>'Comprehensive apps info'!P58</f>
        <v>N/A</v>
      </c>
      <c r="Q58" s="25" t="str">
        <f>'Comprehensive apps info'!Q58</f>
        <v>N/A</v>
      </c>
      <c r="R58" s="25" t="str">
        <f>'Comprehensive apps info'!R58</f>
        <v>N/A</v>
      </c>
      <c r="S58" s="16" t="str">
        <f>'Comprehensive apps info'!S58</f>
        <v>Ritesh</v>
      </c>
      <c r="T58" s="16" t="str">
        <f>'Comprehensive apps info'!T58</f>
        <v>Maverick</v>
      </c>
      <c r="U58" s="25" t="str">
        <f>'Comprehensive apps info'!U58</f>
        <v>Dallas</v>
      </c>
      <c r="V58" s="25" t="str">
        <f>'Comprehensive apps info'!V58</f>
        <v>Dallas</v>
      </c>
      <c r="W58" s="28" t="str">
        <f>'Comprehensive apps info'!W58</f>
        <v>/prod/bcs/dalp/clientapp/fdmchks/</v>
      </c>
      <c r="X58" s="29" t="str">
        <f>'Comprehensive apps info'!X58</f>
        <v>/bcs/dalt/clientapp/fdmchks/</v>
      </c>
      <c r="Y58" s="30" t="str">
        <f>'Comprehensive apps info'!Y58</f>
        <v>https://sites.google.com/a/rrd.com/fdmchks---federal-mogul-checks/</v>
      </c>
      <c r="Z58" s="31" t="str">
        <f>'Comprehensive apps info'!Z58</f>
        <v/>
      </c>
      <c r="AA58" s="32" t="str">
        <f>'Comprehensive apps info'!AA58</f>
        <v/>
      </c>
      <c r="AB58" s="32" t="str">
        <f>'Comprehensive apps info'!AB58</f>
        <v/>
      </c>
      <c r="AC58" s="32" t="str">
        <f>'Comprehensive apps info'!AC58</f>
        <v/>
      </c>
      <c r="AD58" s="32" t="str">
        <f>'Comprehensive apps info'!AD58</f>
        <v/>
      </c>
      <c r="AE58" s="32" t="str">
        <f>'Comprehensive apps info'!AE58</f>
        <v/>
      </c>
      <c r="AF58" s="33" t="str">
        <f>'Comprehensive apps info'!AF58</f>
        <v/>
      </c>
      <c r="AG58" s="33" t="str">
        <f>'Comprehensive apps info'!AG58</f>
        <v>No</v>
      </c>
      <c r="AH58" s="33" t="str">
        <f>'Comprehensive apps info'!AH58</f>
        <v/>
      </c>
      <c r="AI58" s="33" t="str">
        <f>'Comprehensive apps info'!AI58</f>
        <v/>
      </c>
      <c r="AJ58" s="33" t="str">
        <f>'Comprehensive apps info'!AJ58</f>
        <v/>
      </c>
      <c r="AK58" s="1"/>
    </row>
    <row r="59">
      <c r="A59" s="1"/>
      <c r="B59" s="10">
        <f>'Comprehensive apps info'!B59</f>
        <v>3</v>
      </c>
      <c r="C59" s="10">
        <f>'Comprehensive apps info'!C59</f>
        <v>16</v>
      </c>
      <c r="D59" s="25" t="str">
        <f>'Comprehensive apps info'!D59</f>
        <v>GlaxoSmithKline</v>
      </c>
      <c r="E59" s="25" t="str">
        <f>'Comprehensive apps info'!E59</f>
        <v>GSKCHKS</v>
      </c>
      <c r="F59" s="25" t="str">
        <f>'Comprehensive apps info'!F59</f>
        <v>gskchks</v>
      </c>
      <c r="G59" s="25" t="str">
        <f>'Comprehensive apps info'!G59</f>
        <v>Bi-monthly</v>
      </c>
      <c r="H59" s="25" t="str">
        <f>'Comprehensive apps info'!H59</f>
        <v>Check</v>
      </c>
      <c r="I59" s="25" t="str">
        <f>'Comprehensive apps info'!I59</f>
        <v/>
      </c>
      <c r="J59" s="25" t="str">
        <f>'Comprehensive apps info'!J59</f>
        <v>Unassigned</v>
      </c>
      <c r="K59" s="25" t="str">
        <f>'Comprehensive apps info'!K59</f>
        <v>Unassigned</v>
      </c>
      <c r="L59" s="25" t="str">
        <f>'Comprehensive apps info'!L59</f>
        <v>Joe Bowman</v>
      </c>
      <c r="M59" s="25" t="str">
        <f>'Comprehensive apps info'!M59</f>
        <v>Eric Rydberg</v>
      </c>
      <c r="N59" s="25" t="str">
        <f>'Comprehensive apps info'!N59</f>
        <v>Carrie Gereau</v>
      </c>
      <c r="O59" s="120" t="str">
        <f>'Comprehensive apps info'!O59</f>
        <v>De-scoped from TEKsystems</v>
      </c>
      <c r="P59" s="25" t="str">
        <f>'Comprehensive apps info'!P59</f>
        <v/>
      </c>
      <c r="Q59" s="25" t="str">
        <f>'Comprehensive apps info'!Q59</f>
        <v/>
      </c>
      <c r="R59" s="25" t="str">
        <f>'Comprehensive apps info'!R59</f>
        <v/>
      </c>
      <c r="S59" s="16" t="str">
        <f>'Comprehensive apps info'!S59</f>
        <v/>
      </c>
      <c r="T59" s="16" t="str">
        <f>'Comprehensive apps info'!T59</f>
        <v/>
      </c>
      <c r="U59" s="25" t="str">
        <f>'Comprehensive apps info'!U59</f>
        <v>Dallas</v>
      </c>
      <c r="V59" s="25" t="str">
        <f>'Comprehensive apps info'!V59</f>
        <v>Dallas</v>
      </c>
      <c r="W59" s="28" t="str">
        <f>'Comprehensive apps info'!W59</f>
        <v>/prod/bcs/dalp/clientapp/gskchks/</v>
      </c>
      <c r="X59" s="29" t="str">
        <f>'Comprehensive apps info'!X59</f>
        <v>/bcs/dalt/clientapp/gskchks/</v>
      </c>
      <c r="Y59" s="30" t="str">
        <f>'Comprehensive apps info'!Y59</f>
        <v>https://sites.google.com/a/rrd.com/gsk-chks-glaxosmithkline-checks/</v>
      </c>
      <c r="Z59" s="31" t="str">
        <f>'Comprehensive apps info'!Z59</f>
        <v/>
      </c>
      <c r="AA59" s="32" t="str">
        <f>'Comprehensive apps info'!AA59</f>
        <v/>
      </c>
      <c r="AB59" s="32" t="str">
        <f>'Comprehensive apps info'!AB59</f>
        <v/>
      </c>
      <c r="AC59" s="32" t="str">
        <f>'Comprehensive apps info'!AC59</f>
        <v/>
      </c>
      <c r="AD59" s="32" t="str">
        <f>'Comprehensive apps info'!AD59</f>
        <v/>
      </c>
      <c r="AE59" s="32" t="str">
        <f>'Comprehensive apps info'!AE59</f>
        <v/>
      </c>
      <c r="AF59" s="33" t="str">
        <f>'Comprehensive apps info'!AF59</f>
        <v/>
      </c>
      <c r="AG59" s="33" t="str">
        <f>'Comprehensive apps info'!AG59</f>
        <v/>
      </c>
      <c r="AH59" s="33" t="str">
        <f>'Comprehensive apps info'!AH59</f>
        <v/>
      </c>
      <c r="AI59" s="33" t="str">
        <f>'Comprehensive apps info'!AI59</f>
        <v/>
      </c>
      <c r="AJ59" s="33" t="str">
        <f>'Comprehensive apps info'!AJ59</f>
        <v/>
      </c>
      <c r="AK59" s="1"/>
    </row>
    <row r="60">
      <c r="A60" s="1"/>
      <c r="B60" s="10">
        <f>'Comprehensive apps info'!B60</f>
        <v>3</v>
      </c>
      <c r="C60" s="10">
        <f>'Comprehensive apps info'!C60</f>
        <v>17</v>
      </c>
      <c r="D60" s="25" t="str">
        <f>'Comprehensive apps info'!D60</f>
        <v>H&amp;R Block</v>
      </c>
      <c r="E60" s="25" t="str">
        <f>'Comprehensive apps info'!E60</f>
        <v>Letters</v>
      </c>
      <c r="F60" s="25" t="str">
        <f>'Comprehensive apps info'!F60</f>
        <v>hrbcltr</v>
      </c>
      <c r="G60" s="25" t="str">
        <f>'Comprehensive apps info'!G60</f>
        <v>Daily</v>
      </c>
      <c r="H60" s="25" t="str">
        <f>'Comprehensive apps info'!H60</f>
        <v>Letter</v>
      </c>
      <c r="I60" s="25" t="str">
        <f>'Comprehensive apps info'!I60</f>
        <v>????</v>
      </c>
      <c r="J60" s="25" t="str">
        <f>'Comprehensive apps info'!J60</f>
        <v>Anil</v>
      </c>
      <c r="K60" s="25" t="str">
        <f>'Comprehensive apps info'!K60</f>
        <v>Nethra</v>
      </c>
      <c r="L60" s="25" t="str">
        <f>'Comprehensive apps info'!L60</f>
        <v>Michael Smith</v>
      </c>
      <c r="M60" s="25" t="str">
        <f>'Comprehensive apps info'!M60</f>
        <v>Frederick Reisch</v>
      </c>
      <c r="N60" s="25" t="str">
        <f>'Comprehensive apps info'!N60</f>
        <v>Mike Benson</v>
      </c>
      <c r="O60" s="120" t="str">
        <f>'Comprehensive apps info'!O60</f>
        <v>Supported by TEKsystems</v>
      </c>
      <c r="P60" s="25" t="str">
        <f>'Comprehensive apps info'!P60</f>
        <v>N/A</v>
      </c>
      <c r="Q60" s="25" t="str">
        <f>'Comprehensive apps info'!Q60</f>
        <v>N/A</v>
      </c>
      <c r="R60" s="25" t="str">
        <f>'Comprehensive apps info'!R60</f>
        <v>N/A</v>
      </c>
      <c r="S60" s="16" t="str">
        <f>'Comprehensive apps info'!S60</f>
        <v>Ritesh</v>
      </c>
      <c r="T60" s="16" t="str">
        <f>'Comprehensive apps info'!T60</f>
        <v>Maverick</v>
      </c>
      <c r="U60" s="25" t="str">
        <f>'Comprehensive apps info'!U60</f>
        <v>Need to check</v>
      </c>
      <c r="V60" s="25" t="str">
        <f>'Comprehensive apps info'!V60</f>
        <v>Need to check</v>
      </c>
      <c r="W60" s="28" t="str">
        <f>'Comprehensive apps info'!W60</f>
        <v/>
      </c>
      <c r="X60" s="29" t="str">
        <f>'Comprehensive apps info'!X60</f>
        <v/>
      </c>
      <c r="Y60" s="30" t="str">
        <f>'Comprehensive apps info'!Y60</f>
        <v/>
      </c>
      <c r="Z60" s="31" t="str">
        <f>'Comprehensive apps info'!Z60</f>
        <v/>
      </c>
      <c r="AA60" s="32" t="str">
        <f>'Comprehensive apps info'!AA60</f>
        <v/>
      </c>
      <c r="AB60" s="32" t="str">
        <f>'Comprehensive apps info'!AB60</f>
        <v/>
      </c>
      <c r="AC60" s="32" t="str">
        <f>'Comprehensive apps info'!AC60</f>
        <v/>
      </c>
      <c r="AD60" s="32" t="str">
        <f>'Comprehensive apps info'!AD60</f>
        <v/>
      </c>
      <c r="AE60" s="32" t="str">
        <f>'Comprehensive apps info'!AE60</f>
        <v/>
      </c>
      <c r="AF60" s="33" t="str">
        <f>'Comprehensive apps info'!AF60</f>
        <v/>
      </c>
      <c r="AG60" s="33" t="str">
        <f>'Comprehensive apps info'!AG60</f>
        <v>No</v>
      </c>
      <c r="AH60" s="33" t="str">
        <f>'Comprehensive apps info'!AH60</f>
        <v/>
      </c>
      <c r="AI60" s="33" t="str">
        <f>'Comprehensive apps info'!AI60</f>
        <v/>
      </c>
      <c r="AJ60" s="33" t="str">
        <f>'Comprehensive apps info'!AJ60</f>
        <v/>
      </c>
      <c r="AK60" s="1"/>
    </row>
    <row r="61">
      <c r="A61" s="1"/>
      <c r="B61" s="10">
        <f>'Comprehensive apps info'!B61</f>
        <v>3</v>
      </c>
      <c r="C61" s="10">
        <f>'Comprehensive apps info'!C61</f>
        <v>18</v>
      </c>
      <c r="D61" s="25" t="str">
        <f>'Comprehensive apps info'!D61</f>
        <v>Direct Energy</v>
      </c>
      <c r="E61" s="25" t="str">
        <f>'Comprehensive apps info'!E61</f>
        <v>Archive</v>
      </c>
      <c r="F61" s="25" t="str">
        <f>'Comprehensive apps info'!F61</f>
        <v>decarch</v>
      </c>
      <c r="G61" s="25" t="str">
        <f>'Comprehensive apps info'!G61</f>
        <v>Ad-hoc</v>
      </c>
      <c r="H61" s="25" t="str">
        <f>'Comprehensive apps info'!H61</f>
        <v>Archive</v>
      </c>
      <c r="I61" s="25" t="str">
        <f>'Comprehensive apps info'!I61</f>
        <v>PDF</v>
      </c>
      <c r="J61" s="25" t="str">
        <f>'Comprehensive apps info'!J61</f>
        <v>Unassigned</v>
      </c>
      <c r="K61" s="25" t="str">
        <f>'Comprehensive apps info'!K61</f>
        <v>Unassigned</v>
      </c>
      <c r="L61" s="25" t="str">
        <f>'Comprehensive apps info'!L61</f>
        <v>Trenton Mumford</v>
      </c>
      <c r="M61" s="25" t="str">
        <f>'Comprehensive apps info'!M61</f>
        <v>Richard Sprague</v>
      </c>
      <c r="N61" s="25" t="str">
        <f>'Comprehensive apps info'!N61</f>
        <v>Brandon Ballard</v>
      </c>
      <c r="O61" s="120" t="str">
        <f>'Comprehensive apps info'!O61</f>
        <v>De-scoped from TEKsystems</v>
      </c>
      <c r="P61" s="25" t="str">
        <f>'Comprehensive apps info'!P61</f>
        <v/>
      </c>
      <c r="Q61" s="25" t="str">
        <f>'Comprehensive apps info'!Q61</f>
        <v/>
      </c>
      <c r="R61" s="25" t="str">
        <f>'Comprehensive apps info'!R61</f>
        <v/>
      </c>
      <c r="S61" s="16" t="str">
        <f>'Comprehensive apps info'!S61</f>
        <v/>
      </c>
      <c r="T61" s="16" t="str">
        <f>'Comprehensive apps info'!T61</f>
        <v/>
      </c>
      <c r="U61" s="25" t="str">
        <f>'Comprehensive apps info'!U61</f>
        <v>Need to check</v>
      </c>
      <c r="V61" s="25" t="str">
        <f>'Comprehensive apps info'!V61</f>
        <v>Need to check</v>
      </c>
      <c r="W61" s="28" t="str">
        <f>'Comprehensive apps info'!W61</f>
        <v/>
      </c>
      <c r="X61" s="29" t="str">
        <f>'Comprehensive apps info'!X61</f>
        <v/>
      </c>
      <c r="Y61" s="30" t="str">
        <f>'Comprehensive apps info'!Y61</f>
        <v/>
      </c>
      <c r="Z61" s="31" t="str">
        <f>'Comprehensive apps info'!Z61</f>
        <v/>
      </c>
      <c r="AA61" s="32" t="str">
        <f>'Comprehensive apps info'!AA61</f>
        <v/>
      </c>
      <c r="AB61" s="32" t="str">
        <f>'Comprehensive apps info'!AB61</f>
        <v/>
      </c>
      <c r="AC61" s="32" t="str">
        <f>'Comprehensive apps info'!AC61</f>
        <v/>
      </c>
      <c r="AD61" s="32" t="str">
        <f>'Comprehensive apps info'!AD61</f>
        <v/>
      </c>
      <c r="AE61" s="32" t="str">
        <f>'Comprehensive apps info'!AE61</f>
        <v/>
      </c>
      <c r="AF61" s="33" t="str">
        <f>'Comprehensive apps info'!AF61</f>
        <v/>
      </c>
      <c r="AG61" s="33" t="str">
        <f>'Comprehensive apps info'!AG61</f>
        <v/>
      </c>
      <c r="AH61" s="33" t="str">
        <f>'Comprehensive apps info'!AH61</f>
        <v/>
      </c>
      <c r="AI61" s="33" t="str">
        <f>'Comprehensive apps info'!AI61</f>
        <v/>
      </c>
      <c r="AJ61" s="33" t="str">
        <f>'Comprehensive apps info'!AJ61</f>
        <v/>
      </c>
      <c r="AK61" s="1"/>
    </row>
    <row r="62">
      <c r="A62" s="1"/>
      <c r="B62" s="10">
        <f>'Comprehensive apps info'!B62</f>
        <v>4</v>
      </c>
      <c r="C62" s="10">
        <f>'Comprehensive apps info'!C62</f>
        <v>1</v>
      </c>
      <c r="D62" s="25" t="str">
        <f>'Comprehensive apps info'!D62</f>
        <v>Mercer</v>
      </c>
      <c r="E62" s="25" t="str">
        <f>'Comprehensive apps info'!E62</f>
        <v>Epsilon 1</v>
      </c>
      <c r="F62" s="25" t="str">
        <f>'Comprehensive apps info'!F62</f>
        <v>msheps1</v>
      </c>
      <c r="G62" s="25" t="str">
        <f>'Comprehensive apps info'!G62</f>
        <v>Daily</v>
      </c>
      <c r="H62" s="25" t="str">
        <f>'Comprehensive apps info'!H62</f>
        <v>Letter</v>
      </c>
      <c r="I62" s="25" t="str">
        <f>'Comprehensive apps info'!I62</f>
        <v>Raw Data</v>
      </c>
      <c r="J62" s="25" t="str">
        <f>'Comprehensive apps info'!J62</f>
        <v>Nethra</v>
      </c>
      <c r="K62" s="25" t="str">
        <f>'Comprehensive apps info'!K62</f>
        <v>Lakshmi</v>
      </c>
      <c r="L62" s="25" t="str">
        <f>'Comprehensive apps info'!L62</f>
        <v>Morgan McRory</v>
      </c>
      <c r="M62" s="25" t="str">
        <f>'Comprehensive apps info'!M62</f>
        <v>Rose Ann Rockwell</v>
      </c>
      <c r="N62" s="25" t="str">
        <f>'Comprehensive apps info'!N62</f>
        <v>Brandon Ballard</v>
      </c>
      <c r="O62" s="26" t="str">
        <f>'Comprehensive apps info'!O62</f>
        <v>Supported by TEKsystems</v>
      </c>
      <c r="P62" s="25" t="str">
        <f>'Comprehensive apps info'!P62</f>
        <v>N/A</v>
      </c>
      <c r="Q62" s="25" t="str">
        <f>'Comprehensive apps info'!Q62</f>
        <v>N/A</v>
      </c>
      <c r="R62" s="25" t="str">
        <f>'Comprehensive apps info'!R62</f>
        <v>N/A</v>
      </c>
      <c r="S62" s="16" t="str">
        <f>'Comprehensive apps info'!S62</f>
        <v>Maverick</v>
      </c>
      <c r="T62" s="16" t="str">
        <f>'Comprehensive apps info'!T62</f>
        <v>Ritesh</v>
      </c>
      <c r="U62" s="25" t="str">
        <f>'Comprehensive apps info'!U62</f>
        <v>Logan</v>
      </c>
      <c r="V62" s="25" t="str">
        <f>'Comprehensive apps info'!V62</f>
        <v>Logan</v>
      </c>
      <c r="W62" s="28" t="str">
        <f>'Comprehensive apps info'!W62</f>
        <v>/prod/bcs/lgnp/clientapp/msheps1/</v>
      </c>
      <c r="X62" s="29" t="str">
        <f>'Comprehensive apps info'!X62</f>
        <v>/bcs/lgnt/clientapp/msheps1/</v>
      </c>
      <c r="Y62" s="30" t="str">
        <f>'Comprehensive apps info'!Y62</f>
        <v>https://sites.google.com/a/rrd.com/mercer-e-notify/</v>
      </c>
      <c r="Z62" s="31" t="str">
        <f>'Comprehensive apps info'!Z62</f>
        <v/>
      </c>
      <c r="AA62" s="32" t="str">
        <f>'Comprehensive apps info'!AA62</f>
        <v/>
      </c>
      <c r="AB62" s="32" t="str">
        <f>'Comprehensive apps info'!AB62</f>
        <v/>
      </c>
      <c r="AC62" s="32" t="str">
        <f>'Comprehensive apps info'!AC62</f>
        <v/>
      </c>
      <c r="AD62" s="32" t="str">
        <f>'Comprehensive apps info'!AD62</f>
        <v/>
      </c>
      <c r="AE62" s="32" t="str">
        <f>'Comprehensive apps info'!AE62</f>
        <v/>
      </c>
      <c r="AF62" s="33" t="str">
        <f>'Comprehensive apps info'!AF62</f>
        <v/>
      </c>
      <c r="AG62" s="33" t="str">
        <f>'Comprehensive apps info'!AG62</f>
        <v>Yes</v>
      </c>
      <c r="AH62" s="33" t="str">
        <f>'Comprehensive apps info'!AH62</f>
        <v/>
      </c>
      <c r="AI62" s="33" t="str">
        <f>'Comprehensive apps info'!AI62</f>
        <v/>
      </c>
      <c r="AJ62" s="33" t="str">
        <f>'Comprehensive apps info'!AJ62</f>
        <v/>
      </c>
      <c r="AK62" s="1"/>
    </row>
    <row r="63">
      <c r="A63" s="1"/>
      <c r="B63" s="10">
        <f>'Comprehensive apps info'!B63</f>
        <v>4</v>
      </c>
      <c r="C63" s="10">
        <f>'Comprehensive apps info'!C63</f>
        <v>2</v>
      </c>
      <c r="D63" s="25" t="str">
        <f>'Comprehensive apps info'!D63</f>
        <v>H&amp;R Block</v>
      </c>
      <c r="E63" s="25" t="str">
        <f>'Comprehensive apps info'!E63</f>
        <v>Ameriprise Checks</v>
      </c>
      <c r="F63" s="25" t="str">
        <f>'Comprehensive apps info'!F63</f>
        <v>ampchck</v>
      </c>
      <c r="G63" s="25" t="str">
        <f>'Comprehensive apps info'!G63</f>
        <v>Daily</v>
      </c>
      <c r="H63" s="25" t="str">
        <f>'Comprehensive apps info'!H63</f>
        <v>Check</v>
      </c>
      <c r="I63" s="25" t="str">
        <f>'Comprehensive apps info'!I63</f>
        <v>Raw Data</v>
      </c>
      <c r="J63" s="25" t="str">
        <f>'Comprehensive apps info'!J63</f>
        <v>Sushil</v>
      </c>
      <c r="K63" s="25" t="str">
        <f>'Comprehensive apps info'!K63</f>
        <v>Naidu</v>
      </c>
      <c r="L63" s="25" t="str">
        <f>'Comprehensive apps info'!L63</f>
        <v>Jordan Rampersad</v>
      </c>
      <c r="M63" s="25" t="str">
        <f>'Comprehensive apps info'!M63</f>
        <v>Tom Gust</v>
      </c>
      <c r="N63" s="25" t="str">
        <f>'Comprehensive apps info'!N63</f>
        <v>Mike Benson</v>
      </c>
      <c r="O63" s="26" t="str">
        <f>'Comprehensive apps info'!O63</f>
        <v>Supported by TEKsystems</v>
      </c>
      <c r="P63" s="25" t="str">
        <f>'Comprehensive apps info'!P63</f>
        <v>N/A</v>
      </c>
      <c r="Q63" s="25" t="str">
        <f>'Comprehensive apps info'!Q63</f>
        <v>N/A</v>
      </c>
      <c r="R63" s="25" t="str">
        <f>'Comprehensive apps info'!R63</f>
        <v>N/A</v>
      </c>
      <c r="S63" s="16" t="str">
        <f>'Comprehensive apps info'!S63</f>
        <v>Maverick</v>
      </c>
      <c r="T63" s="16" t="str">
        <f>'Comprehensive apps info'!T63</f>
        <v>Ritesh</v>
      </c>
      <c r="U63" s="25" t="str">
        <f>'Comprehensive apps info'!U63</f>
        <v>Chicago</v>
      </c>
      <c r="V63" s="25" t="str">
        <f>'Comprehensive apps info'!V63</f>
        <v>Chicago</v>
      </c>
      <c r="W63" s="28" t="str">
        <f>'Comprehensive apps info'!W63</f>
        <v>/prod/bcs/chgp/clientapp/ampchck/</v>
      </c>
      <c r="X63" s="29" t="str">
        <f>'Comprehensive apps info'!X63</f>
        <v>/bcs/chgt/clientapp/ampchck/</v>
      </c>
      <c r="Y63" s="30" t="str">
        <f>'Comprehensive apps info'!Y63</f>
        <v>https://sites.google.com/a/rrd.com/ameriprise-checks/</v>
      </c>
      <c r="Z63" s="31" t="str">
        <f>'Comprehensive apps info'!Z63</f>
        <v/>
      </c>
      <c r="AA63" s="32" t="str">
        <f>'Comprehensive apps info'!AA63</f>
        <v>rrd-amp-chck-igroup@rrd.com</v>
      </c>
      <c r="AB63" s="32" t="str">
        <f>'Comprehensive apps info'!AB63</f>
        <v>rrd-amp-chck-egroup@rrd.com</v>
      </c>
      <c r="AC63" s="32" t="str">
        <f>'Comprehensive apps info'!AC63</f>
        <v/>
      </c>
      <c r="AD63" s="32" t="str">
        <f>'Comprehensive apps info'!AD63</f>
        <v/>
      </c>
      <c r="AE63" s="32" t="str">
        <f>'Comprehensive apps info'!AE63</f>
        <v/>
      </c>
      <c r="AF63" s="33" t="str">
        <f>'Comprehensive apps info'!AF63</f>
        <v/>
      </c>
      <c r="AG63" s="33" t="str">
        <f>'Comprehensive apps info'!AG63</f>
        <v>No</v>
      </c>
      <c r="AH63" s="33" t="str">
        <f>'Comprehensive apps info'!AH63</f>
        <v/>
      </c>
      <c r="AI63" s="33" t="str">
        <f>'Comprehensive apps info'!AI63</f>
        <v/>
      </c>
      <c r="AJ63" s="33" t="str">
        <f>'Comprehensive apps info'!AJ63</f>
        <v/>
      </c>
      <c r="AK63" s="1"/>
    </row>
    <row r="64">
      <c r="A64" s="1"/>
      <c r="B64" s="10">
        <f>'Comprehensive apps info'!B64</f>
        <v>4</v>
      </c>
      <c r="C64" s="10">
        <f>'Comprehensive apps info'!C64</f>
        <v>3</v>
      </c>
      <c r="D64" s="25" t="str">
        <f>'Comprehensive apps info'!D64</f>
        <v>H&amp;R Block</v>
      </c>
      <c r="E64" s="25" t="str">
        <f>'Comprehensive apps info'!E64</f>
        <v>Check</v>
      </c>
      <c r="F64" s="25" t="str">
        <f>'Comprehensive apps info'!F64</f>
        <v>hrbchck</v>
      </c>
      <c r="G64" s="25" t="str">
        <f>'Comprehensive apps info'!G64</f>
        <v>Daily</v>
      </c>
      <c r="H64" s="25" t="str">
        <f>'Comprehensive apps info'!H64</f>
        <v>Check</v>
      </c>
      <c r="I64" s="25" t="str">
        <f>'Comprehensive apps info'!I64</f>
        <v>Raw Data</v>
      </c>
      <c r="J64" s="25" t="str">
        <f>'Comprehensive apps info'!J64</f>
        <v>Sushil</v>
      </c>
      <c r="K64" s="25" t="str">
        <f>'Comprehensive apps info'!K64</f>
        <v>Pravallika</v>
      </c>
      <c r="L64" s="25" t="str">
        <f>'Comprehensive apps info'!L64</f>
        <v>Spencer Jones</v>
      </c>
      <c r="M64" s="25" t="str">
        <f>'Comprehensive apps info'!M64</f>
        <v>Frederick Reisch</v>
      </c>
      <c r="N64" s="25" t="str">
        <f>'Comprehensive apps info'!N64</f>
        <v>Mike Benson</v>
      </c>
      <c r="O64" s="26" t="str">
        <f>'Comprehensive apps info'!O64</f>
        <v>Supported by TEKsystems</v>
      </c>
      <c r="P64" s="25" t="str">
        <f>'Comprehensive apps info'!P64</f>
        <v>N/A</v>
      </c>
      <c r="Q64" s="25" t="str">
        <f>'Comprehensive apps info'!Q64</f>
        <v>N/A</v>
      </c>
      <c r="R64" s="25" t="str">
        <f>'Comprehensive apps info'!R64</f>
        <v>N/A</v>
      </c>
      <c r="S64" s="16" t="str">
        <f>'Comprehensive apps info'!S64</f>
        <v>Maverick</v>
      </c>
      <c r="T64" s="16" t="str">
        <f>'Comprehensive apps info'!T64</f>
        <v>Ritesh</v>
      </c>
      <c r="U64" s="25" t="str">
        <f>'Comprehensive apps info'!U64</f>
        <v>Chicago</v>
      </c>
      <c r="V64" s="25" t="str">
        <f>'Comprehensive apps info'!V64</f>
        <v>Chicago</v>
      </c>
      <c r="W64" s="28" t="str">
        <f>'Comprehensive apps info'!W64</f>
        <v>/prod/bcs/chgp/clientapp/hrbchck/</v>
      </c>
      <c r="X64" s="29" t="str">
        <f>'Comprehensive apps info'!X64</f>
        <v>/bcs/chgt/clientapp/hrbchck/</v>
      </c>
      <c r="Y64" s="30" t="str">
        <f>'Comprehensive apps info'!Y64</f>
        <v>https://sites.google.com/a/rrd.com/hr-block-bank/</v>
      </c>
      <c r="Z64" s="31" t="str">
        <f>'Comprehensive apps info'!Z64</f>
        <v/>
      </c>
      <c r="AA64" s="32" t="str">
        <f>'Comprehensive apps info'!AA64</f>
        <v>rrd-hrb-chck-igroup@rrd.com</v>
      </c>
      <c r="AB64" s="32" t="str">
        <f>'Comprehensive apps info'!AB64</f>
        <v>rrd-hrb-chck-egroup@rrd.com</v>
      </c>
      <c r="AC64" s="32" t="str">
        <f>'Comprehensive apps info'!AC64</f>
        <v/>
      </c>
      <c r="AD64" s="32" t="str">
        <f>'Comprehensive apps info'!AD64</f>
        <v/>
      </c>
      <c r="AE64" s="32" t="str">
        <f>'Comprehensive apps info'!AE64</f>
        <v/>
      </c>
      <c r="AF64" s="33" t="str">
        <f>'Comprehensive apps info'!AF64</f>
        <v/>
      </c>
      <c r="AG64" s="33" t="str">
        <f>'Comprehensive apps info'!AG64</f>
        <v>No</v>
      </c>
      <c r="AH64" s="33" t="str">
        <f>'Comprehensive apps info'!AH64</f>
        <v/>
      </c>
      <c r="AI64" s="33" t="str">
        <f>'Comprehensive apps info'!AI64</f>
        <v/>
      </c>
      <c r="AJ64" s="33" t="str">
        <f>'Comprehensive apps info'!AJ64</f>
        <v/>
      </c>
      <c r="AK64" s="1"/>
    </row>
    <row r="65">
      <c r="A65" s="1"/>
      <c r="B65" s="10">
        <f>'Comprehensive apps info'!B65</f>
        <v>4</v>
      </c>
      <c r="C65" s="10">
        <f>'Comprehensive apps info'!C65</f>
        <v>4</v>
      </c>
      <c r="D65" s="25" t="str">
        <f>'Comprehensive apps info'!D65</f>
        <v>John Hancock</v>
      </c>
      <c r="E65" s="25" t="str">
        <f>'Comprehensive apps info'!E65</f>
        <v>Manulife RPS Non-Confirms</v>
      </c>
      <c r="F65" s="25" t="str">
        <f>'Comprehensive apps info'!F65</f>
        <v>jhmrpsn</v>
      </c>
      <c r="G65" s="25" t="str">
        <f>'Comprehensive apps info'!G65</f>
        <v>Daily</v>
      </c>
      <c r="H65" s="25" t="str">
        <f>'Comprehensive apps info'!H65</f>
        <v>Letter</v>
      </c>
      <c r="I65" s="25" t="str">
        <f>'Comprehensive apps info'!I65</f>
        <v>AFP</v>
      </c>
      <c r="J65" s="25" t="str">
        <f>'Comprehensive apps info'!J65</f>
        <v>Unassigned</v>
      </c>
      <c r="K65" s="25" t="str">
        <f>'Comprehensive apps info'!K65</f>
        <v>Unassigned</v>
      </c>
      <c r="L65" s="25" t="str">
        <f>'Comprehensive apps info'!L65</f>
        <v>Jordan Rampersad</v>
      </c>
      <c r="M65" s="25" t="str">
        <f>'Comprehensive apps info'!M65</f>
        <v>Lynne Gurney</v>
      </c>
      <c r="N65" s="25" t="str">
        <f>'Comprehensive apps info'!N65</f>
        <v>Mike Benson</v>
      </c>
      <c r="O65" s="26" t="str">
        <f>'Comprehensive apps info'!O65</f>
        <v>De-scoped from TEKsystems</v>
      </c>
      <c r="P65" s="25" t="str">
        <f>'Comprehensive apps info'!P65</f>
        <v>N/A</v>
      </c>
      <c r="Q65" s="25" t="str">
        <f>'Comprehensive apps info'!Q65</f>
        <v>N/A</v>
      </c>
      <c r="R65" s="25" t="str">
        <f>'Comprehensive apps info'!R65</f>
        <v>N/A</v>
      </c>
      <c r="S65" s="16" t="str">
        <f>'Comprehensive apps info'!S65</f>
        <v>Maverick</v>
      </c>
      <c r="T65" s="16" t="str">
        <f>'Comprehensive apps info'!T65</f>
        <v>Ritesh</v>
      </c>
      <c r="U65" s="25" t="str">
        <f>'Comprehensive apps info'!U65</f>
        <v>Need to check</v>
      </c>
      <c r="V65" s="25" t="str">
        <f>'Comprehensive apps info'!V65</f>
        <v>Need to check</v>
      </c>
      <c r="W65" s="28" t="str">
        <f>'Comprehensive apps info'!W65</f>
        <v/>
      </c>
      <c r="X65" s="29" t="str">
        <f>'Comprehensive apps info'!X65</f>
        <v/>
      </c>
      <c r="Y65" s="30" t="str">
        <f>'Comprehensive apps info'!Y65</f>
        <v/>
      </c>
      <c r="Z65" s="31" t="str">
        <f>'Comprehensive apps info'!Z65</f>
        <v/>
      </c>
      <c r="AA65" s="32" t="str">
        <f>'Comprehensive apps info'!AA65</f>
        <v/>
      </c>
      <c r="AB65" s="32" t="str">
        <f>'Comprehensive apps info'!AB65</f>
        <v/>
      </c>
      <c r="AC65" s="32" t="str">
        <f>'Comprehensive apps info'!AC65</f>
        <v/>
      </c>
      <c r="AD65" s="32" t="str">
        <f>'Comprehensive apps info'!AD65</f>
        <v/>
      </c>
      <c r="AE65" s="32" t="str">
        <f>'Comprehensive apps info'!AE65</f>
        <v/>
      </c>
      <c r="AF65" s="33" t="str">
        <f>'Comprehensive apps info'!AF65</f>
        <v/>
      </c>
      <c r="AG65" s="33" t="str">
        <f>'Comprehensive apps info'!AG65</f>
        <v/>
      </c>
      <c r="AH65" s="33" t="str">
        <f>'Comprehensive apps info'!AH65</f>
        <v/>
      </c>
      <c r="AI65" s="33" t="str">
        <f>'Comprehensive apps info'!AI65</f>
        <v/>
      </c>
      <c r="AJ65" s="33" t="str">
        <f>'Comprehensive apps info'!AJ65</f>
        <v/>
      </c>
      <c r="AK65" s="1"/>
    </row>
    <row r="66">
      <c r="A66" s="1"/>
      <c r="B66" s="10">
        <f>'Comprehensive apps info'!B66</f>
        <v>4</v>
      </c>
      <c r="C66" s="10">
        <f>'Comprehensive apps info'!C66</f>
        <v>5</v>
      </c>
      <c r="D66" s="25" t="str">
        <f>'Comprehensive apps info'!D66</f>
        <v>John Hancock</v>
      </c>
      <c r="E66" s="25" t="str">
        <f>'Comprehensive apps info'!E66</f>
        <v>Bpim (teft, tchk, schk, seft)</v>
      </c>
      <c r="F66" s="25" t="str">
        <f>'Comprehensive apps info'!F66</f>
        <v>jhctchk</v>
      </c>
      <c r="G66" s="25" t="str">
        <f>'Comprehensive apps info'!G66</f>
        <v>Weekly</v>
      </c>
      <c r="H66" s="25" t="str">
        <f>'Comprehensive apps info'!H66</f>
        <v>Letter</v>
      </c>
      <c r="I66" s="25" t="str">
        <f>'Comprehensive apps info'!I66</f>
        <v>Raw Data</v>
      </c>
      <c r="J66" s="25" t="str">
        <f>'Comprehensive apps info'!J66</f>
        <v>Unassigned</v>
      </c>
      <c r="K66" s="25" t="str">
        <f>'Comprehensive apps info'!K66</f>
        <v>Unassigned</v>
      </c>
      <c r="L66" s="25" t="str">
        <f>'Comprehensive apps info'!L66</f>
        <v>Logan App Dev Maintenance Team</v>
      </c>
      <c r="M66" s="25" t="str">
        <f>'Comprehensive apps info'!M66</f>
        <v>Janet Pollock</v>
      </c>
      <c r="N66" s="25" t="str">
        <f>'Comprehensive apps info'!N66</f>
        <v>Mike Benson</v>
      </c>
      <c r="O66" s="26" t="str">
        <f>'Comprehensive apps info'!O66</f>
        <v>De-scoped from TEKsystems</v>
      </c>
      <c r="P66" s="25" t="str">
        <f>'Comprehensive apps info'!P66</f>
        <v>N/A</v>
      </c>
      <c r="Q66" s="25" t="str">
        <f>'Comprehensive apps info'!Q66</f>
        <v>N/A</v>
      </c>
      <c r="R66" s="25" t="str">
        <f>'Comprehensive apps info'!R66</f>
        <v>N/A</v>
      </c>
      <c r="S66" s="16" t="str">
        <f>'Comprehensive apps info'!S66</f>
        <v>Maverick</v>
      </c>
      <c r="T66" s="16" t="str">
        <f>'Comprehensive apps info'!T66</f>
        <v>Ritesh</v>
      </c>
      <c r="U66" s="25" t="str">
        <f>'Comprehensive apps info'!U66</f>
        <v>Need to check</v>
      </c>
      <c r="V66" s="25" t="str">
        <f>'Comprehensive apps info'!V66</f>
        <v>Need to check</v>
      </c>
      <c r="W66" s="28" t="str">
        <f>'Comprehensive apps info'!W66</f>
        <v/>
      </c>
      <c r="X66" s="29" t="str">
        <f>'Comprehensive apps info'!X66</f>
        <v/>
      </c>
      <c r="Y66" s="30" t="str">
        <f>'Comprehensive apps info'!Y66</f>
        <v/>
      </c>
      <c r="Z66" s="31" t="str">
        <f>'Comprehensive apps info'!Z66</f>
        <v/>
      </c>
      <c r="AA66" s="32" t="str">
        <f>'Comprehensive apps info'!AA66</f>
        <v/>
      </c>
      <c r="AB66" s="32" t="str">
        <f>'Comprehensive apps info'!AB66</f>
        <v/>
      </c>
      <c r="AC66" s="32" t="str">
        <f>'Comprehensive apps info'!AC66</f>
        <v/>
      </c>
      <c r="AD66" s="32" t="str">
        <f>'Comprehensive apps info'!AD66</f>
        <v/>
      </c>
      <c r="AE66" s="32" t="str">
        <f>'Comprehensive apps info'!AE66</f>
        <v/>
      </c>
      <c r="AF66" s="33" t="str">
        <f>'Comprehensive apps info'!AF66</f>
        <v/>
      </c>
      <c r="AG66" s="33" t="str">
        <f>'Comprehensive apps info'!AG66</f>
        <v/>
      </c>
      <c r="AH66" s="33" t="str">
        <f>'Comprehensive apps info'!AH66</f>
        <v/>
      </c>
      <c r="AI66" s="33" t="str">
        <f>'Comprehensive apps info'!AI66</f>
        <v/>
      </c>
      <c r="AJ66" s="33" t="str">
        <f>'Comprehensive apps info'!AJ66</f>
        <v/>
      </c>
      <c r="AK66" s="1"/>
    </row>
    <row r="67">
      <c r="A67" s="1"/>
      <c r="B67" s="10">
        <f>'Comprehensive apps info'!B67</f>
        <v>4</v>
      </c>
      <c r="C67" s="10">
        <f>'Comprehensive apps info'!C67</f>
        <v>6</v>
      </c>
      <c r="D67" s="25" t="str">
        <f>'Comprehensive apps info'!D67</f>
        <v>John Hancock</v>
      </c>
      <c r="E67" s="25" t="str">
        <f>'Comprehensive apps info'!E67</f>
        <v>Letters</v>
      </c>
      <c r="F67" s="25" t="str">
        <f>'Comprehensive apps info'!F67</f>
        <v>jhaltrs</v>
      </c>
      <c r="G67" s="25" t="str">
        <f>'Comprehensive apps info'!G67</f>
        <v>Daily</v>
      </c>
      <c r="H67" s="25" t="str">
        <f>'Comprehensive apps info'!H67</f>
        <v>Letter</v>
      </c>
      <c r="I67" s="25" t="str">
        <f>'Comprehensive apps info'!I67</f>
        <v>Raw Data</v>
      </c>
      <c r="J67" s="25" t="str">
        <f>'Comprehensive apps info'!J67</f>
        <v>Unassigned</v>
      </c>
      <c r="K67" s="25" t="str">
        <f>'Comprehensive apps info'!K67</f>
        <v>Unassigned</v>
      </c>
      <c r="L67" s="25" t="str">
        <f>'Comprehensive apps info'!L67</f>
        <v>Bob Durtschi</v>
      </c>
      <c r="M67" s="25" t="str">
        <f>'Comprehensive apps info'!M67</f>
        <v>Janet Pollock</v>
      </c>
      <c r="N67" s="25" t="str">
        <f>'Comprehensive apps info'!N67</f>
        <v>Casey McCammon</v>
      </c>
      <c r="O67" s="26" t="str">
        <f>'Comprehensive apps info'!O67</f>
        <v>De-scoped from TEKsystems</v>
      </c>
      <c r="P67" s="25" t="str">
        <f>'Comprehensive apps info'!P67</f>
        <v>N/A</v>
      </c>
      <c r="Q67" s="25" t="str">
        <f>'Comprehensive apps info'!Q67</f>
        <v>N/A</v>
      </c>
      <c r="R67" s="25" t="str">
        <f>'Comprehensive apps info'!R67</f>
        <v>N/A</v>
      </c>
      <c r="S67" s="16" t="str">
        <f>'Comprehensive apps info'!S67</f>
        <v>Maverick</v>
      </c>
      <c r="T67" s="16" t="str">
        <f>'Comprehensive apps info'!T67</f>
        <v>Ritesh</v>
      </c>
      <c r="U67" s="25" t="str">
        <f>'Comprehensive apps info'!U67</f>
        <v>Need to check</v>
      </c>
      <c r="V67" s="25" t="str">
        <f>'Comprehensive apps info'!V67</f>
        <v>Need to check</v>
      </c>
      <c r="W67" s="28" t="str">
        <f>'Comprehensive apps info'!W67</f>
        <v/>
      </c>
      <c r="X67" s="29" t="str">
        <f>'Comprehensive apps info'!X67</f>
        <v/>
      </c>
      <c r="Y67" s="30" t="str">
        <f>'Comprehensive apps info'!Y67</f>
        <v/>
      </c>
      <c r="Z67" s="31" t="str">
        <f>'Comprehensive apps info'!Z67</f>
        <v/>
      </c>
      <c r="AA67" s="32" t="str">
        <f>'Comprehensive apps info'!AA67</f>
        <v/>
      </c>
      <c r="AB67" s="32" t="str">
        <f>'Comprehensive apps info'!AB67</f>
        <v/>
      </c>
      <c r="AC67" s="32" t="str">
        <f>'Comprehensive apps info'!AC67</f>
        <v/>
      </c>
      <c r="AD67" s="32" t="str">
        <f>'Comprehensive apps info'!AD67</f>
        <v/>
      </c>
      <c r="AE67" s="32" t="str">
        <f>'Comprehensive apps info'!AE67</f>
        <v/>
      </c>
      <c r="AF67" s="33" t="str">
        <f>'Comprehensive apps info'!AF67</f>
        <v/>
      </c>
      <c r="AG67" s="33" t="str">
        <f>'Comprehensive apps info'!AG67</f>
        <v/>
      </c>
      <c r="AH67" s="33" t="str">
        <f>'Comprehensive apps info'!AH67</f>
        <v/>
      </c>
      <c r="AI67" s="33" t="str">
        <f>'Comprehensive apps info'!AI67</f>
        <v/>
      </c>
      <c r="AJ67" s="33" t="str">
        <f>'Comprehensive apps info'!AJ67</f>
        <v/>
      </c>
      <c r="AK67" s="1"/>
    </row>
    <row r="68">
      <c r="A68" s="1"/>
      <c r="B68" s="10">
        <f>'Comprehensive apps info'!B68</f>
        <v>4</v>
      </c>
      <c r="C68" s="10">
        <f>'Comprehensive apps info'!C68</f>
        <v>7</v>
      </c>
      <c r="D68" s="25" t="str">
        <f>'Comprehensive apps info'!D68</f>
        <v>John Hancock</v>
      </c>
      <c r="E68" s="25" t="str">
        <f>'Comprehensive apps info'!E68</f>
        <v>EFT - Daily / Monthly / Annual</v>
      </c>
      <c r="F68" s="25" t="str">
        <f>'Comprehensive apps info'!F68</f>
        <v>jhaeftm</v>
      </c>
      <c r="G68" s="25" t="str">
        <f>'Comprehensive apps info'!G68</f>
        <v>Daily</v>
      </c>
      <c r="H68" s="25" t="str">
        <f>'Comprehensive apps info'!H68</f>
        <v>Letter</v>
      </c>
      <c r="I68" s="25" t="str">
        <f>'Comprehensive apps info'!I68</f>
        <v>Raw Data</v>
      </c>
      <c r="J68" s="25" t="str">
        <f>'Comprehensive apps info'!J68</f>
        <v>Unassigned</v>
      </c>
      <c r="K68" s="25" t="str">
        <f>'Comprehensive apps info'!K68</f>
        <v>Unassigned</v>
      </c>
      <c r="L68" s="25" t="str">
        <f>'Comprehensive apps info'!L68</f>
        <v>Bob Durtschi</v>
      </c>
      <c r="M68" s="25" t="str">
        <f>'Comprehensive apps info'!M68</f>
        <v>Janet Pollock</v>
      </c>
      <c r="N68" s="25" t="str">
        <f>'Comprehensive apps info'!N68</f>
        <v>Casey McCammon</v>
      </c>
      <c r="O68" s="26" t="str">
        <f>'Comprehensive apps info'!O68</f>
        <v>De-scoped from TEKsystems</v>
      </c>
      <c r="P68" s="25" t="str">
        <f>'Comprehensive apps info'!P68</f>
        <v>N/A</v>
      </c>
      <c r="Q68" s="25" t="str">
        <f>'Comprehensive apps info'!Q68</f>
        <v>N/A</v>
      </c>
      <c r="R68" s="25" t="str">
        <f>'Comprehensive apps info'!R68</f>
        <v>N/A</v>
      </c>
      <c r="S68" s="16" t="str">
        <f>'Comprehensive apps info'!S68</f>
        <v>Maverick</v>
      </c>
      <c r="T68" s="16" t="str">
        <f>'Comprehensive apps info'!T68</f>
        <v>Ritesh</v>
      </c>
      <c r="U68" s="25" t="str">
        <f>'Comprehensive apps info'!U68</f>
        <v>Hyde Park</v>
      </c>
      <c r="V68" s="25" t="str">
        <f>'Comprehensive apps info'!V68</f>
        <v>Hyde Park</v>
      </c>
      <c r="W68" s="28" t="str">
        <f>'Comprehensive apps info'!W68</f>
        <v>/prod/bcs/hdpp/clientapp/jhaeftd/
/prod/bcs/hdpp/clientapp/jhaeftm/
/prod/bcs/hdpp/clientapp/jhaefta/</v>
      </c>
      <c r="X68" s="29" t="str">
        <f>'Comprehensive apps info'!X68</f>
        <v>/bcs/hdpt/clientapp/jhaeftd/
/bcs/hdpt/clientapp/jhaeftm/
/bcs/hdpt/clientapp/jhaefta/</v>
      </c>
      <c r="Y68" s="30" t="str">
        <f>'Comprehensive apps info'!Y68</f>
        <v>https://sites.google.com/a/rrd.com/john-hancock-eft-statements/</v>
      </c>
      <c r="Z68" s="31" t="str">
        <f>'Comprehensive apps info'!Z68</f>
        <v/>
      </c>
      <c r="AA68" s="32" t="str">
        <f>'Comprehensive apps info'!AA68</f>
        <v/>
      </c>
      <c r="AB68" s="32" t="str">
        <f>'Comprehensive apps info'!AB68</f>
        <v/>
      </c>
      <c r="AC68" s="32" t="str">
        <f>'Comprehensive apps info'!AC68</f>
        <v/>
      </c>
      <c r="AD68" s="32" t="str">
        <f>'Comprehensive apps info'!AD68</f>
        <v/>
      </c>
      <c r="AE68" s="32" t="str">
        <f>'Comprehensive apps info'!AE68</f>
        <v/>
      </c>
      <c r="AF68" s="33" t="str">
        <f>'Comprehensive apps info'!AF68</f>
        <v/>
      </c>
      <c r="AG68" s="33" t="str">
        <f>'Comprehensive apps info'!AG68</f>
        <v/>
      </c>
      <c r="AH68" s="33" t="str">
        <f>'Comprehensive apps info'!AH68</f>
        <v/>
      </c>
      <c r="AI68" s="33" t="str">
        <f>'Comprehensive apps info'!AI68</f>
        <v/>
      </c>
      <c r="AJ68" s="33" t="str">
        <f>'Comprehensive apps info'!AJ68</f>
        <v/>
      </c>
      <c r="AK68" s="1"/>
    </row>
    <row r="69">
      <c r="A69" s="1"/>
      <c r="B69" s="10">
        <f>'Comprehensive apps info'!B69</f>
        <v>4</v>
      </c>
      <c r="C69" s="10">
        <f>'Comprehensive apps info'!C69</f>
        <v>8</v>
      </c>
      <c r="D69" s="25" t="str">
        <f>'Comprehensive apps info'!D69</f>
        <v>John Hancock</v>
      </c>
      <c r="E69" s="25" t="str">
        <f>'Comprehensive apps info'!E69</f>
        <v>Fixed Product Withholding Confirmations</v>
      </c>
      <c r="F69" s="25" t="str">
        <f>'Comprehensive apps info'!F69</f>
        <v>jhafpwc</v>
      </c>
      <c r="G69" s="25" t="str">
        <f>'Comprehensive apps info'!G69</f>
        <v>Daily</v>
      </c>
      <c r="H69" s="25" t="str">
        <f>'Comprehensive apps info'!H69</f>
        <v>Letter</v>
      </c>
      <c r="I69" s="25" t="str">
        <f>'Comprehensive apps info'!I69</f>
        <v>Raw Data</v>
      </c>
      <c r="J69" s="25" t="str">
        <f>'Comprehensive apps info'!J69</f>
        <v>Unassigned</v>
      </c>
      <c r="K69" s="25" t="str">
        <f>'Comprehensive apps info'!K69</f>
        <v>Unassigned</v>
      </c>
      <c r="L69" s="25" t="str">
        <f>'Comprehensive apps info'!L69</f>
        <v>Spencer Jones</v>
      </c>
      <c r="M69" s="25" t="str">
        <f>'Comprehensive apps info'!M69</f>
        <v>Janet Pollock</v>
      </c>
      <c r="N69" s="25" t="str">
        <f>'Comprehensive apps info'!N69</f>
        <v>Mike Benson</v>
      </c>
      <c r="O69" s="26" t="str">
        <f>'Comprehensive apps info'!O69</f>
        <v>De-scoped from TEKsystems</v>
      </c>
      <c r="P69" s="25" t="str">
        <f>'Comprehensive apps info'!P69</f>
        <v>N/A</v>
      </c>
      <c r="Q69" s="25" t="str">
        <f>'Comprehensive apps info'!Q69</f>
        <v>N/A</v>
      </c>
      <c r="R69" s="25" t="str">
        <f>'Comprehensive apps info'!R69</f>
        <v>N/A</v>
      </c>
      <c r="S69" s="16" t="str">
        <f>'Comprehensive apps info'!S69</f>
        <v>Maverick</v>
      </c>
      <c r="T69" s="16" t="str">
        <f>'Comprehensive apps info'!T69</f>
        <v>Ritesh</v>
      </c>
      <c r="U69" s="25" t="str">
        <f>'Comprehensive apps info'!U69</f>
        <v>Hyde Park</v>
      </c>
      <c r="V69" s="25" t="str">
        <f>'Comprehensive apps info'!V69</f>
        <v>Hyde Park</v>
      </c>
      <c r="W69" s="28" t="str">
        <f>'Comprehensive apps info'!W69</f>
        <v>/prod/bcs/hdpp/clientapp/jhafpwc/</v>
      </c>
      <c r="X69" s="29" t="str">
        <f>'Comprehensive apps info'!X69</f>
        <v>/bcs/hdpt/clientapp/jhafpwc/</v>
      </c>
      <c r="Y69" s="30" t="str">
        <f>'Comprehensive apps info'!Y69</f>
        <v>https://sites.google.com/a/rrd.com/john-hancock-fpwc/</v>
      </c>
      <c r="Z69" s="31" t="str">
        <f>'Comprehensive apps info'!Z69</f>
        <v/>
      </c>
      <c r="AA69" s="32" t="str">
        <f>'Comprehensive apps info'!AA69</f>
        <v/>
      </c>
      <c r="AB69" s="32" t="str">
        <f>'Comprehensive apps info'!AB69</f>
        <v/>
      </c>
      <c r="AC69" s="32" t="str">
        <f>'Comprehensive apps info'!AC69</f>
        <v/>
      </c>
      <c r="AD69" s="32" t="str">
        <f>'Comprehensive apps info'!AD69</f>
        <v/>
      </c>
      <c r="AE69" s="32" t="str">
        <f>'Comprehensive apps info'!AE69</f>
        <v/>
      </c>
      <c r="AF69" s="33" t="str">
        <f>'Comprehensive apps info'!AF69</f>
        <v/>
      </c>
      <c r="AG69" s="33" t="str">
        <f>'Comprehensive apps info'!AG69</f>
        <v/>
      </c>
      <c r="AH69" s="33" t="str">
        <f>'Comprehensive apps info'!AH69</f>
        <v/>
      </c>
      <c r="AI69" s="33" t="str">
        <f>'Comprehensive apps info'!AI69</f>
        <v/>
      </c>
      <c r="AJ69" s="33" t="str">
        <f>'Comprehensive apps info'!AJ69</f>
        <v/>
      </c>
      <c r="AK69" s="1"/>
    </row>
    <row r="70">
      <c r="A70" s="1"/>
      <c r="B70" s="10">
        <f>'Comprehensive apps info'!B70</f>
        <v>4</v>
      </c>
      <c r="C70" s="10">
        <f>'Comprehensive apps info'!C70</f>
        <v>9</v>
      </c>
      <c r="D70" s="25" t="str">
        <f>'Comprehensive apps info'!D70</f>
        <v>John Hancock</v>
      </c>
      <c r="E70" s="25" t="str">
        <f>'Comprehensive apps info'!E70</f>
        <v>QPRS</v>
      </c>
      <c r="F70" s="25" t="str">
        <f>'Comprehensive apps info'!F70</f>
        <v>jhsqprs</v>
      </c>
      <c r="G70" s="25" t="str">
        <f>'Comprehensive apps info'!G70</f>
        <v>Quarterly</v>
      </c>
      <c r="H70" s="25" t="str">
        <f>'Comprehensive apps info'!H70</f>
        <v>Letter</v>
      </c>
      <c r="I70" s="25" t="str">
        <f>'Comprehensive apps info'!I70</f>
        <v>PDF</v>
      </c>
      <c r="J70" s="25" t="str">
        <f>'Comprehensive apps info'!J70</f>
        <v>Unassigned</v>
      </c>
      <c r="K70" s="25" t="str">
        <f>'Comprehensive apps info'!K70</f>
        <v>Unassigned</v>
      </c>
      <c r="L70" s="25" t="str">
        <f>'Comprehensive apps info'!L70</f>
        <v>Craig Schvaneveldt</v>
      </c>
      <c r="M70" s="25" t="str">
        <f>'Comprehensive apps info'!M70</f>
        <v>Janet Pollock</v>
      </c>
      <c r="N70" s="25" t="str">
        <f>'Comprehensive apps info'!N70</f>
        <v>Casey McCammon</v>
      </c>
      <c r="O70" s="26" t="str">
        <f>'Comprehensive apps info'!O70</f>
        <v>De-scoped from TEKsystems</v>
      </c>
      <c r="P70" s="25" t="str">
        <f>'Comprehensive apps info'!P70</f>
        <v>N/A</v>
      </c>
      <c r="Q70" s="25" t="str">
        <f>'Comprehensive apps info'!Q70</f>
        <v>N/A</v>
      </c>
      <c r="R70" s="25" t="str">
        <f>'Comprehensive apps info'!R70</f>
        <v>N/A</v>
      </c>
      <c r="S70" s="16" t="str">
        <f>'Comprehensive apps info'!S70</f>
        <v>Maverick</v>
      </c>
      <c r="T70" s="16" t="str">
        <f>'Comprehensive apps info'!T70</f>
        <v>Ritesh</v>
      </c>
      <c r="U70" s="25" t="str">
        <f>'Comprehensive apps info'!U70</f>
        <v>Need to check</v>
      </c>
      <c r="V70" s="25" t="str">
        <f>'Comprehensive apps info'!V70</f>
        <v>Need to check</v>
      </c>
      <c r="W70" s="28" t="str">
        <f>'Comprehensive apps info'!W70</f>
        <v/>
      </c>
      <c r="X70" s="29" t="str">
        <f>'Comprehensive apps info'!X70</f>
        <v/>
      </c>
      <c r="Y70" s="30" t="str">
        <f>'Comprehensive apps info'!Y70</f>
        <v/>
      </c>
      <c r="Z70" s="31" t="str">
        <f>'Comprehensive apps info'!Z70</f>
        <v/>
      </c>
      <c r="AA70" s="32" t="str">
        <f>'Comprehensive apps info'!AA70</f>
        <v/>
      </c>
      <c r="AB70" s="32" t="str">
        <f>'Comprehensive apps info'!AB70</f>
        <v/>
      </c>
      <c r="AC70" s="32" t="str">
        <f>'Comprehensive apps info'!AC70</f>
        <v/>
      </c>
      <c r="AD70" s="32" t="str">
        <f>'Comprehensive apps info'!AD70</f>
        <v/>
      </c>
      <c r="AE70" s="32" t="str">
        <f>'Comprehensive apps info'!AE70</f>
        <v/>
      </c>
      <c r="AF70" s="33" t="str">
        <f>'Comprehensive apps info'!AF70</f>
        <v/>
      </c>
      <c r="AG70" s="33" t="str">
        <f>'Comprehensive apps info'!AG70</f>
        <v/>
      </c>
      <c r="AH70" s="33" t="str">
        <f>'Comprehensive apps info'!AH70</f>
        <v/>
      </c>
      <c r="AI70" s="33" t="str">
        <f>'Comprehensive apps info'!AI70</f>
        <v/>
      </c>
      <c r="AJ70" s="33" t="str">
        <f>'Comprehensive apps info'!AJ70</f>
        <v/>
      </c>
      <c r="AK70" s="1"/>
    </row>
    <row r="71">
      <c r="A71" s="1"/>
      <c r="B71" s="10">
        <f>'Comprehensive apps info'!B71</f>
        <v>4</v>
      </c>
      <c r="C71" s="10">
        <f>'Comprehensive apps info'!C71</f>
        <v>10</v>
      </c>
      <c r="D71" s="25" t="str">
        <f>'Comprehensive apps info'!D71</f>
        <v>Kemper</v>
      </c>
      <c r="E71" s="25" t="str">
        <f>'Comprehensive apps info'!E71</f>
        <v>Color Bills</v>
      </c>
      <c r="F71" s="25" t="str">
        <f>'Comprehensive apps info'!F71</f>
        <v>kmpbill</v>
      </c>
      <c r="G71" s="25" t="str">
        <f>'Comprehensive apps info'!G71</f>
        <v>Daily</v>
      </c>
      <c r="H71" s="25" t="str">
        <f>'Comprehensive apps info'!H71</f>
        <v>Stmt</v>
      </c>
      <c r="I71" s="25" t="str">
        <f>'Comprehensive apps info'!I71</f>
        <v>Raw Data</v>
      </c>
      <c r="J71" s="25" t="str">
        <f>'Comprehensive apps info'!J71</f>
        <v>Naidu</v>
      </c>
      <c r="K71" s="25" t="str">
        <f>'Comprehensive apps info'!K71</f>
        <v>Lakshmi</v>
      </c>
      <c r="L71" s="25" t="str">
        <f>'Comprehensive apps info'!L71</f>
        <v>Michael Leany</v>
      </c>
      <c r="M71" s="25" t="str">
        <f>'Comprehensive apps info'!M71</f>
        <v>Brent Jeppesen</v>
      </c>
      <c r="N71" s="25" t="str">
        <f>'Comprehensive apps info'!N71</f>
        <v>Brandon Ballard</v>
      </c>
      <c r="O71" s="26" t="str">
        <f>'Comprehensive apps info'!O71</f>
        <v>Supported by TEKsystems</v>
      </c>
      <c r="P71" s="25" t="str">
        <f>'Comprehensive apps info'!P71</f>
        <v>N/A</v>
      </c>
      <c r="Q71" s="25" t="str">
        <f>'Comprehensive apps info'!Q71</f>
        <v>N/A</v>
      </c>
      <c r="R71" s="25" t="str">
        <f>'Comprehensive apps info'!R71</f>
        <v>N/A</v>
      </c>
      <c r="S71" s="16" t="str">
        <f>'Comprehensive apps info'!S71</f>
        <v>Maverick</v>
      </c>
      <c r="T71" s="16" t="str">
        <f>'Comprehensive apps info'!T71</f>
        <v>Ritesh</v>
      </c>
      <c r="U71" s="25" t="str">
        <f>'Comprehensive apps info'!U71</f>
        <v>Logan</v>
      </c>
      <c r="V71" s="25" t="str">
        <f>'Comprehensive apps info'!V71</f>
        <v>Logan</v>
      </c>
      <c r="W71" s="28" t="str">
        <f>'Comprehensive apps info'!W71</f>
        <v>/prod/bcs/lgnp/clientapp/kmpbill/</v>
      </c>
      <c r="X71" s="29" t="str">
        <f>'Comprehensive apps info'!X71</f>
        <v>/bcs/lgnt/clientapp/kmpbill/</v>
      </c>
      <c r="Y71" s="30" t="str">
        <f>'Comprehensive apps info'!Y71</f>
        <v/>
      </c>
      <c r="Z71" s="31" t="str">
        <f>'Comprehensive apps info'!Z71</f>
        <v/>
      </c>
      <c r="AA71" s="32" t="str">
        <f>'Comprehensive apps info'!AA71</f>
        <v/>
      </c>
      <c r="AB71" s="32" t="str">
        <f>'Comprehensive apps info'!AB71</f>
        <v/>
      </c>
      <c r="AC71" s="32" t="str">
        <f>'Comprehensive apps info'!AC71</f>
        <v/>
      </c>
      <c r="AD71" s="32" t="str">
        <f>'Comprehensive apps info'!AD71</f>
        <v/>
      </c>
      <c r="AE71" s="32" t="str">
        <f>'Comprehensive apps info'!AE71</f>
        <v/>
      </c>
      <c r="AF71" s="33" t="str">
        <f>'Comprehensive apps info'!AF71</f>
        <v/>
      </c>
      <c r="AG71" s="33" t="str">
        <f>'Comprehensive apps info'!AG71</f>
        <v>No</v>
      </c>
      <c r="AH71" s="33" t="str">
        <f>'Comprehensive apps info'!AH71</f>
        <v/>
      </c>
      <c r="AI71" s="33" t="str">
        <f>'Comprehensive apps info'!AI71</f>
        <v/>
      </c>
      <c r="AJ71" s="33" t="str">
        <f>'Comprehensive apps info'!AJ71</f>
        <v/>
      </c>
      <c r="AK71" s="1"/>
    </row>
    <row r="72">
      <c r="A72" s="1"/>
      <c r="B72" s="10">
        <f>'Comprehensive apps info'!B72</f>
        <v>4</v>
      </c>
      <c r="C72" s="10">
        <f>'Comprehensive apps info'!C72</f>
        <v>11</v>
      </c>
      <c r="D72" s="25" t="str">
        <f>'Comprehensive apps info'!D72</f>
        <v>Omnisys</v>
      </c>
      <c r="E72" s="25" t="str">
        <f>'Comprehensive apps info'!E72</f>
        <v>AOB ISYS</v>
      </c>
      <c r="F72" s="25" t="str">
        <f>'Comprehensive apps info'!F72</f>
        <v>omnisys</v>
      </c>
      <c r="G72" s="25" t="str">
        <f>'Comprehensive apps info'!G72</f>
        <v>Weekly</v>
      </c>
      <c r="H72" s="25" t="str">
        <f>'Comprehensive apps info'!H72</f>
        <v>Letter</v>
      </c>
      <c r="I72" s="25" t="str">
        <f>'Comprehensive apps info'!I72</f>
        <v>Raw Data</v>
      </c>
      <c r="J72" s="25" t="str">
        <f>'Comprehensive apps info'!J72</f>
        <v>Unassigned</v>
      </c>
      <c r="K72" s="25" t="str">
        <f>'Comprehensive apps info'!K72</f>
        <v>Unassigned</v>
      </c>
      <c r="L72" s="25" t="str">
        <f>'Comprehensive apps info'!L72</f>
        <v>Glen Kartchner</v>
      </c>
      <c r="M72" s="25" t="str">
        <f>'Comprehensive apps info'!M72</f>
        <v>Gerald Lockie</v>
      </c>
      <c r="N72" s="25" t="str">
        <f>'Comprehensive apps info'!N72</f>
        <v>Mike Benson</v>
      </c>
      <c r="O72" s="120" t="str">
        <f>'Comprehensive apps info'!O72</f>
        <v>Tookover Then De-scoped</v>
      </c>
      <c r="P72" s="25" t="str">
        <f>'Comprehensive apps info'!P72</f>
        <v>N/A</v>
      </c>
      <c r="Q72" s="25" t="str">
        <f>'Comprehensive apps info'!Q72</f>
        <v>N/A</v>
      </c>
      <c r="R72" s="25" t="str">
        <f>'Comprehensive apps info'!R72</f>
        <v>N/A</v>
      </c>
      <c r="S72" s="16" t="str">
        <f>'Comprehensive apps info'!S72</f>
        <v>Maverick</v>
      </c>
      <c r="T72" s="16" t="str">
        <f>'Comprehensive apps info'!T72</f>
        <v>Ritesh</v>
      </c>
      <c r="U72" s="25" t="str">
        <f>'Comprehensive apps info'!U72</f>
        <v>Chicago</v>
      </c>
      <c r="V72" s="25" t="str">
        <f>'Comprehensive apps info'!V72</f>
        <v>Chicago</v>
      </c>
      <c r="W72" s="28" t="str">
        <f>'Comprehensive apps info'!W72</f>
        <v>/prod/bcs/chgp/clientapp/omnisys/</v>
      </c>
      <c r="X72" s="29" t="str">
        <f>'Comprehensive apps info'!X72</f>
        <v>/bcs/chgt/clientapp/omnisys/</v>
      </c>
      <c r="Y72" s="30" t="str">
        <f>'Comprehensive apps info'!Y72</f>
        <v>https://sites.google.com/a/rrd.com/omnisys/</v>
      </c>
      <c r="Z72" s="31" t="str">
        <f>'Comprehensive apps info'!Z72</f>
        <v/>
      </c>
      <c r="AA72" s="32" t="str">
        <f>'Comprehensive apps info'!AA72</f>
        <v/>
      </c>
      <c r="AB72" s="32" t="str">
        <f>'Comprehensive apps info'!AB72</f>
        <v/>
      </c>
      <c r="AC72" s="32" t="str">
        <f>'Comprehensive apps info'!AC72</f>
        <v/>
      </c>
      <c r="AD72" s="32" t="str">
        <f>'Comprehensive apps info'!AD72</f>
        <v/>
      </c>
      <c r="AE72" s="32" t="str">
        <f>'Comprehensive apps info'!AE72</f>
        <v/>
      </c>
      <c r="AF72" s="33" t="str">
        <f>'Comprehensive apps info'!AF72</f>
        <v/>
      </c>
      <c r="AG72" s="33" t="str">
        <f>'Comprehensive apps info'!AG72</f>
        <v/>
      </c>
      <c r="AH72" s="33" t="str">
        <f>'Comprehensive apps info'!AH72</f>
        <v/>
      </c>
      <c r="AI72" s="33" t="str">
        <f>'Comprehensive apps info'!AI72</f>
        <v/>
      </c>
      <c r="AJ72" s="33" t="str">
        <f>'Comprehensive apps info'!AJ72</f>
        <v/>
      </c>
      <c r="AK72" s="1"/>
    </row>
    <row r="73">
      <c r="A73" s="1"/>
      <c r="B73" s="10">
        <f>'Comprehensive apps info'!B73</f>
        <v>4</v>
      </c>
      <c r="C73" s="10">
        <f>'Comprehensive apps info'!C73</f>
        <v>12</v>
      </c>
      <c r="D73" s="25" t="str">
        <f>'Comprehensive apps info'!D73</f>
        <v>Continental Airlines</v>
      </c>
      <c r="E73" s="25" t="str">
        <f>'Comprehensive apps info'!E73</f>
        <v>OnePass</v>
      </c>
      <c r="F73" s="25" t="str">
        <f>'Comprehensive apps info'!F73</f>
        <v>cononep</v>
      </c>
      <c r="G73" s="25" t="str">
        <f>'Comprehensive apps info'!G73</f>
        <v>Daily</v>
      </c>
      <c r="H73" s="25" t="str">
        <f>'Comprehensive apps info'!H73</f>
        <v>????</v>
      </c>
      <c r="I73" s="25" t="str">
        <f>'Comprehensive apps info'!I73</f>
        <v>Raw Data</v>
      </c>
      <c r="J73" s="25" t="str">
        <f>'Comprehensive apps info'!J73</f>
        <v>Pravallika</v>
      </c>
      <c r="K73" s="25" t="str">
        <f>'Comprehensive apps info'!K73</f>
        <v>Sushil</v>
      </c>
      <c r="L73" s="25" t="str">
        <f>'Comprehensive apps info'!L73</f>
        <v>Bob Durtschi</v>
      </c>
      <c r="M73" s="25" t="str">
        <f>'Comprehensive apps info'!M73</f>
        <v>Brittany Olech</v>
      </c>
      <c r="N73" s="25" t="str">
        <f>'Comprehensive apps info'!N73</f>
        <v>Casey McCammon</v>
      </c>
      <c r="O73" s="26" t="str">
        <f>'Comprehensive apps info'!O73</f>
        <v>Supported by TEKsystems</v>
      </c>
      <c r="P73" s="25" t="str">
        <f>'Comprehensive apps info'!P73</f>
        <v>N/A</v>
      </c>
      <c r="Q73" s="25" t="str">
        <f>'Comprehensive apps info'!Q73</f>
        <v>N/A</v>
      </c>
      <c r="R73" s="25" t="str">
        <f>'Comprehensive apps info'!R73</f>
        <v>N/A</v>
      </c>
      <c r="S73" s="16" t="str">
        <f>'Comprehensive apps info'!S73</f>
        <v>Maverick</v>
      </c>
      <c r="T73" s="16" t="str">
        <f>'Comprehensive apps info'!T73</f>
        <v>Ritesh</v>
      </c>
      <c r="U73" s="25" t="str">
        <f>'Comprehensive apps info'!U73</f>
        <v>Chicago</v>
      </c>
      <c r="V73" s="25" t="str">
        <f>'Comprehensive apps info'!V73</f>
        <v>Chicago</v>
      </c>
      <c r="W73" s="28" t="str">
        <f>'Comprehensive apps info'!W73</f>
        <v>/prod/bcs/chgp/clientapp/cononep/</v>
      </c>
      <c r="X73" s="29" t="str">
        <f>'Comprehensive apps info'!X73</f>
        <v>/bcs/chgt/clientapp/cononep/</v>
      </c>
      <c r="Y73" s="30" t="str">
        <f>'Comprehensive apps info'!Y73</f>
        <v>https://sites.google.com/a/rrd.com/con-onep---continental-one-pass/</v>
      </c>
      <c r="Z73" s="31" t="str">
        <f>'Comprehensive apps info'!Z73</f>
        <v/>
      </c>
      <c r="AA73" s="32" t="str">
        <f>'Comprehensive apps info'!AA73</f>
        <v/>
      </c>
      <c r="AB73" s="32" t="str">
        <f>'Comprehensive apps info'!AB73</f>
        <v/>
      </c>
      <c r="AC73" s="32" t="str">
        <f>'Comprehensive apps info'!AC73</f>
        <v/>
      </c>
      <c r="AD73" s="32" t="str">
        <f>'Comprehensive apps info'!AD73</f>
        <v/>
      </c>
      <c r="AE73" s="32" t="str">
        <f>'Comprehensive apps info'!AE73</f>
        <v/>
      </c>
      <c r="AF73" s="33" t="str">
        <f>'Comprehensive apps info'!AF73</f>
        <v/>
      </c>
      <c r="AG73" s="33" t="str">
        <f>'Comprehensive apps info'!AG73</f>
        <v>No</v>
      </c>
      <c r="AH73" s="33" t="str">
        <f>'Comprehensive apps info'!AH73</f>
        <v/>
      </c>
      <c r="AI73" s="33" t="str">
        <f>'Comprehensive apps info'!AI73</f>
        <v/>
      </c>
      <c r="AJ73" s="33" t="str">
        <f>'Comprehensive apps info'!AJ73</f>
        <v/>
      </c>
      <c r="AK73" s="1"/>
    </row>
    <row r="74">
      <c r="A74" s="1"/>
      <c r="B74" s="10">
        <f>'Comprehensive apps info'!B74</f>
        <v>4</v>
      </c>
      <c r="C74" s="10">
        <f>'Comprehensive apps info'!C74</f>
        <v>13</v>
      </c>
      <c r="D74" s="25" t="str">
        <f>'Comprehensive apps info'!D74</f>
        <v>Continental Airlines</v>
      </c>
      <c r="E74" s="25" t="str">
        <f>'Comprehensive apps info'!E74</f>
        <v>Revenue</v>
      </c>
      <c r="F74" s="25" t="str">
        <f>'Comprehensive apps info'!F74</f>
        <v>conrevn</v>
      </c>
      <c r="G74" s="25" t="str">
        <f>'Comprehensive apps info'!G74</f>
        <v>Daily</v>
      </c>
      <c r="H74" s="25" t="str">
        <f>'Comprehensive apps info'!H74</f>
        <v>????</v>
      </c>
      <c r="I74" s="25" t="str">
        <f>'Comprehensive apps info'!I74</f>
        <v>Raw Data</v>
      </c>
      <c r="J74" s="25" t="str">
        <f>'Comprehensive apps info'!J74</f>
        <v>Pravallika</v>
      </c>
      <c r="K74" s="25" t="str">
        <f>'Comprehensive apps info'!K74</f>
        <v>Sushil</v>
      </c>
      <c r="L74" s="25" t="str">
        <f>'Comprehensive apps info'!L74</f>
        <v>Bob Durtschi</v>
      </c>
      <c r="M74" s="25" t="str">
        <f>'Comprehensive apps info'!M74</f>
        <v>Brittany Olech</v>
      </c>
      <c r="N74" s="25" t="str">
        <f>'Comprehensive apps info'!N74</f>
        <v>Casey McCammon</v>
      </c>
      <c r="O74" s="26" t="str">
        <f>'Comprehensive apps info'!O74</f>
        <v>Supported by TEKsystems</v>
      </c>
      <c r="P74" s="25" t="str">
        <f>'Comprehensive apps info'!P74</f>
        <v>N/A</v>
      </c>
      <c r="Q74" s="25" t="str">
        <f>'Comprehensive apps info'!Q74</f>
        <v>N/A</v>
      </c>
      <c r="R74" s="25" t="str">
        <f>'Comprehensive apps info'!R74</f>
        <v>N/A</v>
      </c>
      <c r="S74" s="16" t="str">
        <f>'Comprehensive apps info'!S74</f>
        <v>Maverick</v>
      </c>
      <c r="T74" s="16" t="str">
        <f>'Comprehensive apps info'!T74</f>
        <v>Ritesh</v>
      </c>
      <c r="U74" s="25" t="str">
        <f>'Comprehensive apps info'!U74</f>
        <v>Chicago</v>
      </c>
      <c r="V74" s="25" t="str">
        <f>'Comprehensive apps info'!V74</f>
        <v>Chicago</v>
      </c>
      <c r="W74" s="28" t="str">
        <f>'Comprehensive apps info'!W74</f>
        <v>/prod/bcs/chgp/clientapp/conrevn/</v>
      </c>
      <c r="X74" s="29" t="str">
        <f>'Comprehensive apps info'!X74</f>
        <v>/bcs/chgt/clientapp/conrevn/</v>
      </c>
      <c r="Y74" s="30" t="str">
        <f>'Comprehensive apps info'!Y74</f>
        <v>https://sites.google.com/a/rrd.com/con-revn/</v>
      </c>
      <c r="Z74" s="31" t="str">
        <f>'Comprehensive apps info'!Z74</f>
        <v/>
      </c>
      <c r="AA74" s="32" t="str">
        <f>'Comprehensive apps info'!AA74</f>
        <v/>
      </c>
      <c r="AB74" s="32" t="str">
        <f>'Comprehensive apps info'!AB74</f>
        <v/>
      </c>
      <c r="AC74" s="32" t="str">
        <f>'Comprehensive apps info'!AC74</f>
        <v/>
      </c>
      <c r="AD74" s="32" t="str">
        <f>'Comprehensive apps info'!AD74</f>
        <v/>
      </c>
      <c r="AE74" s="32" t="str">
        <f>'Comprehensive apps info'!AE74</f>
        <v/>
      </c>
      <c r="AF74" s="33" t="str">
        <f>'Comprehensive apps info'!AF74</f>
        <v/>
      </c>
      <c r="AG74" s="33" t="str">
        <f>'Comprehensive apps info'!AG74</f>
        <v>No</v>
      </c>
      <c r="AH74" s="33" t="str">
        <f>'Comprehensive apps info'!AH74</f>
        <v/>
      </c>
      <c r="AI74" s="33" t="str">
        <f>'Comprehensive apps info'!AI74</f>
        <v/>
      </c>
      <c r="AJ74" s="33" t="str">
        <f>'Comprehensive apps info'!AJ74</f>
        <v/>
      </c>
      <c r="AK74" s="1"/>
    </row>
    <row r="75">
      <c r="A75" s="1"/>
      <c r="B75" s="10">
        <f>'Comprehensive apps info'!B75</f>
        <v>4</v>
      </c>
      <c r="C75" s="10">
        <f>'Comprehensive apps info'!C75</f>
        <v>14</v>
      </c>
      <c r="D75" s="25" t="str">
        <f>'Comprehensive apps info'!D75</f>
        <v>Mission Linen</v>
      </c>
      <c r="E75" s="25" t="str">
        <f>'Comprehensive apps info'!E75</f>
        <v>Dunning Letters</v>
      </c>
      <c r="F75" s="25" t="str">
        <f>'Comprehensive apps info'!F75</f>
        <v>mllltrs</v>
      </c>
      <c r="G75" s="25" t="str">
        <f>'Comprehensive apps info'!G75</f>
        <v>Monthly</v>
      </c>
      <c r="H75" s="25" t="str">
        <f>'Comprehensive apps info'!H75</f>
        <v>Letter</v>
      </c>
      <c r="I75" s="25" t="str">
        <f>'Comprehensive apps info'!I75</f>
        <v>Raw Data</v>
      </c>
      <c r="J75" s="25" t="str">
        <f>'Comprehensive apps info'!J75</f>
        <v>Pravallika</v>
      </c>
      <c r="K75" s="25" t="str">
        <f>'Comprehensive apps info'!K75</f>
        <v>Lakshmi</v>
      </c>
      <c r="L75" s="25" t="str">
        <f>'Comprehensive apps info'!L75</f>
        <v>Bruce Simmons</v>
      </c>
      <c r="M75" s="25" t="str">
        <f>'Comprehensive apps info'!M75</f>
        <v>Jason Hickox</v>
      </c>
      <c r="N75" s="25" t="str">
        <f>'Comprehensive apps info'!N75</f>
        <v>Casey McCammon</v>
      </c>
      <c r="O75" s="26" t="str">
        <f>'Comprehensive apps info'!O75</f>
        <v>Supported by TEKsystems</v>
      </c>
      <c r="P75" s="25" t="str">
        <f>'Comprehensive apps info'!P75</f>
        <v>N/A</v>
      </c>
      <c r="Q75" s="25" t="str">
        <f>'Comprehensive apps info'!Q75</f>
        <v>N/A</v>
      </c>
      <c r="R75" s="25" t="str">
        <f>'Comprehensive apps info'!R75</f>
        <v>N/A</v>
      </c>
      <c r="S75" s="16" t="str">
        <f>'Comprehensive apps info'!S75</f>
        <v>Maverick</v>
      </c>
      <c r="T75" s="16" t="str">
        <f>'Comprehensive apps info'!T75</f>
        <v>Ritesh</v>
      </c>
      <c r="U75" s="25" t="str">
        <f>'Comprehensive apps info'!U75</f>
        <v>Logan</v>
      </c>
      <c r="V75" s="25" t="str">
        <f>'Comprehensive apps info'!V75</f>
        <v>Logan</v>
      </c>
      <c r="W75" s="28" t="str">
        <f>'Comprehensive apps info'!W75</f>
        <v>/prod/bcs/lgnp/clientapp/mllltrs/</v>
      </c>
      <c r="X75" s="29" t="str">
        <f>'Comprehensive apps info'!X75</f>
        <v>/bcs/lgnt/clientapp/mllltrs/</v>
      </c>
      <c r="Y75" s="30" t="str">
        <f>'Comprehensive apps info'!Y75</f>
        <v/>
      </c>
      <c r="Z75" s="31" t="str">
        <f>'Comprehensive apps info'!Z75</f>
        <v/>
      </c>
      <c r="AA75" s="32" t="str">
        <f>'Comprehensive apps info'!AA75</f>
        <v/>
      </c>
      <c r="AB75" s="32" t="str">
        <f>'Comprehensive apps info'!AB75</f>
        <v/>
      </c>
      <c r="AC75" s="32" t="str">
        <f>'Comprehensive apps info'!AC75</f>
        <v/>
      </c>
      <c r="AD75" s="32" t="str">
        <f>'Comprehensive apps info'!AD75</f>
        <v/>
      </c>
      <c r="AE75" s="32" t="str">
        <f>'Comprehensive apps info'!AE75</f>
        <v/>
      </c>
      <c r="AF75" s="33" t="str">
        <f>'Comprehensive apps info'!AF75</f>
        <v/>
      </c>
      <c r="AG75" s="33" t="str">
        <f>'Comprehensive apps info'!AG75</f>
        <v>No</v>
      </c>
      <c r="AH75" s="33" t="str">
        <f>'Comprehensive apps info'!AH75</f>
        <v/>
      </c>
      <c r="AI75" s="33" t="str">
        <f>'Comprehensive apps info'!AI75</f>
        <v/>
      </c>
      <c r="AJ75" s="33" t="str">
        <f>'Comprehensive apps info'!AJ75</f>
        <v/>
      </c>
      <c r="AK75" s="1"/>
    </row>
    <row r="76">
      <c r="A76" s="1"/>
      <c r="B76" s="10">
        <f>'Comprehensive apps info'!B76</f>
        <v>4</v>
      </c>
      <c r="C76" s="10">
        <f>'Comprehensive apps info'!C76</f>
        <v>15</v>
      </c>
      <c r="D76" s="25" t="str">
        <f>'Comprehensive apps info'!D76</f>
        <v>Mission Linen</v>
      </c>
      <c r="E76" s="25" t="str">
        <f>'Comprehensive apps info'!E76</f>
        <v>Statement</v>
      </c>
      <c r="F76" s="25" t="str">
        <f>'Comprehensive apps info'!F76</f>
        <v>mlcstmt</v>
      </c>
      <c r="G76" s="25" t="str">
        <f>'Comprehensive apps info'!G76</f>
        <v>Monthly</v>
      </c>
      <c r="H76" s="25" t="str">
        <f>'Comprehensive apps info'!H76</f>
        <v>Stmt</v>
      </c>
      <c r="I76" s="25" t="str">
        <f>'Comprehensive apps info'!I76</f>
        <v>Raw Data</v>
      </c>
      <c r="J76" s="25" t="str">
        <f>'Comprehensive apps info'!J76</f>
        <v>Sushil</v>
      </c>
      <c r="K76" s="25" t="str">
        <f>'Comprehensive apps info'!K76</f>
        <v>Lakshmi</v>
      </c>
      <c r="L76" s="25" t="str">
        <f>'Comprehensive apps info'!L76</f>
        <v>Bruce Simmons</v>
      </c>
      <c r="M76" s="25" t="str">
        <f>'Comprehensive apps info'!M76</f>
        <v>Jason Hickox</v>
      </c>
      <c r="N76" s="25" t="str">
        <f>'Comprehensive apps info'!N76</f>
        <v>Casey McCammon</v>
      </c>
      <c r="O76" s="26" t="str">
        <f>'Comprehensive apps info'!O76</f>
        <v>Supported by TEKsystems</v>
      </c>
      <c r="P76" s="25" t="str">
        <f>'Comprehensive apps info'!P76</f>
        <v>N/A</v>
      </c>
      <c r="Q76" s="25" t="str">
        <f>'Comprehensive apps info'!Q76</f>
        <v>N/A</v>
      </c>
      <c r="R76" s="25" t="str">
        <f>'Comprehensive apps info'!R76</f>
        <v>N/A</v>
      </c>
      <c r="S76" s="16" t="str">
        <f>'Comprehensive apps info'!S76</f>
        <v>Maverick</v>
      </c>
      <c r="T76" s="16" t="str">
        <f>'Comprehensive apps info'!T76</f>
        <v>Ritesh</v>
      </c>
      <c r="U76" s="25" t="str">
        <f>'Comprehensive apps info'!U76</f>
        <v>Logan</v>
      </c>
      <c r="V76" s="25" t="str">
        <f>'Comprehensive apps info'!V76</f>
        <v>Logan</v>
      </c>
      <c r="W76" s="28" t="str">
        <f>'Comprehensive apps info'!W76</f>
        <v>/prod/bcs/lgnp/clientapp/mlcstmt/</v>
      </c>
      <c r="X76" s="29" t="str">
        <f>'Comprehensive apps info'!X76</f>
        <v>/bcs/lgnt/clientapp/mlcstmt/</v>
      </c>
      <c r="Y76" s="30" t="str">
        <f>'Comprehensive apps info'!Y76</f>
        <v/>
      </c>
      <c r="Z76" s="31" t="str">
        <f>'Comprehensive apps info'!Z76</f>
        <v/>
      </c>
      <c r="AA76" s="32" t="str">
        <f>'Comprehensive apps info'!AA76</f>
        <v/>
      </c>
      <c r="AB76" s="32" t="str">
        <f>'Comprehensive apps info'!AB76</f>
        <v/>
      </c>
      <c r="AC76" s="32" t="str">
        <f>'Comprehensive apps info'!AC76</f>
        <v/>
      </c>
      <c r="AD76" s="32" t="str">
        <f>'Comprehensive apps info'!AD76</f>
        <v/>
      </c>
      <c r="AE76" s="32" t="str">
        <f>'Comprehensive apps info'!AE76</f>
        <v/>
      </c>
      <c r="AF76" s="33" t="str">
        <f>'Comprehensive apps info'!AF76</f>
        <v/>
      </c>
      <c r="AG76" s="33" t="str">
        <f>'Comprehensive apps info'!AG76</f>
        <v>No</v>
      </c>
      <c r="AH76" s="33" t="str">
        <f>'Comprehensive apps info'!AH76</f>
        <v/>
      </c>
      <c r="AI76" s="33" t="str">
        <f>'Comprehensive apps info'!AI76</f>
        <v/>
      </c>
      <c r="AJ76" s="33" t="str">
        <f>'Comprehensive apps info'!AJ76</f>
        <v/>
      </c>
      <c r="AK76" s="1"/>
    </row>
    <row r="77">
      <c r="A77" s="1"/>
      <c r="B77" s="10">
        <f>'Comprehensive apps info'!B77</f>
        <v>4</v>
      </c>
      <c r="C77" s="10">
        <f>'Comprehensive apps info'!C77</f>
        <v>16</v>
      </c>
      <c r="D77" s="25" t="str">
        <f>'Comprehensive apps info'!D77</f>
        <v>Sunrise Senior Living</v>
      </c>
      <c r="E77" s="25" t="str">
        <f>'Comprehensive apps info'!E77</f>
        <v>Check Advises</v>
      </c>
      <c r="F77" s="25" t="str">
        <f>'Comprehensive apps info'!F77</f>
        <v>srschks</v>
      </c>
      <c r="G77" s="25" t="str">
        <f>'Comprehensive apps info'!G77</f>
        <v>Bi-weekly</v>
      </c>
      <c r="H77" s="25" t="str">
        <f>'Comprehensive apps info'!H77</f>
        <v>Check</v>
      </c>
      <c r="I77" s="25" t="str">
        <f>'Comprehensive apps info'!I77</f>
        <v>Raw Data</v>
      </c>
      <c r="J77" s="25" t="str">
        <f>'Comprehensive apps info'!J77</f>
        <v>Sushil</v>
      </c>
      <c r="K77" s="25" t="str">
        <f>'Comprehensive apps info'!K77</f>
        <v>Anil</v>
      </c>
      <c r="L77" s="25" t="str">
        <f>'Comprehensive apps info'!L77</f>
        <v>Steve Samaniego</v>
      </c>
      <c r="M77" s="25" t="str">
        <f>'Comprehensive apps info'!M77</f>
        <v>Lynne Gurney</v>
      </c>
      <c r="N77" s="25" t="str">
        <f>'Comprehensive apps info'!N77</f>
        <v>Brandon Ballard</v>
      </c>
      <c r="O77" s="26" t="str">
        <f>'Comprehensive apps info'!O77</f>
        <v>Supported by TEKsystems</v>
      </c>
      <c r="P77" s="25" t="str">
        <f>'Comprehensive apps info'!P77</f>
        <v>N/A</v>
      </c>
      <c r="Q77" s="25" t="str">
        <f>'Comprehensive apps info'!Q77</f>
        <v>N/A</v>
      </c>
      <c r="R77" s="25" t="str">
        <f>'Comprehensive apps info'!R77</f>
        <v>N/A</v>
      </c>
      <c r="S77" s="16" t="str">
        <f>'Comprehensive apps info'!S77</f>
        <v>Maverick</v>
      </c>
      <c r="T77" s="16" t="str">
        <f>'Comprehensive apps info'!T77</f>
        <v>Ritesh</v>
      </c>
      <c r="U77" s="25" t="str">
        <f>'Comprehensive apps info'!U77</f>
        <v>Hyde Park</v>
      </c>
      <c r="V77" s="25" t="str">
        <f>'Comprehensive apps info'!V77</f>
        <v>Hyde Park</v>
      </c>
      <c r="W77" s="28" t="str">
        <f>'Comprehensive apps info'!W77</f>
        <v>/prod/bcs/hdpp/clientapp/srschks/</v>
      </c>
      <c r="X77" s="29" t="str">
        <f>'Comprehensive apps info'!X77</f>
        <v>/bcs/hdpt/clientapp/srschks/</v>
      </c>
      <c r="Y77" s="30" t="str">
        <f>'Comprehensive apps info'!Y77</f>
        <v>https://sites.google.com/a/rrd.com/srschks---sunrise-senior-living/</v>
      </c>
      <c r="Z77" s="31" t="str">
        <f>'Comprehensive apps info'!Z77</f>
        <v/>
      </c>
      <c r="AA77" s="32" t="str">
        <f>'Comprehensive apps info'!AA77</f>
        <v/>
      </c>
      <c r="AB77" s="32" t="str">
        <f>'Comprehensive apps info'!AB77</f>
        <v/>
      </c>
      <c r="AC77" s="32" t="str">
        <f>'Comprehensive apps info'!AC77</f>
        <v/>
      </c>
      <c r="AD77" s="32" t="str">
        <f>'Comprehensive apps info'!AD77</f>
        <v/>
      </c>
      <c r="AE77" s="32" t="str">
        <f>'Comprehensive apps info'!AE77</f>
        <v/>
      </c>
      <c r="AF77" s="33" t="str">
        <f>'Comprehensive apps info'!AF77</f>
        <v/>
      </c>
      <c r="AG77" s="33" t="str">
        <f>'Comprehensive apps info'!AG77</f>
        <v>No</v>
      </c>
      <c r="AH77" s="33" t="str">
        <f>'Comprehensive apps info'!AH77</f>
        <v/>
      </c>
      <c r="AI77" s="33" t="str">
        <f>'Comprehensive apps info'!AI77</f>
        <v/>
      </c>
      <c r="AJ77" s="33" t="str">
        <f>'Comprehensive apps info'!AJ77</f>
        <v/>
      </c>
      <c r="AK77" s="1"/>
    </row>
    <row r="78">
      <c r="A78" s="1"/>
      <c r="B78" s="10">
        <f>'Comprehensive apps info'!B78</f>
        <v>4</v>
      </c>
      <c r="C78" s="10">
        <f>'Comprehensive apps info'!C78</f>
        <v>17</v>
      </c>
      <c r="D78" s="25" t="str">
        <f>'Comprehensive apps info'!D78</f>
        <v>ING Voya</v>
      </c>
      <c r="E78" s="25" t="str">
        <f>'Comprehensive apps info'!E78</f>
        <v>Eligibility Guides</v>
      </c>
      <c r="F78" s="25" t="str">
        <f>'Comprehensive apps info'!F78</f>
        <v>ingelgb</v>
      </c>
      <c r="G78" s="25" t="str">
        <f>'Comprehensive apps info'!G78</f>
        <v>Daily</v>
      </c>
      <c r="H78" s="25" t="str">
        <f>'Comprehensive apps info'!H78</f>
        <v>Letter</v>
      </c>
      <c r="I78" s="25" t="str">
        <f>'Comprehensive apps info'!I78</f>
        <v>PDF</v>
      </c>
      <c r="J78" s="25" t="str">
        <f>'Comprehensive apps info'!J78</f>
        <v>Ravi</v>
      </c>
      <c r="K78" s="25" t="str">
        <f>'Comprehensive apps info'!K78</f>
        <v>Naidu</v>
      </c>
      <c r="L78" s="25" t="str">
        <f>'Comprehensive apps info'!L78</f>
        <v>Michael Smith</v>
      </c>
      <c r="M78" s="25" t="str">
        <f>'Comprehensive apps info'!M78</f>
        <v>Andrew Berato &amp; Steven Cicchetto</v>
      </c>
      <c r="N78" s="25" t="str">
        <f>'Comprehensive apps info'!N78</f>
        <v>Mike Benson</v>
      </c>
      <c r="O78" s="26" t="str">
        <f>'Comprehensive apps info'!O78</f>
        <v>Supported by TEKsystems</v>
      </c>
      <c r="P78" s="25" t="str">
        <f>'Comprehensive apps info'!P78</f>
        <v>N/A</v>
      </c>
      <c r="Q78" s="25" t="str">
        <f>'Comprehensive apps info'!Q78</f>
        <v>N/A</v>
      </c>
      <c r="R78" s="25" t="str">
        <f>'Comprehensive apps info'!R78</f>
        <v>N/A</v>
      </c>
      <c r="S78" s="16" t="str">
        <f>'Comprehensive apps info'!S78</f>
        <v>Maverick</v>
      </c>
      <c r="T78" s="16" t="str">
        <f>'Comprehensive apps info'!T78</f>
        <v>Ritesh</v>
      </c>
      <c r="U78" s="25" t="str">
        <f>'Comprehensive apps info'!U78</f>
        <v>West Caldwell</v>
      </c>
      <c r="V78" s="25" t="str">
        <f>'Comprehensive apps info'!V78</f>
        <v>West Caldwell</v>
      </c>
      <c r="W78" s="28" t="str">
        <f>'Comprehensive apps info'!W78</f>
        <v>/prod/bcs/wcwp/clientapp/ingelgb/</v>
      </c>
      <c r="X78" s="29" t="str">
        <f>'Comprehensive apps info'!X78</f>
        <v>/bcs/wcwt/clientapp/ingelgb/</v>
      </c>
      <c r="Y78" s="30" t="str">
        <f>'Comprehensive apps info'!Y78</f>
        <v/>
      </c>
      <c r="Z78" s="31" t="str">
        <f>'Comprehensive apps info'!Z78</f>
        <v/>
      </c>
      <c r="AA78" s="32" t="str">
        <f>'Comprehensive apps info'!AA78</f>
        <v>powerstream_donotreply@rrd.com</v>
      </c>
      <c r="AB78" s="32" t="str">
        <f>'Comprehensive apps info'!AB78</f>
        <v>voyaadpsupportteam@rrd.com,
pasupport1\\\@rrd.com</v>
      </c>
      <c r="AC78" s="32" t="str">
        <f>'Comprehensive apps info'!AC78</f>
        <v/>
      </c>
      <c r="AD78" s="32" t="str">
        <f>'Comprehensive apps info'!AD78</f>
        <v/>
      </c>
      <c r="AE78" s="32" t="str">
        <f>'Comprehensive apps info'!AE78</f>
        <v/>
      </c>
      <c r="AF78" s="33" t="str">
        <f>'Comprehensive apps info'!AF78</f>
        <v/>
      </c>
      <c r="AG78" s="33" t="str">
        <f>'Comprehensive apps info'!AG78</f>
        <v>Yes</v>
      </c>
      <c r="AH78" s="33" t="str">
        <f>'Comprehensive apps info'!AH78</f>
        <v/>
      </c>
      <c r="AI78" s="33" t="str">
        <f>'Comprehensive apps info'!AI78</f>
        <v/>
      </c>
      <c r="AJ78" s="33" t="str">
        <f>'Comprehensive apps info'!AJ78</f>
        <v/>
      </c>
      <c r="AK78" s="1"/>
    </row>
    <row r="79">
      <c r="A79" s="1"/>
      <c r="B79" s="10">
        <f>'Comprehensive apps info'!B79</f>
        <v>4</v>
      </c>
      <c r="C79" s="10">
        <f>'Comprehensive apps info'!C79</f>
        <v>18</v>
      </c>
      <c r="D79" s="25" t="str">
        <f>'Comprehensive apps info'!D79</f>
        <v>ING Voya</v>
      </c>
      <c r="E79" s="25" t="str">
        <f>'Comprehensive apps info'!E79</f>
        <v>Annual Mailing</v>
      </c>
      <c r="F79" s="25" t="str">
        <f>'Comprehensive apps info'!F79</f>
        <v>inganlm</v>
      </c>
      <c r="G79" s="25" t="str">
        <f>'Comprehensive apps info'!G79</f>
        <v>Annual</v>
      </c>
      <c r="H79" s="25" t="str">
        <f>'Comprehensive apps info'!H79</f>
        <v>Letter</v>
      </c>
      <c r="I79" s="25" t="str">
        <f>'Comprehensive apps info'!I79</f>
        <v>PDF</v>
      </c>
      <c r="J79" s="25" t="str">
        <f>'Comprehensive apps info'!J79</f>
        <v>Ravi</v>
      </c>
      <c r="K79" s="25" t="str">
        <f>'Comprehensive apps info'!K79</f>
        <v>Naidu</v>
      </c>
      <c r="L79" s="25" t="str">
        <f>'Comprehensive apps info'!L79</f>
        <v>Michael Smith</v>
      </c>
      <c r="M79" s="25" t="str">
        <f>'Comprehensive apps info'!M79</f>
        <v>Andrew Berato &amp; Steven Cicchetto</v>
      </c>
      <c r="N79" s="25" t="str">
        <f>'Comprehensive apps info'!N79</f>
        <v>Mike Benson</v>
      </c>
      <c r="O79" s="26" t="str">
        <f>'Comprehensive apps info'!O79</f>
        <v>Supported by TEKsystems</v>
      </c>
      <c r="P79" s="25" t="str">
        <f>'Comprehensive apps info'!P79</f>
        <v>N/A</v>
      </c>
      <c r="Q79" s="25" t="str">
        <f>'Comprehensive apps info'!Q79</f>
        <v>N/A</v>
      </c>
      <c r="R79" s="25" t="str">
        <f>'Comprehensive apps info'!R79</f>
        <v>N/A</v>
      </c>
      <c r="S79" s="16" t="str">
        <f>'Comprehensive apps info'!S79</f>
        <v>Maverick</v>
      </c>
      <c r="T79" s="16" t="str">
        <f>'Comprehensive apps info'!T79</f>
        <v>Ritesh</v>
      </c>
      <c r="U79" s="25" t="str">
        <f>'Comprehensive apps info'!U79</f>
        <v>West Caldwell</v>
      </c>
      <c r="V79" s="25" t="str">
        <f>'Comprehensive apps info'!V79</f>
        <v>West Caldwell</v>
      </c>
      <c r="W79" s="28" t="str">
        <f>'Comprehensive apps info'!W79</f>
        <v>/prod/bcs/wcwp/clientapp/inganlm/</v>
      </c>
      <c r="X79" s="29" t="str">
        <f>'Comprehensive apps info'!X79</f>
        <v>/bcs/wcwt/clientapp/inganlm/</v>
      </c>
      <c r="Y79" s="30" t="str">
        <f>'Comprehensive apps info'!Y79</f>
        <v/>
      </c>
      <c r="Z79" s="31" t="str">
        <f>'Comprehensive apps info'!Z79</f>
        <v/>
      </c>
      <c r="AA79" s="32" t="str">
        <f>'Comprehensive apps info'!AA79</f>
        <v>powerstream_donotreply@rrd.com</v>
      </c>
      <c r="AB79" s="32" t="str">
        <f>'Comprehensive apps info'!AB79</f>
        <v>voyaadpsupportteam@rrd.com,
pasupport1\\\@rrd.com</v>
      </c>
      <c r="AC79" s="32" t="str">
        <f>'Comprehensive apps info'!AC79</f>
        <v/>
      </c>
      <c r="AD79" s="32" t="str">
        <f>'Comprehensive apps info'!AD79</f>
        <v/>
      </c>
      <c r="AE79" s="32" t="str">
        <f>'Comprehensive apps info'!AE79</f>
        <v/>
      </c>
      <c r="AF79" s="33" t="str">
        <f>'Comprehensive apps info'!AF79</f>
        <v/>
      </c>
      <c r="AG79" s="33" t="str">
        <f>'Comprehensive apps info'!AG79</f>
        <v>Yes</v>
      </c>
      <c r="AH79" s="33" t="str">
        <f>'Comprehensive apps info'!AH79</f>
        <v/>
      </c>
      <c r="AI79" s="33" t="str">
        <f>'Comprehensive apps info'!AI79</f>
        <v/>
      </c>
      <c r="AJ79" s="33" t="str">
        <f>'Comprehensive apps info'!AJ79</f>
        <v/>
      </c>
      <c r="AK79" s="1"/>
    </row>
    <row r="80">
      <c r="A80" s="1"/>
      <c r="B80" s="10">
        <f>'Comprehensive apps info'!B80</f>
        <v>4</v>
      </c>
      <c r="C80" s="10">
        <f>'Comprehensive apps info'!C80</f>
        <v>19</v>
      </c>
      <c r="D80" s="25" t="str">
        <f>'Comprehensive apps info'!D80</f>
        <v>ING Voya</v>
      </c>
      <c r="E80" s="25" t="str">
        <f>'Comprehensive apps info'!E80</f>
        <v>Plan Amendment Letters</v>
      </c>
      <c r="F80" s="25" t="str">
        <f>'Comprehensive apps info'!F80</f>
        <v>ingltrs</v>
      </c>
      <c r="G80" s="25" t="str">
        <f>'Comprehensive apps info'!G80</f>
        <v>Daily</v>
      </c>
      <c r="H80" s="25" t="str">
        <f>'Comprehensive apps info'!H80</f>
        <v>Letter</v>
      </c>
      <c r="I80" s="25" t="str">
        <f>'Comprehensive apps info'!I80</f>
        <v>PDF</v>
      </c>
      <c r="J80" s="25" t="str">
        <f>'Comprehensive apps info'!J80</f>
        <v>Naidu</v>
      </c>
      <c r="K80" s="25" t="str">
        <f>'Comprehensive apps info'!K80</f>
        <v>Pravallika</v>
      </c>
      <c r="L80" s="25" t="str">
        <f>'Comprehensive apps info'!L80</f>
        <v>Michael Smith</v>
      </c>
      <c r="M80" s="25" t="str">
        <f>'Comprehensive apps info'!M80</f>
        <v>Andrew Berato &amp; Steven Cicchetto</v>
      </c>
      <c r="N80" s="25" t="str">
        <f>'Comprehensive apps info'!N80</f>
        <v>Mike Benson</v>
      </c>
      <c r="O80" s="120" t="str">
        <f>'Comprehensive apps info'!O80</f>
        <v>Supported by TEKsystems</v>
      </c>
      <c r="P80" s="25" t="str">
        <f>'Comprehensive apps info'!P80</f>
        <v>N/A</v>
      </c>
      <c r="Q80" s="25" t="str">
        <f>'Comprehensive apps info'!Q80</f>
        <v>N/A</v>
      </c>
      <c r="R80" s="25" t="str">
        <f>'Comprehensive apps info'!R80</f>
        <v>N/A</v>
      </c>
      <c r="S80" s="16" t="str">
        <f>'Comprehensive apps info'!S80</f>
        <v>Maverick</v>
      </c>
      <c r="T80" s="16" t="str">
        <f>'Comprehensive apps info'!T80</f>
        <v>Ritesh</v>
      </c>
      <c r="U80" s="25" t="str">
        <f>'Comprehensive apps info'!U80</f>
        <v>West Caldwell</v>
      </c>
      <c r="V80" s="25" t="str">
        <f>'Comprehensive apps info'!V80</f>
        <v>West Caldwell</v>
      </c>
      <c r="W80" s="28" t="str">
        <f>'Comprehensive apps info'!W80</f>
        <v>/prod/bcs/wcwp/clientapp/ingltrs/</v>
      </c>
      <c r="X80" s="29" t="str">
        <f>'Comprehensive apps info'!X80</f>
        <v>/bcs/wcwt/clientapp/ingltrs/</v>
      </c>
      <c r="Y80" s="30" t="str">
        <f>'Comprehensive apps info'!Y80</f>
        <v/>
      </c>
      <c r="Z80" s="31" t="str">
        <f>'Comprehensive apps info'!Z80</f>
        <v/>
      </c>
      <c r="AA80" s="32" t="str">
        <f>'Comprehensive apps info'!AA80</f>
        <v>powerstream_donotreply@rrd.com</v>
      </c>
      <c r="AB80" s="32" t="str">
        <f>'Comprehensive apps info'!AB80</f>
        <v>voyaadpsupportteam@rrd.com,
pasupport1\\\@rrd.com</v>
      </c>
      <c r="AC80" s="32" t="str">
        <f>'Comprehensive apps info'!AC80</f>
        <v/>
      </c>
      <c r="AD80" s="32" t="str">
        <f>'Comprehensive apps info'!AD80</f>
        <v/>
      </c>
      <c r="AE80" s="32" t="str">
        <f>'Comprehensive apps info'!AE80</f>
        <v/>
      </c>
      <c r="AF80" s="33" t="str">
        <f>'Comprehensive apps info'!AF80</f>
        <v/>
      </c>
      <c r="AG80" s="33" t="str">
        <f>'Comprehensive apps info'!AG80</f>
        <v>Yes</v>
      </c>
      <c r="AH80" s="33" t="str">
        <f>'Comprehensive apps info'!AH80</f>
        <v/>
      </c>
      <c r="AI80" s="33" t="str">
        <f>'Comprehensive apps info'!AI80</f>
        <v/>
      </c>
      <c r="AJ80" s="33" t="str">
        <f>'Comprehensive apps info'!AJ80</f>
        <v/>
      </c>
      <c r="AK80" s="1"/>
    </row>
    <row r="81">
      <c r="A81" s="1"/>
      <c r="B81" s="10">
        <f>'Comprehensive apps info'!B81</f>
        <v>4</v>
      </c>
      <c r="C81" s="10">
        <f>'Comprehensive apps info'!C81</f>
        <v>20</v>
      </c>
      <c r="D81" s="25" t="str">
        <f>'Comprehensive apps info'!D81</f>
        <v>ING Voya</v>
      </c>
      <c r="E81" s="25" t="str">
        <f>'Comprehensive apps info'!E81</f>
        <v>Safe Harbor Letters</v>
      </c>
      <c r="F81" s="25" t="str">
        <f>'Comprehensive apps info'!F81</f>
        <v>ingsafe</v>
      </c>
      <c r="G81" s="25" t="str">
        <f>'Comprehensive apps info'!G81</f>
        <v>Daily</v>
      </c>
      <c r="H81" s="25" t="str">
        <f>'Comprehensive apps info'!H81</f>
        <v>Letter</v>
      </c>
      <c r="I81" s="25" t="str">
        <f>'Comprehensive apps info'!I81</f>
        <v>PDF</v>
      </c>
      <c r="J81" s="25" t="str">
        <f>'Comprehensive apps info'!J81</f>
        <v>Naidu</v>
      </c>
      <c r="K81" s="25" t="str">
        <f>'Comprehensive apps info'!K81</f>
        <v>Nethra</v>
      </c>
      <c r="L81" s="25" t="str">
        <f>'Comprehensive apps info'!L81</f>
        <v>Michael Smith</v>
      </c>
      <c r="M81" s="25" t="str">
        <f>'Comprehensive apps info'!M81</f>
        <v>Andrew Berato &amp; Steven Cicchetto</v>
      </c>
      <c r="N81" s="25" t="str">
        <f>'Comprehensive apps info'!N81</f>
        <v>Mike Benson</v>
      </c>
      <c r="O81" s="26" t="str">
        <f>'Comprehensive apps info'!O81</f>
        <v>Supported by TEKsystems</v>
      </c>
      <c r="P81" s="25" t="str">
        <f>'Comprehensive apps info'!P81</f>
        <v>N/A</v>
      </c>
      <c r="Q81" s="25" t="str">
        <f>'Comprehensive apps info'!Q81</f>
        <v>N/A</v>
      </c>
      <c r="R81" s="25" t="str">
        <f>'Comprehensive apps info'!R81</f>
        <v>N/A</v>
      </c>
      <c r="S81" s="16" t="str">
        <f>'Comprehensive apps info'!S81</f>
        <v>Maverick</v>
      </c>
      <c r="T81" s="16" t="str">
        <f>'Comprehensive apps info'!T81</f>
        <v>Ritesh</v>
      </c>
      <c r="U81" s="25" t="str">
        <f>'Comprehensive apps info'!U81</f>
        <v>West Caldwell</v>
      </c>
      <c r="V81" s="25" t="str">
        <f>'Comprehensive apps info'!V81</f>
        <v>West Caldwell</v>
      </c>
      <c r="W81" s="28" t="str">
        <f>'Comprehensive apps info'!W81</f>
        <v>/prod/bcs/wcwp/clientapp/ingsafe/</v>
      </c>
      <c r="X81" s="29" t="str">
        <f>'Comprehensive apps info'!X81</f>
        <v>/bcs/wcwt/clientapp/ingsafe/</v>
      </c>
      <c r="Y81" s="30" t="str">
        <f>'Comprehensive apps info'!Y81</f>
        <v/>
      </c>
      <c r="Z81" s="31" t="str">
        <f>'Comprehensive apps info'!Z81</f>
        <v/>
      </c>
      <c r="AA81" s="32" t="str">
        <f>'Comprehensive apps info'!AA81</f>
        <v>powerstream_donotreply@rrd.com</v>
      </c>
      <c r="AB81" s="32" t="str">
        <f>'Comprehensive apps info'!AB81</f>
        <v>voyaadpsupportteam@rrd.com,
pasupport1\\\@rrd.com</v>
      </c>
      <c r="AC81" s="32" t="str">
        <f>'Comprehensive apps info'!AC81</f>
        <v/>
      </c>
      <c r="AD81" s="32" t="str">
        <f>'Comprehensive apps info'!AD81</f>
        <v/>
      </c>
      <c r="AE81" s="32" t="str">
        <f>'Comprehensive apps info'!AE81</f>
        <v/>
      </c>
      <c r="AF81" s="33" t="str">
        <f>'Comprehensive apps info'!AF81</f>
        <v/>
      </c>
      <c r="AG81" s="33" t="str">
        <f>'Comprehensive apps info'!AG81</f>
        <v>Yes</v>
      </c>
      <c r="AH81" s="33" t="str">
        <f>'Comprehensive apps info'!AH81</f>
        <v/>
      </c>
      <c r="AI81" s="33" t="str">
        <f>'Comprehensive apps info'!AI81</f>
        <v/>
      </c>
      <c r="AJ81" s="33" t="str">
        <f>'Comprehensive apps info'!AJ81</f>
        <v/>
      </c>
      <c r="AK81" s="1"/>
    </row>
    <row r="82">
      <c r="A82" s="1"/>
      <c r="B82" s="10">
        <f>'Comprehensive apps info'!B82</f>
        <v>4</v>
      </c>
      <c r="C82" s="10">
        <f>'Comprehensive apps info'!C82</f>
        <v>21</v>
      </c>
      <c r="D82" s="25" t="str">
        <f>'Comprehensive apps info'!D82</f>
        <v>ING Voya</v>
      </c>
      <c r="E82" s="25" t="str">
        <f>'Comprehensive apps info'!E82</f>
        <v>Ongoing Communication Postcards</v>
      </c>
      <c r="F82" s="25" t="str">
        <f>'Comprehensive apps info'!F82</f>
        <v>ingpost</v>
      </c>
      <c r="G82" s="25" t="str">
        <f>'Comprehensive apps info'!G82</f>
        <v>Daily</v>
      </c>
      <c r="H82" s="25" t="str">
        <f>'Comprehensive apps info'!H82</f>
        <v>Letter</v>
      </c>
      <c r="I82" s="25" t="str">
        <f>'Comprehensive apps info'!I82</f>
        <v>PDF</v>
      </c>
      <c r="J82" s="25" t="str">
        <f>'Comprehensive apps info'!J82</f>
        <v>Ravi</v>
      </c>
      <c r="K82" s="25" t="str">
        <f>'Comprehensive apps info'!K82</f>
        <v>Lakshmi</v>
      </c>
      <c r="L82" s="25" t="str">
        <f>'Comprehensive apps info'!L82</f>
        <v>Michael Smith</v>
      </c>
      <c r="M82" s="25" t="str">
        <f>'Comprehensive apps info'!M82</f>
        <v>Andrew Berato &amp; Steven Cicchetto</v>
      </c>
      <c r="N82" s="25" t="str">
        <f>'Comprehensive apps info'!N82</f>
        <v>Mike Benson</v>
      </c>
      <c r="O82" s="26" t="str">
        <f>'Comprehensive apps info'!O82</f>
        <v>Supported by TEKsystems</v>
      </c>
      <c r="P82" s="25" t="str">
        <f>'Comprehensive apps info'!P82</f>
        <v>N/A</v>
      </c>
      <c r="Q82" s="25" t="str">
        <f>'Comprehensive apps info'!Q82</f>
        <v>N/A</v>
      </c>
      <c r="R82" s="25" t="str">
        <f>'Comprehensive apps info'!R82</f>
        <v>N/A</v>
      </c>
      <c r="S82" s="16" t="str">
        <f>'Comprehensive apps info'!S82</f>
        <v>Maverick</v>
      </c>
      <c r="T82" s="16" t="str">
        <f>'Comprehensive apps info'!T82</f>
        <v>Ritesh</v>
      </c>
      <c r="U82" s="25" t="str">
        <f>'Comprehensive apps info'!U82</f>
        <v>West Caldwell</v>
      </c>
      <c r="V82" s="25" t="str">
        <f>'Comprehensive apps info'!V82</f>
        <v>West Caldwell</v>
      </c>
      <c r="W82" s="28" t="str">
        <f>'Comprehensive apps info'!W82</f>
        <v>/prod/bcs/wcwp/clientapp/ingpost/</v>
      </c>
      <c r="X82" s="29" t="str">
        <f>'Comprehensive apps info'!X82</f>
        <v>/bcs/wcwt/clientapp/ingpost/</v>
      </c>
      <c r="Y82" s="30" t="str">
        <f>'Comprehensive apps info'!Y82</f>
        <v/>
      </c>
      <c r="Z82" s="31" t="str">
        <f>'Comprehensive apps info'!Z82</f>
        <v/>
      </c>
      <c r="AA82" s="32" t="str">
        <f>'Comprehensive apps info'!AA82</f>
        <v>powerstream_donotreply@rrd.com</v>
      </c>
      <c r="AB82" s="32" t="str">
        <f>'Comprehensive apps info'!AB82</f>
        <v>voyaadpsupportteam@rrd.com,
pasupport1\\\@rrd.com</v>
      </c>
      <c r="AC82" s="32" t="str">
        <f>'Comprehensive apps info'!AC82</f>
        <v/>
      </c>
      <c r="AD82" s="32" t="str">
        <f>'Comprehensive apps info'!AD82</f>
        <v/>
      </c>
      <c r="AE82" s="32" t="str">
        <f>'Comprehensive apps info'!AE82</f>
        <v/>
      </c>
      <c r="AF82" s="33" t="str">
        <f>'Comprehensive apps info'!AF82</f>
        <v/>
      </c>
      <c r="AG82" s="33" t="str">
        <f>'Comprehensive apps info'!AG82</f>
        <v>No</v>
      </c>
      <c r="AH82" s="33" t="str">
        <f>'Comprehensive apps info'!AH82</f>
        <v/>
      </c>
      <c r="AI82" s="33" t="str">
        <f>'Comprehensive apps info'!AI82</f>
        <v/>
      </c>
      <c r="AJ82" s="33" t="str">
        <f>'Comprehensive apps info'!AJ82</f>
        <v/>
      </c>
      <c r="AK82" s="1"/>
    </row>
    <row r="83">
      <c r="A83" s="1"/>
      <c r="B83" s="10">
        <f>'Comprehensive apps info'!B83</f>
        <v>4</v>
      </c>
      <c r="C83" s="10">
        <f>'Comprehensive apps info'!C83</f>
        <v>22</v>
      </c>
      <c r="D83" s="25" t="str">
        <f>'Comprehensive apps info'!D83</f>
        <v>SEI</v>
      </c>
      <c r="E83" s="25" t="str">
        <f>'Comprehensive apps info'!E83</f>
        <v>Trade Advises</v>
      </c>
      <c r="F83" s="25" t="str">
        <f>'Comprehensive apps info'!F83</f>
        <v>seiadvs</v>
      </c>
      <c r="G83" s="25" t="str">
        <f>'Comprehensive apps info'!G83</f>
        <v>Daily</v>
      </c>
      <c r="H83" s="25" t="str">
        <f>'Comprehensive apps info'!H83</f>
        <v>Letter</v>
      </c>
      <c r="I83" s="25" t="str">
        <f>'Comprehensive apps info'!I83</f>
        <v>PDF</v>
      </c>
      <c r="J83" s="25" t="str">
        <f>'Comprehensive apps info'!J83</f>
        <v>Unassigned</v>
      </c>
      <c r="K83" s="25" t="str">
        <f>'Comprehensive apps info'!K83</f>
        <v>Unassigned</v>
      </c>
      <c r="L83" s="25" t="str">
        <f>'Comprehensive apps info'!L83</f>
        <v>Logan App Dev Maintenance Team</v>
      </c>
      <c r="M83" s="25" t="str">
        <f>'Comprehensive apps info'!M83</f>
        <v>Leigh Hopkins</v>
      </c>
      <c r="N83" s="25" t="str">
        <f>'Comprehensive apps info'!N83</f>
        <v>Mike Benson</v>
      </c>
      <c r="O83" s="120" t="str">
        <f>'Comprehensive apps info'!O83</f>
        <v>De-scoped from TEKsystems</v>
      </c>
      <c r="P83" s="25" t="str">
        <f>'Comprehensive apps info'!P83</f>
        <v>N/A</v>
      </c>
      <c r="Q83" s="25" t="str">
        <f>'Comprehensive apps info'!Q83</f>
        <v>N/A</v>
      </c>
      <c r="R83" s="25" t="str">
        <f>'Comprehensive apps info'!R83</f>
        <v>N/A</v>
      </c>
      <c r="S83" s="16" t="str">
        <f>'Comprehensive apps info'!S83</f>
        <v>Maverick</v>
      </c>
      <c r="T83" s="16" t="str">
        <f>'Comprehensive apps info'!T83</f>
        <v>Ritesh</v>
      </c>
      <c r="U83" s="25" t="str">
        <f>'Comprehensive apps info'!U83</f>
        <v>Need to check</v>
      </c>
      <c r="V83" s="25" t="str">
        <f>'Comprehensive apps info'!V83</f>
        <v>Need to check</v>
      </c>
      <c r="W83" s="28" t="str">
        <f>'Comprehensive apps info'!W83</f>
        <v/>
      </c>
      <c r="X83" s="29" t="str">
        <f>'Comprehensive apps info'!X83</f>
        <v/>
      </c>
      <c r="Y83" s="30" t="str">
        <f>'Comprehensive apps info'!Y83</f>
        <v/>
      </c>
      <c r="Z83" s="31" t="str">
        <f>'Comprehensive apps info'!Z83</f>
        <v/>
      </c>
      <c r="AA83" s="32" t="str">
        <f>'Comprehensive apps info'!AA83</f>
        <v/>
      </c>
      <c r="AB83" s="32" t="str">
        <f>'Comprehensive apps info'!AB83</f>
        <v/>
      </c>
      <c r="AC83" s="32" t="str">
        <f>'Comprehensive apps info'!AC83</f>
        <v/>
      </c>
      <c r="AD83" s="32" t="str">
        <f>'Comprehensive apps info'!AD83</f>
        <v/>
      </c>
      <c r="AE83" s="32" t="str">
        <f>'Comprehensive apps info'!AE83</f>
        <v/>
      </c>
      <c r="AF83" s="33" t="str">
        <f>'Comprehensive apps info'!AF83</f>
        <v/>
      </c>
      <c r="AG83" s="33" t="str">
        <f>'Comprehensive apps info'!AG83</f>
        <v/>
      </c>
      <c r="AH83" s="33" t="str">
        <f>'Comprehensive apps info'!AH83</f>
        <v/>
      </c>
      <c r="AI83" s="33" t="str">
        <f>'Comprehensive apps info'!AI83</f>
        <v/>
      </c>
      <c r="AJ83" s="33" t="str">
        <f>'Comprehensive apps info'!AJ83</f>
        <v/>
      </c>
      <c r="AK83" s="1"/>
    </row>
    <row r="84">
      <c r="A84" s="91"/>
      <c r="B84" s="10">
        <f>'Comprehensive apps info'!B84</f>
        <v>4</v>
      </c>
      <c r="C84" s="10">
        <f>'Comprehensive apps info'!C84</f>
        <v>23</v>
      </c>
      <c r="D84" s="25" t="str">
        <f>'Comprehensive apps info'!D84</f>
        <v>Mercer</v>
      </c>
      <c r="E84" s="25" t="str">
        <f>'Comprehensive apps info'!E84</f>
        <v>Epsilon 2</v>
      </c>
      <c r="F84" s="25" t="str">
        <f>'Comprehensive apps info'!F84</f>
        <v>msheps2</v>
      </c>
      <c r="G84" s="25" t="str">
        <f>'Comprehensive apps info'!G84</f>
        <v>Daily</v>
      </c>
      <c r="H84" s="25" t="str">
        <f>'Comprehensive apps info'!H84</f>
        <v>Letter</v>
      </c>
      <c r="I84" s="25" t="str">
        <f>'Comprehensive apps info'!I84</f>
        <v>Raw Data</v>
      </c>
      <c r="J84" s="25" t="str">
        <f>'Comprehensive apps info'!J84</f>
        <v>Nethra</v>
      </c>
      <c r="K84" s="25" t="str">
        <f>'Comprehensive apps info'!K84</f>
        <v>Lakshmi</v>
      </c>
      <c r="L84" s="25" t="str">
        <f>'Comprehensive apps info'!L84</f>
        <v>Morgan McRory</v>
      </c>
      <c r="M84" s="25" t="str">
        <f>'Comprehensive apps info'!M84</f>
        <v>Rose Ann Rockwell</v>
      </c>
      <c r="N84" s="25" t="str">
        <f>'Comprehensive apps info'!N84</f>
        <v>Brandon Ballard</v>
      </c>
      <c r="O84" s="26" t="str">
        <f>'Comprehensive apps info'!O84</f>
        <v>Supported by TEKsystems</v>
      </c>
      <c r="P84" s="25" t="str">
        <f>'Comprehensive apps info'!P84</f>
        <v>N/A</v>
      </c>
      <c r="Q84" s="25" t="str">
        <f>'Comprehensive apps info'!Q84</f>
        <v>N/A</v>
      </c>
      <c r="R84" s="25" t="str">
        <f>'Comprehensive apps info'!R84</f>
        <v>N/A</v>
      </c>
      <c r="S84" s="16" t="str">
        <f>'Comprehensive apps info'!S84</f>
        <v>Maverick</v>
      </c>
      <c r="T84" s="16" t="str">
        <f>'Comprehensive apps info'!T84</f>
        <v>Ritesh</v>
      </c>
      <c r="U84" s="25" t="str">
        <f>'Comprehensive apps info'!U84</f>
        <v>Logan</v>
      </c>
      <c r="V84" s="25" t="str">
        <f>'Comprehensive apps info'!V84</f>
        <v>Logan</v>
      </c>
      <c r="W84" s="28" t="str">
        <f>'Comprehensive apps info'!W84</f>
        <v>/prod/bcs/lgnp/clientapp/msheps2/</v>
      </c>
      <c r="X84" s="29" t="str">
        <f>'Comprehensive apps info'!X84</f>
        <v>/bcs/lgnt/clientapp/msheps2/</v>
      </c>
      <c r="Y84" s="30" t="str">
        <f>'Comprehensive apps info'!Y84</f>
        <v>https://sites.google.com/a/rrd.com/mercer-e-notify/</v>
      </c>
      <c r="Z84" s="31" t="str">
        <f>'Comprehensive apps info'!Z84</f>
        <v/>
      </c>
      <c r="AA84" s="32" t="str">
        <f>'Comprehensive apps info'!AA84</f>
        <v/>
      </c>
      <c r="AB84" s="32" t="str">
        <f>'Comprehensive apps info'!AB84</f>
        <v/>
      </c>
      <c r="AC84" s="32" t="str">
        <f>'Comprehensive apps info'!AC84</f>
        <v/>
      </c>
      <c r="AD84" s="32" t="str">
        <f>'Comprehensive apps info'!AD84</f>
        <v/>
      </c>
      <c r="AE84" s="32" t="str">
        <f>'Comprehensive apps info'!AE84</f>
        <v/>
      </c>
      <c r="AF84" s="33" t="str">
        <f>'Comprehensive apps info'!AF84</f>
        <v/>
      </c>
      <c r="AG84" s="33" t="str">
        <f>'Comprehensive apps info'!AG84</f>
        <v>Yes</v>
      </c>
      <c r="AH84" s="33" t="str">
        <f>'Comprehensive apps info'!AH84</f>
        <v/>
      </c>
      <c r="AI84" s="33" t="str">
        <f>'Comprehensive apps info'!AI84</f>
        <v/>
      </c>
      <c r="AJ84" s="33" t="str">
        <f>'Comprehensive apps info'!AJ84</f>
        <v/>
      </c>
      <c r="AK84" s="1"/>
    </row>
    <row r="85">
      <c r="A85" s="91"/>
      <c r="B85" s="10">
        <f>'Comprehensive apps info'!B85</f>
        <v>4</v>
      </c>
      <c r="C85" s="10">
        <f>'Comprehensive apps info'!C85</f>
        <v>24</v>
      </c>
      <c r="D85" s="25" t="str">
        <f>'Comprehensive apps info'!D85</f>
        <v>McKesson</v>
      </c>
      <c r="E85" s="25" t="str">
        <f>'Comprehensive apps info'!E85</f>
        <v>Invoice Processing</v>
      </c>
      <c r="F85" s="25" t="str">
        <f>'Comprehensive apps info'!F85</f>
        <v>mkspdfi</v>
      </c>
      <c r="G85" s="25" t="str">
        <f>'Comprehensive apps info'!G85</f>
        <v>Ad-hoc</v>
      </c>
      <c r="H85" s="25" t="str">
        <f>'Comprehensive apps info'!H85</f>
        <v/>
      </c>
      <c r="I85" s="25" t="str">
        <f>'Comprehensive apps info'!I85</f>
        <v>PDF</v>
      </c>
      <c r="J85" s="25" t="str">
        <f>'Comprehensive apps info'!J85</f>
        <v>Ravi</v>
      </c>
      <c r="K85" s="25" t="str">
        <f>'Comprehensive apps info'!K85</f>
        <v>Nethra</v>
      </c>
      <c r="L85" s="25" t="str">
        <f>'Comprehensive apps info'!L85</f>
        <v>Jordan Rampersad</v>
      </c>
      <c r="M85" s="25" t="str">
        <f>'Comprehensive apps info'!M85</f>
        <v>Sierra Stonecipher &amp; Randy Bunce</v>
      </c>
      <c r="N85" s="25" t="str">
        <f>'Comprehensive apps info'!N85</f>
        <v>Mike Benson</v>
      </c>
      <c r="O85" s="26" t="str">
        <f>'Comprehensive apps info'!O85</f>
        <v>Supported by TEKsystems</v>
      </c>
      <c r="P85" s="25" t="str">
        <f>'Comprehensive apps info'!P85</f>
        <v>N/A</v>
      </c>
      <c r="Q85" s="25" t="str">
        <f>'Comprehensive apps info'!Q85</f>
        <v>N/A</v>
      </c>
      <c r="R85" s="25" t="str">
        <f>'Comprehensive apps info'!R85</f>
        <v>N/A</v>
      </c>
      <c r="S85" s="16" t="str">
        <f>'Comprehensive apps info'!S85</f>
        <v>Maverick</v>
      </c>
      <c r="T85" s="16" t="str">
        <f>'Comprehensive apps info'!T85</f>
        <v>Ritesh</v>
      </c>
      <c r="U85" s="25" t="str">
        <f>'Comprehensive apps info'!U85</f>
        <v>Logan</v>
      </c>
      <c r="V85" s="25" t="str">
        <f>'Comprehensive apps info'!V85</f>
        <v>Logan</v>
      </c>
      <c r="W85" s="28" t="str">
        <f>'Comprehensive apps info'!W85</f>
        <v>/prod/bcs/lgnp/clientapp/mkspdfi/</v>
      </c>
      <c r="X85" s="29" t="str">
        <f>'Comprehensive apps info'!X85</f>
        <v>/bcs/lgnt/clientapp/mkspdfi/</v>
      </c>
      <c r="Y85" s="30" t="str">
        <f>'Comprehensive apps info'!Y85</f>
        <v>https://sites.google.com/a/rrd.com/mks-pdfi/</v>
      </c>
      <c r="Z85" s="31" t="str">
        <f>'Comprehensive apps info'!Z85</f>
        <v/>
      </c>
      <c r="AA85" s="32" t="str">
        <f>'Comprehensive apps info'!AA85</f>
        <v/>
      </c>
      <c r="AB85" s="32" t="str">
        <f>'Comprehensive apps info'!AB85</f>
        <v/>
      </c>
      <c r="AC85" s="32" t="str">
        <f>'Comprehensive apps info'!AC85</f>
        <v/>
      </c>
      <c r="AD85" s="32" t="str">
        <f>'Comprehensive apps info'!AD85</f>
        <v/>
      </c>
      <c r="AE85" s="32" t="str">
        <f>'Comprehensive apps info'!AE85</f>
        <v/>
      </c>
      <c r="AF85" s="33" t="str">
        <f>'Comprehensive apps info'!AF85</f>
        <v/>
      </c>
      <c r="AG85" s="33" t="str">
        <f>'Comprehensive apps info'!AG85</f>
        <v>No</v>
      </c>
      <c r="AH85" s="33" t="str">
        <f>'Comprehensive apps info'!AH85</f>
        <v/>
      </c>
      <c r="AI85" s="33" t="str">
        <f>'Comprehensive apps info'!AI85</f>
        <v/>
      </c>
      <c r="AJ85" s="33" t="str">
        <f>'Comprehensive apps info'!AJ85</f>
        <v/>
      </c>
      <c r="AK85" s="1"/>
    </row>
    <row r="86">
      <c r="A86" s="1"/>
      <c r="B86" s="10">
        <f>'Comprehensive apps info'!B86</f>
        <v>5</v>
      </c>
      <c r="C86" s="10">
        <f>'Comprehensive apps info'!C86</f>
        <v>1</v>
      </c>
      <c r="D86" s="25" t="str">
        <f>'Comprehensive apps info'!D86</f>
        <v>Kemper</v>
      </c>
      <c r="E86" s="25" t="str">
        <f>'Comprehensive apps info'!E86</f>
        <v>KBILLS</v>
      </c>
      <c r="F86" s="25" t="str">
        <f>'Comprehensive apps info'!F86</f>
        <v>kmpkbil</v>
      </c>
      <c r="G86" s="25" t="str">
        <f>'Comprehensive apps info'!G86</f>
        <v>Daily</v>
      </c>
      <c r="H86" s="25" t="str">
        <f>'Comprehensive apps info'!H86</f>
        <v>Bills</v>
      </c>
      <c r="I86" s="25" t="str">
        <f>'Comprehensive apps info'!I86</f>
        <v>PDF </v>
      </c>
      <c r="J86" s="25" t="str">
        <f>'Comprehensive apps info'!J86</f>
        <v>Nethra</v>
      </c>
      <c r="K86" s="25" t="str">
        <f>'Comprehensive apps info'!K86</f>
        <v>Ravi</v>
      </c>
      <c r="L86" s="25" t="str">
        <f>'Comprehensive apps info'!L86</f>
        <v>Handley Westover</v>
      </c>
      <c r="M86" s="25" t="str">
        <f>'Comprehensive apps info'!M86</f>
        <v>Brent Jeppesen</v>
      </c>
      <c r="N86" s="25" t="str">
        <f>'Comprehensive apps info'!N86</f>
        <v>David Jarrett</v>
      </c>
      <c r="O86" s="120" t="str">
        <f>'Comprehensive apps info'!O86</f>
        <v>Supported by TEKsystems</v>
      </c>
      <c r="P86" s="25" t="str">
        <f>'Comprehensive apps info'!P86</f>
        <v/>
      </c>
      <c r="Q86" s="25" t="str">
        <f>'Comprehensive apps info'!Q86</f>
        <v/>
      </c>
      <c r="R86" s="25" t="str">
        <f>'Comprehensive apps info'!R86</f>
        <v/>
      </c>
      <c r="S86" s="16" t="str">
        <f>'Comprehensive apps info'!S86</f>
        <v/>
      </c>
      <c r="T86" s="16" t="str">
        <f>'Comprehensive apps info'!T86</f>
        <v/>
      </c>
      <c r="U86" s="25" t="str">
        <f>'Comprehensive apps info'!U86</f>
        <v>Logan</v>
      </c>
      <c r="V86" s="25" t="str">
        <f>'Comprehensive apps info'!V86</f>
        <v>Logan</v>
      </c>
      <c r="W86" s="28" t="str">
        <f>'Comprehensive apps info'!W86</f>
        <v>/prod/bcs/lgnp/clientapp/kmpkbil/</v>
      </c>
      <c r="X86" s="29" t="str">
        <f>'Comprehensive apps info'!X86</f>
        <v>/bcs/lgnt/clientapp/kmpkbil/</v>
      </c>
      <c r="Y86" s="30" t="str">
        <f>'Comprehensive apps info'!Y86</f>
        <v>https://sites.google.com/a/rrd.com/kemper-print-ready-policies/kbills</v>
      </c>
      <c r="Z86" s="31" t="str">
        <f>'Comprehensive apps info'!Z86</f>
        <v/>
      </c>
      <c r="AA86" s="32" t="str">
        <f>'Comprehensive apps info'!AA86</f>
        <v/>
      </c>
      <c r="AB86" s="32" t="str">
        <f>'Comprehensive apps info'!AB86</f>
        <v/>
      </c>
      <c r="AC86" s="32" t="str">
        <f>'Comprehensive apps info'!AC86</f>
        <v/>
      </c>
      <c r="AD86" s="32" t="str">
        <f>'Comprehensive apps info'!AD86</f>
        <v/>
      </c>
      <c r="AE86" s="32" t="str">
        <f>'Comprehensive apps info'!AE86</f>
        <v/>
      </c>
      <c r="AF86" s="33" t="str">
        <f>'Comprehensive apps info'!AF86</f>
        <v/>
      </c>
      <c r="AG86" s="33" t="str">
        <f>'Comprehensive apps info'!AG86</f>
        <v>No</v>
      </c>
      <c r="AH86" s="33" t="str">
        <f>'Comprehensive apps info'!AH86</f>
        <v/>
      </c>
      <c r="AI86" s="33" t="str">
        <f>'Comprehensive apps info'!AI86</f>
        <v/>
      </c>
      <c r="AJ86" s="33" t="str">
        <f>'Comprehensive apps info'!AJ86</f>
        <v/>
      </c>
      <c r="AK86" s="1"/>
    </row>
    <row r="87">
      <c r="A87" s="1"/>
      <c r="B87" s="10">
        <f>'Comprehensive apps info'!B87</f>
        <v>5</v>
      </c>
      <c r="C87" s="10">
        <f>'Comprehensive apps info'!C87</f>
        <v>2</v>
      </c>
      <c r="D87" s="25" t="str">
        <f>'Comprehensive apps info'!D87</f>
        <v>Kemper</v>
      </c>
      <c r="E87" s="25" t="str">
        <f>'Comprehensive apps info'!E87</f>
        <v>Auto &amp; Home Notices</v>
      </c>
      <c r="F87" s="25" t="str">
        <f>'Comprehensive apps info'!F87</f>
        <v>kmppnot</v>
      </c>
      <c r="G87" s="25" t="str">
        <f>'Comprehensive apps info'!G87</f>
        <v>Daily</v>
      </c>
      <c r="H87" s="25" t="str">
        <f>'Comprehensive apps info'!H87</f>
        <v>Letter</v>
      </c>
      <c r="I87" s="25" t="str">
        <f>'Comprehensive apps info'!I87</f>
        <v>PDF </v>
      </c>
      <c r="J87" s="25" t="str">
        <f>'Comprehensive apps info'!J87</f>
        <v>Pravallika</v>
      </c>
      <c r="K87" s="25" t="str">
        <f>'Comprehensive apps info'!K87</f>
        <v>Nethra</v>
      </c>
      <c r="L87" s="25" t="str">
        <f>'Comprehensive apps info'!L87</f>
        <v>Handley Westover</v>
      </c>
      <c r="M87" s="25" t="str">
        <f>'Comprehensive apps info'!M87</f>
        <v>Gerald Lockie</v>
      </c>
      <c r="N87" s="25" t="str">
        <f>'Comprehensive apps info'!N87</f>
        <v>David Jarrett</v>
      </c>
      <c r="O87" s="120" t="str">
        <f>'Comprehensive apps info'!O87</f>
        <v>Supported by TEKsystems</v>
      </c>
      <c r="P87" s="25" t="str">
        <f>'Comprehensive apps info'!P87</f>
        <v/>
      </c>
      <c r="Q87" s="25" t="str">
        <f>'Comprehensive apps info'!Q87</f>
        <v/>
      </c>
      <c r="R87" s="25" t="str">
        <f>'Comprehensive apps info'!R87</f>
        <v/>
      </c>
      <c r="S87" s="16" t="str">
        <f>'Comprehensive apps info'!S87</f>
        <v/>
      </c>
      <c r="T87" s="16" t="str">
        <f>'Comprehensive apps info'!T87</f>
        <v/>
      </c>
      <c r="U87" s="25" t="str">
        <f>'Comprehensive apps info'!U87</f>
        <v>Logan</v>
      </c>
      <c r="V87" s="25" t="str">
        <f>'Comprehensive apps info'!V87</f>
        <v>Logan</v>
      </c>
      <c r="W87" s="28" t="str">
        <f>'Comprehensive apps info'!W87</f>
        <v>/prod/bcs/lgnp/clientapp/kmppnot/</v>
      </c>
      <c r="X87" s="29" t="str">
        <f>'Comprehensive apps info'!X87</f>
        <v>/bcs/lgnt/clientapp/kmppnot/</v>
      </c>
      <c r="Y87" s="30" t="str">
        <f>'Comprehensive apps info'!Y87</f>
        <v>https://sites.google.com/a/rrd.com/kemper-print-ready-policies/policy-notices</v>
      </c>
      <c r="Z87" s="31" t="str">
        <f>'Comprehensive apps info'!Z87</f>
        <v/>
      </c>
      <c r="AA87" s="32" t="str">
        <f>'Comprehensive apps info'!AA87</f>
        <v/>
      </c>
      <c r="AB87" s="32" t="str">
        <f>'Comprehensive apps info'!AB87</f>
        <v/>
      </c>
      <c r="AC87" s="32" t="str">
        <f>'Comprehensive apps info'!AC87</f>
        <v/>
      </c>
      <c r="AD87" s="32" t="str">
        <f>'Comprehensive apps info'!AD87</f>
        <v/>
      </c>
      <c r="AE87" s="32" t="str">
        <f>'Comprehensive apps info'!AE87</f>
        <v/>
      </c>
      <c r="AF87" s="33" t="str">
        <f>'Comprehensive apps info'!AF87</f>
        <v/>
      </c>
      <c r="AG87" s="33" t="str">
        <f>'Comprehensive apps info'!AG87</f>
        <v>No</v>
      </c>
      <c r="AH87" s="33" t="str">
        <f>'Comprehensive apps info'!AH87</f>
        <v/>
      </c>
      <c r="AI87" s="33" t="str">
        <f>'Comprehensive apps info'!AI87</f>
        <v/>
      </c>
      <c r="AJ87" s="33" t="str">
        <f>'Comprehensive apps info'!AJ87</f>
        <v/>
      </c>
      <c r="AK87" s="1"/>
    </row>
    <row r="88">
      <c r="A88" s="1"/>
      <c r="B88" s="10">
        <f>'Comprehensive apps info'!B88</f>
        <v>5</v>
      </c>
      <c r="C88" s="10">
        <f>'Comprehensive apps info'!C88</f>
        <v>3</v>
      </c>
      <c r="D88" s="25" t="str">
        <f>'Comprehensive apps info'!D88</f>
        <v>Kemper</v>
      </c>
      <c r="E88" s="25" t="str">
        <f>'Comprehensive apps info'!E88</f>
        <v>Auto &amp; Home Dec Packet</v>
      </c>
      <c r="F88" s="25" t="str">
        <f>'Comprehensive apps info'!F88</f>
        <v>kmppdec</v>
      </c>
      <c r="G88" s="25" t="str">
        <f>'Comprehensive apps info'!G88</f>
        <v>Daily</v>
      </c>
      <c r="H88" s="25" t="str">
        <f>'Comprehensive apps info'!H88</f>
        <v>Policy </v>
      </c>
      <c r="I88" s="25" t="str">
        <f>'Comprehensive apps info'!I88</f>
        <v>PDF </v>
      </c>
      <c r="J88" s="25" t="str">
        <f>'Comprehensive apps info'!J88</f>
        <v>Sushil</v>
      </c>
      <c r="K88" s="25" t="str">
        <f>'Comprehensive apps info'!K88</f>
        <v>Pravallika</v>
      </c>
      <c r="L88" s="25" t="str">
        <f>'Comprehensive apps info'!L88</f>
        <v>Handley Westover</v>
      </c>
      <c r="M88" s="25" t="str">
        <f>'Comprehensive apps info'!M88</f>
        <v>Brent Jeppesen</v>
      </c>
      <c r="N88" s="25" t="str">
        <f>'Comprehensive apps info'!N88</f>
        <v>David Jarrett</v>
      </c>
      <c r="O88" s="120" t="str">
        <f>'Comprehensive apps info'!O88</f>
        <v>Supported by TEKsystems</v>
      </c>
      <c r="P88" s="25" t="str">
        <f>'Comprehensive apps info'!P88</f>
        <v/>
      </c>
      <c r="Q88" s="25" t="str">
        <f>'Comprehensive apps info'!Q88</f>
        <v/>
      </c>
      <c r="R88" s="25" t="str">
        <f>'Comprehensive apps info'!R88</f>
        <v/>
      </c>
      <c r="S88" s="16" t="str">
        <f>'Comprehensive apps info'!S88</f>
        <v/>
      </c>
      <c r="T88" s="16" t="str">
        <f>'Comprehensive apps info'!T88</f>
        <v/>
      </c>
      <c r="U88" s="25" t="str">
        <f>'Comprehensive apps info'!U88</f>
        <v>Logan</v>
      </c>
      <c r="V88" s="25" t="str">
        <f>'Comprehensive apps info'!V88</f>
        <v>Logan</v>
      </c>
      <c r="W88" s="28" t="str">
        <f>'Comprehensive apps info'!W88</f>
        <v>/prod/bcs/lgnp/clientapp/kmpdec/</v>
      </c>
      <c r="X88" s="29" t="str">
        <f>'Comprehensive apps info'!X88</f>
        <v>/bcs/lgnt/clientapp/kmppdec/</v>
      </c>
      <c r="Y88" s="30" t="str">
        <f>'Comprehensive apps info'!Y88</f>
        <v>https://sites.google.com/a/rrd.com/kemper-print-ready-policies/policy-decs</v>
      </c>
      <c r="Z88" s="31" t="str">
        <f>'Comprehensive apps info'!Z88</f>
        <v/>
      </c>
      <c r="AA88" s="32" t="str">
        <f>'Comprehensive apps info'!AA88</f>
        <v/>
      </c>
      <c r="AB88" s="32" t="str">
        <f>'Comprehensive apps info'!AB88</f>
        <v/>
      </c>
      <c r="AC88" s="32" t="str">
        <f>'Comprehensive apps info'!AC88</f>
        <v/>
      </c>
      <c r="AD88" s="32" t="str">
        <f>'Comprehensive apps info'!AD88</f>
        <v/>
      </c>
      <c r="AE88" s="32" t="str">
        <f>'Comprehensive apps info'!AE88</f>
        <v/>
      </c>
      <c r="AF88" s="33" t="str">
        <f>'Comprehensive apps info'!AF88</f>
        <v/>
      </c>
      <c r="AG88" s="33" t="str">
        <f>'Comprehensive apps info'!AG88</f>
        <v>No</v>
      </c>
      <c r="AH88" s="33" t="str">
        <f>'Comprehensive apps info'!AH88</f>
        <v/>
      </c>
      <c r="AI88" s="33" t="str">
        <f>'Comprehensive apps info'!AI88</f>
        <v/>
      </c>
      <c r="AJ88" s="33" t="str">
        <f>'Comprehensive apps info'!AJ88</f>
        <v/>
      </c>
      <c r="AK88" s="1"/>
    </row>
    <row r="89">
      <c r="A89" s="1"/>
      <c r="B89" s="10">
        <f>'Comprehensive apps info'!B89</f>
        <v>5</v>
      </c>
      <c r="C89" s="10">
        <f>'Comprehensive apps info'!C89</f>
        <v>4</v>
      </c>
      <c r="D89" s="25" t="str">
        <f>'Comprehensive apps info'!D89</f>
        <v>Kemper</v>
      </c>
      <c r="E89" s="25" t="str">
        <f>'Comprehensive apps info'!E89</f>
        <v>Claims</v>
      </c>
      <c r="F89" s="25" t="str">
        <f>'Comprehensive apps info'!F89</f>
        <v>kmpclai</v>
      </c>
      <c r="G89" s="25" t="str">
        <f>'Comprehensive apps info'!G89</f>
        <v>Daily </v>
      </c>
      <c r="H89" s="25" t="str">
        <f>'Comprehensive apps info'!H89</f>
        <v>Letter</v>
      </c>
      <c r="I89" s="25" t="str">
        <f>'Comprehensive apps info'!I89</f>
        <v>PDF</v>
      </c>
      <c r="J89" s="25" t="str">
        <f>'Comprehensive apps info'!J89</f>
        <v>Ravi</v>
      </c>
      <c r="K89" s="25" t="str">
        <f>'Comprehensive apps info'!K89</f>
        <v>Pravallika</v>
      </c>
      <c r="L89" s="25" t="str">
        <f>'Comprehensive apps info'!L89</f>
        <v>Mario Butter</v>
      </c>
      <c r="M89" s="25" t="str">
        <f>'Comprehensive apps info'!M89</f>
        <v>Brent Jeppesen &amp; Gerald Lockie</v>
      </c>
      <c r="N89" s="25" t="str">
        <f>'Comprehensive apps info'!N89</f>
        <v>Brandon Ballard</v>
      </c>
      <c r="O89" s="120" t="str">
        <f>'Comprehensive apps info'!O89</f>
        <v>Supported by TEKsystems</v>
      </c>
      <c r="P89" s="25" t="str">
        <f>'Comprehensive apps info'!P89</f>
        <v/>
      </c>
      <c r="Q89" s="25" t="str">
        <f>'Comprehensive apps info'!Q89</f>
        <v/>
      </c>
      <c r="R89" s="25" t="str">
        <f>'Comprehensive apps info'!R89</f>
        <v/>
      </c>
      <c r="S89" s="16" t="str">
        <f>'Comprehensive apps info'!S89</f>
        <v/>
      </c>
      <c r="T89" s="16" t="str">
        <f>'Comprehensive apps info'!T89</f>
        <v/>
      </c>
      <c r="U89" s="25" t="str">
        <f>'Comprehensive apps info'!U89</f>
        <v>Logan</v>
      </c>
      <c r="V89" s="25" t="str">
        <f>'Comprehensive apps info'!V89</f>
        <v>Logan</v>
      </c>
      <c r="W89" s="28" t="str">
        <f>'Comprehensive apps info'!W89</f>
        <v>/prod/bcs/lgnp/clientapp/kmpclai/</v>
      </c>
      <c r="X89" s="29" t="str">
        <f>'Comprehensive apps info'!X89</f>
        <v>/bcs/lgnt/clientapp/kmpclai/</v>
      </c>
      <c r="Y89" s="30" t="str">
        <f>'Comprehensive apps info'!Y89</f>
        <v>https://sites.google.com/a/rrd.com/kmp-clai----eds-kemper-claims/</v>
      </c>
      <c r="Z89" s="31" t="str">
        <f>'Comprehensive apps info'!Z89</f>
        <v/>
      </c>
      <c r="AA89" s="32" t="str">
        <f>'Comprehensive apps info'!AA89</f>
        <v>rrd-kmp-clai-igroup@rrd.com
chg-kmp-clai-igroup@rrd.com</v>
      </c>
      <c r="AB89" s="32" t="str">
        <f>'Comprehensive apps info'!AB89</f>
        <v>rrd-kmp-clai-egroup@rrd.com
stc_kemper_printreadyclaims@rrd.com</v>
      </c>
      <c r="AC89" s="32" t="str">
        <f>'Comprehensive apps info'!AC89</f>
        <v/>
      </c>
      <c r="AD89" s="32" t="str">
        <f>'Comprehensive apps info'!AD89</f>
        <v/>
      </c>
      <c r="AE89" s="32" t="str">
        <f>'Comprehensive apps info'!AE89</f>
        <v/>
      </c>
      <c r="AF89" s="33" t="str">
        <f>'Comprehensive apps info'!AF89</f>
        <v/>
      </c>
      <c r="AG89" s="33" t="str">
        <f>'Comprehensive apps info'!AG89</f>
        <v>No</v>
      </c>
      <c r="AH89" s="33" t="str">
        <f>'Comprehensive apps info'!AH89</f>
        <v>File-based</v>
      </c>
      <c r="AI89" s="33" t="str">
        <f>'Comprehensive apps info'!AI89</f>
        <v/>
      </c>
      <c r="AJ89" s="33" t="str">
        <f>'Comprehensive apps info'!AJ89</f>
        <v/>
      </c>
      <c r="AK89" s="1"/>
    </row>
    <row r="90">
      <c r="A90" s="1"/>
      <c r="B90" s="10">
        <f>'Comprehensive apps info'!B90</f>
        <v>5</v>
      </c>
      <c r="C90" s="10">
        <f>'Comprehensive apps info'!C90</f>
        <v>5</v>
      </c>
      <c r="D90" s="25" t="str">
        <f>'Comprehensive apps info'!D90</f>
        <v>Kemper</v>
      </c>
      <c r="E90" s="25" t="str">
        <f>'Comprehensive apps info'!E90</f>
        <v>Six States</v>
      </c>
      <c r="F90" s="25" t="str">
        <f>'Comprehensive apps info'!F90</f>
        <v>kmppoli</v>
      </c>
      <c r="G90" s="25" t="str">
        <f>'Comprehensive apps info'!G90</f>
        <v>Daily </v>
      </c>
      <c r="H90" s="25" t="str">
        <f>'Comprehensive apps info'!H90</f>
        <v>Policy </v>
      </c>
      <c r="I90" s="25" t="str">
        <f>'Comprehensive apps info'!I90</f>
        <v>PDF</v>
      </c>
      <c r="J90" s="25" t="str">
        <f>'Comprehensive apps info'!J90</f>
        <v>Pravallika</v>
      </c>
      <c r="K90" s="25" t="str">
        <f>'Comprehensive apps info'!K90</f>
        <v>Nethra</v>
      </c>
      <c r="L90" s="25" t="str">
        <f>'Comprehensive apps info'!L90</f>
        <v>Handley Westover</v>
      </c>
      <c r="M90" s="25" t="str">
        <f>'Comprehensive apps info'!M90</f>
        <v>Brent Jeppesen</v>
      </c>
      <c r="N90" s="25" t="str">
        <f>'Comprehensive apps info'!N90</f>
        <v>David Jarrett</v>
      </c>
      <c r="O90" s="120" t="str">
        <f>'Comprehensive apps info'!O90</f>
        <v>Supported by TEKsystems</v>
      </c>
      <c r="P90" s="25" t="str">
        <f>'Comprehensive apps info'!P90</f>
        <v/>
      </c>
      <c r="Q90" s="25" t="str">
        <f>'Comprehensive apps info'!Q90</f>
        <v/>
      </c>
      <c r="R90" s="25" t="str">
        <f>'Comprehensive apps info'!R90</f>
        <v/>
      </c>
      <c r="S90" s="16" t="str">
        <f>'Comprehensive apps info'!S90</f>
        <v/>
      </c>
      <c r="T90" s="16" t="str">
        <f>'Comprehensive apps info'!T90</f>
        <v/>
      </c>
      <c r="U90" s="25" t="str">
        <f>'Comprehensive apps info'!U90</f>
        <v>Logan</v>
      </c>
      <c r="V90" s="25" t="str">
        <f>'Comprehensive apps info'!V90</f>
        <v>Logan</v>
      </c>
      <c r="W90" s="28" t="str">
        <f>'Comprehensive apps info'!W90</f>
        <v>/prod/bcs/lgnp/clientapp/kmppoli/</v>
      </c>
      <c r="X90" s="29" t="str">
        <f>'Comprehensive apps info'!X90</f>
        <v>/bcs/lgnt/clientapp/kmppoli/</v>
      </c>
      <c r="Y90" s="30" t="str">
        <f>'Comprehensive apps info'!Y90</f>
        <v>https://sites.google.com/a/rrd.com/kemper-print-ready-policies/polilies</v>
      </c>
      <c r="Z90" s="31" t="str">
        <f>'Comprehensive apps info'!Z90</f>
        <v/>
      </c>
      <c r="AA90" s="32" t="str">
        <f>'Comprehensive apps info'!AA90</f>
        <v>rrd-kmp-poli-igroup@rrd.com</v>
      </c>
      <c r="AB90" s="32" t="str">
        <f>'Comprehensive apps info'!AB90</f>
        <v>rrd-kmp-poli-egroup@rrd.com</v>
      </c>
      <c r="AC90" s="32" t="str">
        <f>'Comprehensive apps info'!AC90</f>
        <v/>
      </c>
      <c r="AD90" s="32" t="str">
        <f>'Comprehensive apps info'!AD90</f>
        <v/>
      </c>
      <c r="AE90" s="32" t="str">
        <f>'Comprehensive apps info'!AE90</f>
        <v/>
      </c>
      <c r="AF90" s="33" t="str">
        <f>'Comprehensive apps info'!AF90</f>
        <v/>
      </c>
      <c r="AG90" s="33" t="str">
        <f>'Comprehensive apps info'!AG90</f>
        <v>No</v>
      </c>
      <c r="AH90" s="33" t="str">
        <f>'Comprehensive apps info'!AH90</f>
        <v/>
      </c>
      <c r="AI90" s="33" t="str">
        <f>'Comprehensive apps info'!AI90</f>
        <v/>
      </c>
      <c r="AJ90" s="33" t="str">
        <f>'Comprehensive apps info'!AJ90</f>
        <v/>
      </c>
      <c r="AK90" s="1"/>
    </row>
    <row r="91">
      <c r="A91" s="1"/>
      <c r="B91" s="10">
        <f>'Comprehensive apps info'!B91</f>
        <v>5</v>
      </c>
      <c r="C91" s="10">
        <f>'Comprehensive apps info'!C91</f>
        <v>6</v>
      </c>
      <c r="D91" s="25" t="str">
        <f>'Comprehensive apps info'!D91</f>
        <v>McKesson</v>
      </c>
      <c r="E91" s="25" t="str">
        <f>'Comprehensive apps info'!E91</f>
        <v>Annual Tax CDs</v>
      </c>
      <c r="F91" s="25" t="str">
        <f>'Comprehensive apps info'!F91</f>
        <v>mkstxcd</v>
      </c>
      <c r="G91" s="25" t="str">
        <f>'Comprehensive apps info'!G91</f>
        <v>Annual</v>
      </c>
      <c r="H91" s="25" t="str">
        <f>'Comprehensive apps info'!H91</f>
        <v>CD's </v>
      </c>
      <c r="I91" s="25" t="str">
        <f>'Comprehensive apps info'!I91</f>
        <v>AFP</v>
      </c>
      <c r="J91" s="25" t="str">
        <f>'Comprehensive apps info'!J91</f>
        <v>Unassigned</v>
      </c>
      <c r="K91" s="25" t="str">
        <f>'Comprehensive apps info'!K91</f>
        <v>Unassigned</v>
      </c>
      <c r="L91" s="25" t="str">
        <f>'Comprehensive apps info'!L91</f>
        <v>Glen Kartchner </v>
      </c>
      <c r="M91" s="25" t="str">
        <f>'Comprehensive apps info'!M91</f>
        <v>Brian Munk</v>
      </c>
      <c r="N91" s="25" t="str">
        <f>'Comprehensive apps info'!N91</f>
        <v>Mike Benson</v>
      </c>
      <c r="O91" s="120" t="str">
        <f>'Comprehensive apps info'!O91</f>
        <v>De-scoped from TEKsystems</v>
      </c>
      <c r="P91" s="25" t="str">
        <f>'Comprehensive apps info'!P91</f>
        <v/>
      </c>
      <c r="Q91" s="25" t="str">
        <f>'Comprehensive apps info'!Q91</f>
        <v/>
      </c>
      <c r="R91" s="25" t="str">
        <f>'Comprehensive apps info'!R91</f>
        <v/>
      </c>
      <c r="S91" s="16" t="str">
        <f>'Comprehensive apps info'!S91</f>
        <v/>
      </c>
      <c r="T91" s="16" t="str">
        <f>'Comprehensive apps info'!T91</f>
        <v/>
      </c>
      <c r="U91" s="25" t="str">
        <f>'Comprehensive apps info'!U91</f>
        <v>Need to check</v>
      </c>
      <c r="V91" s="25" t="str">
        <f>'Comprehensive apps info'!V91</f>
        <v>Need to check</v>
      </c>
      <c r="W91" s="28" t="str">
        <f>'Comprehensive apps info'!W91</f>
        <v/>
      </c>
      <c r="X91" s="29" t="str">
        <f>'Comprehensive apps info'!X91</f>
        <v/>
      </c>
      <c r="Y91" s="30" t="str">
        <f>'Comprehensive apps info'!Y91</f>
        <v/>
      </c>
      <c r="Z91" s="31" t="str">
        <f>'Comprehensive apps info'!Z91</f>
        <v/>
      </c>
      <c r="AA91" s="32" t="str">
        <f>'Comprehensive apps info'!AA91</f>
        <v/>
      </c>
      <c r="AB91" s="32" t="str">
        <f>'Comprehensive apps info'!AB91</f>
        <v/>
      </c>
      <c r="AC91" s="32" t="str">
        <f>'Comprehensive apps info'!AC91</f>
        <v/>
      </c>
      <c r="AD91" s="32" t="str">
        <f>'Comprehensive apps info'!AD91</f>
        <v/>
      </c>
      <c r="AE91" s="32" t="str">
        <f>'Comprehensive apps info'!AE91</f>
        <v/>
      </c>
      <c r="AF91" s="33" t="str">
        <f>'Comprehensive apps info'!AF91</f>
        <v/>
      </c>
      <c r="AG91" s="33" t="str">
        <f>'Comprehensive apps info'!AG91</f>
        <v/>
      </c>
      <c r="AH91" s="33" t="str">
        <f>'Comprehensive apps info'!AH91</f>
        <v/>
      </c>
      <c r="AI91" s="33" t="str">
        <f>'Comprehensive apps info'!AI91</f>
        <v/>
      </c>
      <c r="AJ91" s="33" t="str">
        <f>'Comprehensive apps info'!AJ91</f>
        <v/>
      </c>
      <c r="AK91" s="1"/>
    </row>
    <row r="92">
      <c r="A92" s="1"/>
      <c r="B92" s="10">
        <f>'Comprehensive apps info'!B92</f>
        <v>5</v>
      </c>
      <c r="C92" s="10">
        <f>'Comprehensive apps info'!C92</f>
        <v>7</v>
      </c>
      <c r="D92" s="25" t="str">
        <f>'Comprehensive apps info'!D92</f>
        <v>Global Exchange Services</v>
      </c>
      <c r="E92" s="25" t="str">
        <f>'Comprehensive apps info'!E92</f>
        <v>Mercury</v>
      </c>
      <c r="F92" s="25" t="str">
        <f>'Comprehensive apps info'!F92</f>
        <v>gxsmerc</v>
      </c>
      <c r="G92" s="25" t="str">
        <f>'Comprehensive apps info'!G92</f>
        <v>Weekly </v>
      </c>
      <c r="H92" s="25" t="str">
        <f>'Comprehensive apps info'!H92</f>
        <v>STMT, INV &amp; DUN Letters</v>
      </c>
      <c r="I92" s="25" t="str">
        <f>'Comprehensive apps info'!I92</f>
        <v>PDF</v>
      </c>
      <c r="J92" s="25" t="str">
        <f>'Comprehensive apps info'!J92</f>
        <v>Veera</v>
      </c>
      <c r="K92" s="25" t="str">
        <f>'Comprehensive apps info'!K92</f>
        <v>Lakshmi</v>
      </c>
      <c r="L92" s="25" t="str">
        <f>'Comprehensive apps info'!L92</f>
        <v>Joe Ames</v>
      </c>
      <c r="M92" s="25" t="str">
        <f>'Comprehensive apps info'!M92</f>
        <v>Kathleen Bloomquist</v>
      </c>
      <c r="N92" s="25" t="str">
        <f>'Comprehensive apps info'!N92</f>
        <v>Mike Benson </v>
      </c>
      <c r="O92" s="120" t="str">
        <f>'Comprehensive apps info'!O92</f>
        <v>Supported by TEKsystems</v>
      </c>
      <c r="P92" s="25" t="str">
        <f>'Comprehensive apps info'!P92</f>
        <v/>
      </c>
      <c r="Q92" s="25" t="str">
        <f>'Comprehensive apps info'!Q92</f>
        <v/>
      </c>
      <c r="R92" s="25" t="str">
        <f>'Comprehensive apps info'!R92</f>
        <v/>
      </c>
      <c r="S92" s="16" t="str">
        <f>'Comprehensive apps info'!S92</f>
        <v/>
      </c>
      <c r="T92" s="16" t="str">
        <f>'Comprehensive apps info'!T92</f>
        <v/>
      </c>
      <c r="U92" s="25" t="str">
        <f>'Comprehensive apps info'!U92</f>
        <v>Need to check</v>
      </c>
      <c r="V92" s="25" t="str">
        <f>'Comprehensive apps info'!V92</f>
        <v>Need to check</v>
      </c>
      <c r="W92" s="28" t="str">
        <f>'Comprehensive apps info'!W92</f>
        <v/>
      </c>
      <c r="X92" s="29" t="str">
        <f>'Comprehensive apps info'!X92</f>
        <v/>
      </c>
      <c r="Y92" s="30" t="str">
        <f>'Comprehensive apps info'!Y92</f>
        <v/>
      </c>
      <c r="Z92" s="31" t="str">
        <f>'Comprehensive apps info'!Z92</f>
        <v/>
      </c>
      <c r="AA92" s="32" t="str">
        <f>'Comprehensive apps info'!AA92</f>
        <v>OpenText-InternalReports@rrd.com</v>
      </c>
      <c r="AB92" s="32" t="str">
        <f>'Comprehensive apps info'!AB92</f>
        <v>OpenText-ExternalMERCReports@rrd.com</v>
      </c>
      <c r="AC92" s="32" t="str">
        <f>'Comprehensive apps info'!AC92</f>
        <v/>
      </c>
      <c r="AD92" s="32" t="str">
        <f>'Comprehensive apps info'!AD92</f>
        <v/>
      </c>
      <c r="AE92" s="32" t="str">
        <f>'Comprehensive apps info'!AE92</f>
        <v/>
      </c>
      <c r="AF92" s="33" t="str">
        <f>'Comprehensive apps info'!AF92</f>
        <v/>
      </c>
      <c r="AG92" s="33" t="str">
        <f>'Comprehensive apps info'!AG92</f>
        <v/>
      </c>
      <c r="AH92" s="33" t="str">
        <f>'Comprehensive apps info'!AH92</f>
        <v/>
      </c>
      <c r="AI92" s="33" t="str">
        <f>'Comprehensive apps info'!AI92</f>
        <v/>
      </c>
      <c r="AJ92" s="33" t="str">
        <f>'Comprehensive apps info'!AJ92</f>
        <v/>
      </c>
      <c r="AK92" s="1"/>
    </row>
    <row r="93">
      <c r="A93" s="1"/>
      <c r="B93" s="10">
        <f>'Comprehensive apps info'!B93</f>
        <v>5</v>
      </c>
      <c r="C93" s="10">
        <f>'Comprehensive apps info'!C93</f>
        <v>8</v>
      </c>
      <c r="D93" s="25" t="str">
        <f>'Comprehensive apps info'!D93</f>
        <v>Caremore</v>
      </c>
      <c r="E93" s="25" t="str">
        <f>'Comprehensive apps info'!E93</f>
        <v>Letters</v>
      </c>
      <c r="F93" s="25" t="str">
        <f>'Comprehensive apps info'!F93</f>
        <v>cmrltrs</v>
      </c>
      <c r="G93" s="25" t="str">
        <f>'Comprehensive apps info'!G93</f>
        <v>Ad-hoc</v>
      </c>
      <c r="H93" s="25" t="str">
        <f>'Comprehensive apps info'!H93</f>
        <v>Letter</v>
      </c>
      <c r="I93" s="25" t="str">
        <f>'Comprehensive apps info'!I93</f>
        <v>PDF</v>
      </c>
      <c r="J93" s="25" t="str">
        <f>'Comprehensive apps info'!J93</f>
        <v>Sushil</v>
      </c>
      <c r="K93" s="25" t="str">
        <f>'Comprehensive apps info'!K93</f>
        <v>Nethra</v>
      </c>
      <c r="L93" s="25" t="str">
        <f>'Comprehensive apps info'!L93</f>
        <v>Glen Kartchner</v>
      </c>
      <c r="M93" s="25" t="str">
        <f>'Comprehensive apps info'!M93</f>
        <v>Monica Campitelli</v>
      </c>
      <c r="N93" s="25" t="str">
        <f>'Comprehensive apps info'!N93</f>
        <v>Mike Benson</v>
      </c>
      <c r="O93" s="120" t="str">
        <f>'Comprehensive apps info'!O93</f>
        <v>Supported by TEKsystems</v>
      </c>
      <c r="P93" s="25" t="str">
        <f>'Comprehensive apps info'!P93</f>
        <v/>
      </c>
      <c r="Q93" s="25" t="str">
        <f>'Comprehensive apps info'!Q93</f>
        <v/>
      </c>
      <c r="R93" s="25" t="str">
        <f>'Comprehensive apps info'!R93</f>
        <v/>
      </c>
      <c r="S93" s="16" t="str">
        <f>'Comprehensive apps info'!S93</f>
        <v/>
      </c>
      <c r="T93" s="16" t="str">
        <f>'Comprehensive apps info'!T93</f>
        <v/>
      </c>
      <c r="U93" s="25" t="str">
        <f>'Comprehensive apps info'!U93</f>
        <v>Need to check</v>
      </c>
      <c r="V93" s="25" t="str">
        <f>'Comprehensive apps info'!V93</f>
        <v>Need to check</v>
      </c>
      <c r="W93" s="28" t="str">
        <f>'Comprehensive apps info'!W93</f>
        <v/>
      </c>
      <c r="X93" s="29" t="str">
        <f>'Comprehensive apps info'!X93</f>
        <v/>
      </c>
      <c r="Y93" s="30" t="str">
        <f>'Comprehensive apps info'!Y93</f>
        <v>https://sites.google.com/a/rrd.com/caremore-letters/</v>
      </c>
      <c r="Z93" s="31" t="str">
        <f>'Comprehensive apps info'!Z93</f>
        <v/>
      </c>
      <c r="AA93" s="32" t="str">
        <f>'Comprehensive apps info'!AA93</f>
        <v/>
      </c>
      <c r="AB93" s="32" t="str">
        <f>'Comprehensive apps info'!AB93</f>
        <v/>
      </c>
      <c r="AC93" s="32" t="str">
        <f>'Comprehensive apps info'!AC93</f>
        <v/>
      </c>
      <c r="AD93" s="32" t="str">
        <f>'Comprehensive apps info'!AD93</f>
        <v/>
      </c>
      <c r="AE93" s="32" t="str">
        <f>'Comprehensive apps info'!AE93</f>
        <v/>
      </c>
      <c r="AF93" s="33" t="str">
        <f>'Comprehensive apps info'!AF93</f>
        <v/>
      </c>
      <c r="AG93" s="33" t="str">
        <f>'Comprehensive apps info'!AG93</f>
        <v>No</v>
      </c>
      <c r="AH93" s="33" t="str">
        <f>'Comprehensive apps info'!AH93</f>
        <v/>
      </c>
      <c r="AI93" s="33" t="str">
        <f>'Comprehensive apps info'!AI93</f>
        <v/>
      </c>
      <c r="AJ93" s="33" t="str">
        <f>'Comprehensive apps info'!AJ93</f>
        <v/>
      </c>
      <c r="AK93" s="1"/>
    </row>
    <row r="94">
      <c r="A94" s="1"/>
      <c r="B94" s="10">
        <f>'Comprehensive apps info'!B94</f>
        <v>5</v>
      </c>
      <c r="C94" s="10">
        <f>'Comprehensive apps info'!C94</f>
        <v>9</v>
      </c>
      <c r="D94" s="25" t="str">
        <f>'Comprehensive apps info'!D94</f>
        <v>Association for Computing Machinery</v>
      </c>
      <c r="E94" s="25" t="str">
        <f>'Comprehensive apps info'!E94</f>
        <v>First Renewal SIG</v>
      </c>
      <c r="F94" s="25" t="str">
        <f>'Comprehensive apps info'!F94</f>
        <v>acmrenw</v>
      </c>
      <c r="G94" s="25" t="str">
        <f>'Comprehensive apps info'!G94</f>
        <v>Monthly </v>
      </c>
      <c r="H94" s="25" t="str">
        <f>'Comprehensive apps info'!H94</f>
        <v>Letter</v>
      </c>
      <c r="I94" s="25" t="str">
        <f>'Comprehensive apps info'!I94</f>
        <v>Raw Data </v>
      </c>
      <c r="J94" s="25" t="str">
        <f>'Comprehensive apps info'!J94</f>
        <v>Unassigned</v>
      </c>
      <c r="K94" s="25" t="str">
        <f>'Comprehensive apps info'!K94</f>
        <v>Unassigned</v>
      </c>
      <c r="L94" s="25" t="str">
        <f>'Comprehensive apps info'!L94</f>
        <v>Joe Green</v>
      </c>
      <c r="M94" s="25" t="str">
        <f>'Comprehensive apps info'!M94</f>
        <v>Kathleen Bloomquist</v>
      </c>
      <c r="N94" s="25" t="str">
        <f>'Comprehensive apps info'!N94</f>
        <v>Casey McCammon </v>
      </c>
      <c r="O94" s="120" t="str">
        <f>'Comprehensive apps info'!O94</f>
        <v>De-scoped from TEKsystems</v>
      </c>
      <c r="P94" s="25" t="str">
        <f>'Comprehensive apps info'!P94</f>
        <v/>
      </c>
      <c r="Q94" s="25" t="str">
        <f>'Comprehensive apps info'!Q94</f>
        <v/>
      </c>
      <c r="R94" s="25" t="str">
        <f>'Comprehensive apps info'!R94</f>
        <v/>
      </c>
      <c r="S94" s="16" t="str">
        <f>'Comprehensive apps info'!S94</f>
        <v/>
      </c>
      <c r="T94" s="16" t="str">
        <f>'Comprehensive apps info'!T94</f>
        <v/>
      </c>
      <c r="U94" s="25" t="str">
        <f>'Comprehensive apps info'!U94</f>
        <v>Need to check</v>
      </c>
      <c r="V94" s="25" t="str">
        <f>'Comprehensive apps info'!V94</f>
        <v>Need to check</v>
      </c>
      <c r="W94" s="28" t="str">
        <f>'Comprehensive apps info'!W94</f>
        <v/>
      </c>
      <c r="X94" s="29" t="str">
        <f>'Comprehensive apps info'!X94</f>
        <v/>
      </c>
      <c r="Y94" s="30" t="str">
        <f>'Comprehensive apps info'!Y94</f>
        <v/>
      </c>
      <c r="Z94" s="31" t="str">
        <f>'Comprehensive apps info'!Z94</f>
        <v/>
      </c>
      <c r="AA94" s="32" t="str">
        <f>'Comprehensive apps info'!AA94</f>
        <v/>
      </c>
      <c r="AB94" s="32" t="str">
        <f>'Comprehensive apps info'!AB94</f>
        <v/>
      </c>
      <c r="AC94" s="32" t="str">
        <f>'Comprehensive apps info'!AC94</f>
        <v/>
      </c>
      <c r="AD94" s="32" t="str">
        <f>'Comprehensive apps info'!AD94</f>
        <v/>
      </c>
      <c r="AE94" s="32" t="str">
        <f>'Comprehensive apps info'!AE94</f>
        <v/>
      </c>
      <c r="AF94" s="33" t="str">
        <f>'Comprehensive apps info'!AF94</f>
        <v/>
      </c>
      <c r="AG94" s="33" t="str">
        <f>'Comprehensive apps info'!AG94</f>
        <v/>
      </c>
      <c r="AH94" s="33" t="str">
        <f>'Comprehensive apps info'!AH94</f>
        <v/>
      </c>
      <c r="AI94" s="33" t="str">
        <f>'Comprehensive apps info'!AI94</f>
        <v/>
      </c>
      <c r="AJ94" s="33" t="str">
        <f>'Comprehensive apps info'!AJ94</f>
        <v/>
      </c>
      <c r="AK94" s="1"/>
    </row>
    <row r="95">
      <c r="A95" s="1"/>
      <c r="B95" s="10">
        <f>'Comprehensive apps info'!B95</f>
        <v>5</v>
      </c>
      <c r="C95" s="10">
        <f>'Comprehensive apps info'!C95</f>
        <v>10</v>
      </c>
      <c r="D95" s="25" t="str">
        <f>'Comprehensive apps info'!D95</f>
        <v>McKesson </v>
      </c>
      <c r="E95" s="25" t="str">
        <f>'Comprehensive apps info'!E95</f>
        <v>Invoice Processing </v>
      </c>
      <c r="F95" s="25" t="str">
        <f>'Comprehensive apps info'!F95</f>
        <v>mkspdfi</v>
      </c>
      <c r="G95" s="25" t="str">
        <f>'Comprehensive apps info'!G95</f>
        <v>Ad-hoc</v>
      </c>
      <c r="H95" s="25" t="str">
        <f>'Comprehensive apps info'!H95</f>
        <v>Invoice </v>
      </c>
      <c r="I95" s="25" t="str">
        <f>'Comprehensive apps info'!I95</f>
        <v>PDF</v>
      </c>
      <c r="J95" s="25" t="str">
        <f>'Comprehensive apps info'!J95</f>
        <v>Unassigned</v>
      </c>
      <c r="K95" s="25" t="str">
        <f>'Comprehensive apps info'!K95</f>
        <v>Unassigned</v>
      </c>
      <c r="L95" s="25" t="str">
        <f>'Comprehensive apps info'!L95</f>
        <v>Logan App Dev Maintenance Team </v>
      </c>
      <c r="M95" s="25" t="str">
        <f>'Comprehensive apps info'!M95</f>
        <v>Randy Bunce</v>
      </c>
      <c r="N95" s="25" t="str">
        <f>'Comprehensive apps info'!N95</f>
        <v>Mike Benson </v>
      </c>
      <c r="O95" s="120" t="str">
        <f>'Comprehensive apps info'!O95</f>
        <v>De-scoped from TEKsystems</v>
      </c>
      <c r="P95" s="25" t="str">
        <f>'Comprehensive apps info'!P95</f>
        <v/>
      </c>
      <c r="Q95" s="25" t="str">
        <f>'Comprehensive apps info'!Q95</f>
        <v/>
      </c>
      <c r="R95" s="25" t="str">
        <f>'Comprehensive apps info'!R95</f>
        <v/>
      </c>
      <c r="S95" s="16" t="str">
        <f>'Comprehensive apps info'!S95</f>
        <v/>
      </c>
      <c r="T95" s="16" t="str">
        <f>'Comprehensive apps info'!T95</f>
        <v/>
      </c>
      <c r="U95" s="25" t="str">
        <f>'Comprehensive apps info'!U95</f>
        <v>Need to check</v>
      </c>
      <c r="V95" s="25" t="str">
        <f>'Comprehensive apps info'!V95</f>
        <v>Need to check</v>
      </c>
      <c r="W95" s="28" t="str">
        <f>'Comprehensive apps info'!W95</f>
        <v/>
      </c>
      <c r="X95" s="29" t="str">
        <f>'Comprehensive apps info'!X95</f>
        <v/>
      </c>
      <c r="Y95" s="30" t="str">
        <f>'Comprehensive apps info'!Y95</f>
        <v/>
      </c>
      <c r="Z95" s="31" t="str">
        <f>'Comprehensive apps info'!Z95</f>
        <v/>
      </c>
      <c r="AA95" s="32" t="str">
        <f>'Comprehensive apps info'!AA95</f>
        <v/>
      </c>
      <c r="AB95" s="32" t="str">
        <f>'Comprehensive apps info'!AB95</f>
        <v/>
      </c>
      <c r="AC95" s="32" t="str">
        <f>'Comprehensive apps info'!AC95</f>
        <v/>
      </c>
      <c r="AD95" s="32" t="str">
        <f>'Comprehensive apps info'!AD95</f>
        <v/>
      </c>
      <c r="AE95" s="32" t="str">
        <f>'Comprehensive apps info'!AE95</f>
        <v/>
      </c>
      <c r="AF95" s="33" t="str">
        <f>'Comprehensive apps info'!AF95</f>
        <v/>
      </c>
      <c r="AG95" s="33" t="str">
        <f>'Comprehensive apps info'!AG95</f>
        <v/>
      </c>
      <c r="AH95" s="33" t="str">
        <f>'Comprehensive apps info'!AH95</f>
        <v/>
      </c>
      <c r="AI95" s="33" t="str">
        <f>'Comprehensive apps info'!AI95</f>
        <v/>
      </c>
      <c r="AJ95" s="33" t="str">
        <f>'Comprehensive apps info'!AJ95</f>
        <v/>
      </c>
      <c r="AK95" s="1"/>
    </row>
    <row r="96">
      <c r="A96" s="1"/>
      <c r="B96" s="10">
        <f>'Comprehensive apps info'!B96</f>
        <v>5</v>
      </c>
      <c r="C96" s="10">
        <f>'Comprehensive apps info'!C96</f>
        <v>11</v>
      </c>
      <c r="D96" s="25" t="str">
        <f>'Comprehensive apps info'!D96</f>
        <v>Virginia College</v>
      </c>
      <c r="E96" s="25" t="str">
        <f>'Comprehensive apps info'!E96</f>
        <v>Statements</v>
      </c>
      <c r="F96" s="25" t="str">
        <f>'Comprehensive apps info'!F96</f>
        <v>vacstmt</v>
      </c>
      <c r="G96" s="25" t="str">
        <f>'Comprehensive apps info'!G96</f>
        <v>Quarterly </v>
      </c>
      <c r="H96" s="25" t="str">
        <f>'Comprehensive apps info'!H96</f>
        <v>Stmt</v>
      </c>
      <c r="I96" s="25" t="str">
        <f>'Comprehensive apps info'!I96</f>
        <v>PDF</v>
      </c>
      <c r="J96" s="25" t="str">
        <f>'Comprehensive apps info'!J96</f>
        <v>Lakshmi</v>
      </c>
      <c r="K96" s="25" t="str">
        <f>'Comprehensive apps info'!K96</f>
        <v>Nethra</v>
      </c>
      <c r="L96" s="25" t="str">
        <f>'Comprehensive apps info'!L96</f>
        <v>Scott Loosle</v>
      </c>
      <c r="M96" s="25" t="str">
        <f>'Comprehensive apps info'!M96</f>
        <v>Gerald Lockie</v>
      </c>
      <c r="N96" s="25" t="str">
        <f>'Comprehensive apps info'!N96</f>
        <v>David Jarrett</v>
      </c>
      <c r="O96" s="120" t="str">
        <f>'Comprehensive apps info'!O96</f>
        <v>Supported by TEKsystems</v>
      </c>
      <c r="P96" s="25" t="str">
        <f>'Comprehensive apps info'!P96</f>
        <v/>
      </c>
      <c r="Q96" s="25" t="str">
        <f>'Comprehensive apps info'!Q96</f>
        <v/>
      </c>
      <c r="R96" s="25" t="str">
        <f>'Comprehensive apps info'!R96</f>
        <v/>
      </c>
      <c r="S96" s="16" t="str">
        <f>'Comprehensive apps info'!S96</f>
        <v/>
      </c>
      <c r="T96" s="16" t="str">
        <f>'Comprehensive apps info'!T96</f>
        <v/>
      </c>
      <c r="U96" s="25" t="str">
        <f>'Comprehensive apps info'!U96</f>
        <v>Need to check</v>
      </c>
      <c r="V96" s="25" t="str">
        <f>'Comprehensive apps info'!V96</f>
        <v>Need to check</v>
      </c>
      <c r="W96" s="28" t="str">
        <f>'Comprehensive apps info'!W96</f>
        <v/>
      </c>
      <c r="X96" s="29" t="str">
        <f>'Comprehensive apps info'!X96</f>
        <v/>
      </c>
      <c r="Y96" s="30" t="str">
        <f>'Comprehensive apps info'!Y96</f>
        <v/>
      </c>
      <c r="Z96" s="31" t="str">
        <f>'Comprehensive apps info'!Z96</f>
        <v/>
      </c>
      <c r="AA96" s="32" t="str">
        <f>'Comprehensive apps info'!AA96</f>
        <v/>
      </c>
      <c r="AB96" s="32" t="str">
        <f>'Comprehensive apps info'!AB96</f>
        <v/>
      </c>
      <c r="AC96" s="32" t="str">
        <f>'Comprehensive apps info'!AC96</f>
        <v/>
      </c>
      <c r="AD96" s="32" t="str">
        <f>'Comprehensive apps info'!AD96</f>
        <v/>
      </c>
      <c r="AE96" s="32" t="str">
        <f>'Comprehensive apps info'!AE96</f>
        <v/>
      </c>
      <c r="AF96" s="33" t="str">
        <f>'Comprehensive apps info'!AF96</f>
        <v/>
      </c>
      <c r="AG96" s="33" t="str">
        <f>'Comprehensive apps info'!AG96</f>
        <v>Yes</v>
      </c>
      <c r="AH96" s="33" t="str">
        <f>'Comprehensive apps info'!AH96</f>
        <v/>
      </c>
      <c r="AI96" s="33" t="str">
        <f>'Comprehensive apps info'!AI96</f>
        <v/>
      </c>
      <c r="AJ96" s="33" t="str">
        <f>'Comprehensive apps info'!AJ96</f>
        <v/>
      </c>
      <c r="AK96" s="1"/>
    </row>
    <row r="97">
      <c r="A97" s="1"/>
      <c r="B97" s="10">
        <f>'Comprehensive apps info'!B97</f>
        <v>6</v>
      </c>
      <c r="C97" s="10">
        <f>'Comprehensive apps info'!C97</f>
        <v>1</v>
      </c>
      <c r="D97" s="25" t="str">
        <f>'Comprehensive apps info'!D97</f>
        <v>AT&amp;T</v>
      </c>
      <c r="E97" s="25" t="str">
        <f>'Comprehensive apps info'!E97</f>
        <v>Rebate Checks</v>
      </c>
      <c r="F97" s="25" t="str">
        <f>'Comprehensive apps info'!F97</f>
        <v>atkarpc</v>
      </c>
      <c r="G97" s="25" t="str">
        <f>'Comprehensive apps info'!G97</f>
        <v>Ad-hoc</v>
      </c>
      <c r="H97" s="25" t="str">
        <f>'Comprehensive apps info'!H97</f>
        <v>Check</v>
      </c>
      <c r="I97" s="25" t="str">
        <f>'Comprehensive apps info'!I97</f>
        <v>Raw Data</v>
      </c>
      <c r="J97" s="25" t="str">
        <f>'Comprehensive apps info'!J97</f>
        <v>Sushil</v>
      </c>
      <c r="K97" s="25" t="str">
        <f>'Comprehensive apps info'!K97</f>
        <v>Pravallika</v>
      </c>
      <c r="L97" s="25" t="str">
        <f>'Comprehensive apps info'!L97</f>
        <v>Glen Kartchner</v>
      </c>
      <c r="M97" s="25" t="str">
        <f>'Comprehensive apps info'!M97</f>
        <v>Ashley Geary</v>
      </c>
      <c r="N97" s="25" t="str">
        <f>'Comprehensive apps info'!N97</f>
        <v>Mike Benson</v>
      </c>
      <c r="O97" s="120" t="str">
        <f>'Comprehensive apps info'!O97</f>
        <v>Supported by TEKsystems</v>
      </c>
      <c r="P97" s="25" t="str">
        <f>'Comprehensive apps info'!P97</f>
        <v/>
      </c>
      <c r="Q97" s="25" t="str">
        <f>'Comprehensive apps info'!Q97</f>
        <v/>
      </c>
      <c r="R97" s="25" t="str">
        <f>'Comprehensive apps info'!R97</f>
        <v/>
      </c>
      <c r="S97" s="16" t="str">
        <f>'Comprehensive apps info'!S97</f>
        <v/>
      </c>
      <c r="T97" s="16" t="str">
        <f>'Comprehensive apps info'!T97</f>
        <v/>
      </c>
      <c r="U97" s="25" t="str">
        <f>'Comprehensive apps info'!U97</f>
        <v>Chicago</v>
      </c>
      <c r="V97" s="25" t="str">
        <f>'Comprehensive apps info'!V97</f>
        <v>Chicago</v>
      </c>
      <c r="W97" s="28" t="str">
        <f>'Comprehensive apps info'!W97</f>
        <v>/prod/bcs/chgp/clientapp/atkarpc/</v>
      </c>
      <c r="X97" s="29" t="str">
        <f>'Comprehensive apps info'!X97</f>
        <v>/bcs/chgt/clientapp/atkarpc/</v>
      </c>
      <c r="Y97" s="30" t="str">
        <f>'Comprehensive apps info'!Y97</f>
        <v>There is no Google Site for this app.</v>
      </c>
      <c r="Z97" s="31" t="str">
        <f>'Comprehensive apps info'!Z97</f>
        <v/>
      </c>
      <c r="AA97" s="32" t="str">
        <f>'Comprehensive apps info'!AA97</f>
        <v>rrd-atkarpc-igroup@rrd.com</v>
      </c>
      <c r="AB97" s="32" t="str">
        <f>'Comprehensive apps info'!AB97</f>
        <v>rrd-atkarpc-egroup@rrd.com</v>
      </c>
      <c r="AC97" s="32" t="str">
        <f>'Comprehensive apps info'!AC97</f>
        <v>Yes</v>
      </c>
      <c r="AD97" s="32" t="str">
        <f>'Comprehensive apps info'!AD97</f>
        <v/>
      </c>
      <c r="AE97" s="32" t="str">
        <f>'Comprehensive apps info'!AE97</f>
        <v/>
      </c>
      <c r="AF97" s="33" t="str">
        <f>'Comprehensive apps info'!AF97</f>
        <v/>
      </c>
      <c r="AG97" s="33" t="str">
        <f>'Comprehensive apps info'!AG97</f>
        <v/>
      </c>
      <c r="AH97" s="33" t="str">
        <f>'Comprehensive apps info'!AH97</f>
        <v/>
      </c>
      <c r="AI97" s="33" t="str">
        <f>'Comprehensive apps info'!AI97</f>
        <v/>
      </c>
      <c r="AJ97" s="33" t="str">
        <f>'Comprehensive apps info'!AJ97</f>
        <v/>
      </c>
      <c r="AK97" s="1"/>
    </row>
    <row r="98">
      <c r="A98" s="1"/>
      <c r="B98" s="10">
        <f>'Comprehensive apps info'!B98</f>
        <v>6</v>
      </c>
      <c r="C98" s="10">
        <f>'Comprehensive apps info'!C98</f>
        <v>2</v>
      </c>
      <c r="D98" s="132" t="str">
        <f>'Comprehensive apps info'!D98</f>
        <v>Bill.com</v>
      </c>
      <c r="E98" s="25" t="str">
        <f>'Comprehensive apps info'!E98</f>
        <v>Checks</v>
      </c>
      <c r="F98" s="25" t="str">
        <f>'Comprehensive apps info'!F98</f>
        <v>billcom</v>
      </c>
      <c r="G98" s="25" t="str">
        <f>'Comprehensive apps info'!G98</f>
        <v>Daily</v>
      </c>
      <c r="H98" s="25" t="str">
        <f>'Comprehensive apps info'!H98</f>
        <v>Check</v>
      </c>
      <c r="I98" s="25" t="str">
        <f>'Comprehensive apps info'!I98</f>
        <v>Raw Data</v>
      </c>
      <c r="J98" s="25" t="str">
        <f>'Comprehensive apps info'!J98</f>
        <v>Parth</v>
      </c>
      <c r="K98" s="25" t="str">
        <f>'Comprehensive apps info'!K98</f>
        <v>Ravi</v>
      </c>
      <c r="L98" s="25" t="str">
        <f>'Comprehensive apps info'!L98</f>
        <v>Jordan Rampersad</v>
      </c>
      <c r="M98" s="25" t="str">
        <f>'Comprehensive apps info'!M98</f>
        <v>Daniel Everton</v>
      </c>
      <c r="N98" s="25" t="str">
        <f>'Comprehensive apps info'!N98</f>
        <v>Mike Benson</v>
      </c>
      <c r="O98" s="120" t="str">
        <f>'Comprehensive apps info'!O98</f>
        <v>Supported by TEKsystems</v>
      </c>
      <c r="P98" s="25" t="str">
        <f>'Comprehensive apps info'!P98</f>
        <v/>
      </c>
      <c r="Q98" s="25" t="str">
        <f>'Comprehensive apps info'!Q98</f>
        <v/>
      </c>
      <c r="R98" s="25" t="str">
        <f>'Comprehensive apps info'!R98</f>
        <v/>
      </c>
      <c r="S98" s="16" t="str">
        <f>'Comprehensive apps info'!S98</f>
        <v/>
      </c>
      <c r="T98" s="16" t="str">
        <f>'Comprehensive apps info'!T98</f>
        <v/>
      </c>
      <c r="U98" s="25" t="str">
        <f>'Comprehensive apps info'!U98</f>
        <v>Logan</v>
      </c>
      <c r="V98" s="25" t="str">
        <f>'Comprehensive apps info'!V98</f>
        <v>Logan</v>
      </c>
      <c r="W98" s="28" t="str">
        <f>'Comprehensive apps info'!W98</f>
        <v>/prod/bcs/lgnp/clientapp/billcom/</v>
      </c>
      <c r="X98" s="29" t="str">
        <f>'Comprehensive apps info'!X98</f>
        <v>/bcs/lgnt/clientapp/billcom/</v>
      </c>
      <c r="Y98" s="30" t="str">
        <f>'Comprehensive apps info'!Y98</f>
        <v>https://sites.google.com/a/rrd.com/bill-com/</v>
      </c>
      <c r="Z98" s="31" t="str">
        <f>'Comprehensive apps info'!Z98</f>
        <v/>
      </c>
      <c r="AA98" s="32" t="str">
        <f>'Comprehensive apps info'!AA98</f>
        <v>bdc-rrdinternal@rrd.com</v>
      </c>
      <c r="AB98" s="32" t="str">
        <f>'Comprehensive apps info'!AB98</f>
        <v>bdc-rrdgroupemail@rrd.com</v>
      </c>
      <c r="AC98" s="32" t="str">
        <f>'Comprehensive apps info'!AC98</f>
        <v/>
      </c>
      <c r="AD98" s="32" t="str">
        <f>'Comprehensive apps info'!AD98</f>
        <v/>
      </c>
      <c r="AE98" s="32" t="str">
        <f>'Comprehensive apps info'!AE98</f>
        <v/>
      </c>
      <c r="AF98" s="33" t="str">
        <f>'Comprehensive apps info'!AF98</f>
        <v/>
      </c>
      <c r="AG98" s="33" t="str">
        <f>'Comprehensive apps info'!AG98</f>
        <v/>
      </c>
      <c r="AH98" s="33" t="str">
        <f>'Comprehensive apps info'!AH98</f>
        <v/>
      </c>
      <c r="AI98" s="33" t="str">
        <f>'Comprehensive apps info'!AI98</f>
        <v/>
      </c>
      <c r="AJ98" s="33" t="str">
        <f>'Comprehensive apps info'!AJ98</f>
        <v/>
      </c>
      <c r="AK98" s="1"/>
    </row>
    <row r="99">
      <c r="A99" s="1"/>
      <c r="B99" s="10">
        <f>'Comprehensive apps info'!B99</f>
        <v>6</v>
      </c>
      <c r="C99" s="10">
        <f>'Comprehensive apps info'!C99</f>
        <v>3</v>
      </c>
      <c r="D99" s="132" t="str">
        <f>'Comprehensive apps info'!D99</f>
        <v>Bill.com</v>
      </c>
      <c r="E99" s="25" t="str">
        <f>'Comprehensive apps info'!E99</f>
        <v>Invoices</v>
      </c>
      <c r="F99" s="25" t="str">
        <f>'Comprehensive apps info'!F99</f>
        <v>bilinvo</v>
      </c>
      <c r="G99" s="25" t="str">
        <f>'Comprehensive apps info'!G99</f>
        <v>Daily</v>
      </c>
      <c r="H99" s="25" t="str">
        <f>'Comprehensive apps info'!H99</f>
        <v>Statement</v>
      </c>
      <c r="I99" s="25" t="str">
        <f>'Comprehensive apps info'!I99</f>
        <v>PDF</v>
      </c>
      <c r="J99" s="25" t="str">
        <f>'Comprehensive apps info'!J99</f>
        <v>Parth</v>
      </c>
      <c r="K99" s="25" t="str">
        <f>'Comprehensive apps info'!K99</f>
        <v>Naidu</v>
      </c>
      <c r="L99" s="25" t="str">
        <f>'Comprehensive apps info'!L99</f>
        <v>Jordan Rampersad</v>
      </c>
      <c r="M99" s="25" t="str">
        <f>'Comprehensive apps info'!M99</f>
        <v>Daniel Everton</v>
      </c>
      <c r="N99" s="25" t="str">
        <f>'Comprehensive apps info'!N99</f>
        <v>Mike Benson</v>
      </c>
      <c r="O99" s="120" t="str">
        <f>'Comprehensive apps info'!O99</f>
        <v>Supported by TEKsystems</v>
      </c>
      <c r="P99" s="25" t="str">
        <f>'Comprehensive apps info'!P99</f>
        <v/>
      </c>
      <c r="Q99" s="25" t="str">
        <f>'Comprehensive apps info'!Q99</f>
        <v/>
      </c>
      <c r="R99" s="25" t="str">
        <f>'Comprehensive apps info'!R99</f>
        <v/>
      </c>
      <c r="S99" s="16" t="str">
        <f>'Comprehensive apps info'!S99</f>
        <v/>
      </c>
      <c r="T99" s="16" t="str">
        <f>'Comprehensive apps info'!T99</f>
        <v/>
      </c>
      <c r="U99" s="25" t="str">
        <f>'Comprehensive apps info'!U99</f>
        <v>Logan</v>
      </c>
      <c r="V99" s="25" t="str">
        <f>'Comprehensive apps info'!V99</f>
        <v>Logan</v>
      </c>
      <c r="W99" s="28" t="str">
        <f>'Comprehensive apps info'!W99</f>
        <v>/prod/bcs/lgnp/clientapp/bilinvo/</v>
      </c>
      <c r="X99" s="29" t="str">
        <f>'Comprehensive apps info'!X99</f>
        <v>/bcs/lgnt/clientapp/bilinvo/</v>
      </c>
      <c r="Y99" s="30" t="str">
        <f>'Comprehensive apps info'!Y99</f>
        <v/>
      </c>
      <c r="Z99" s="31" t="str">
        <f>'Comprehensive apps info'!Z99</f>
        <v/>
      </c>
      <c r="AA99" s="32" t="str">
        <f>'Comprehensive apps info'!AA99</f>
        <v>bdc-rrdinternal@rrd.com</v>
      </c>
      <c r="AB99" s="32" t="str">
        <f>'Comprehensive apps info'!AB99</f>
        <v>bdc-rrdgroupemail@rrd.com</v>
      </c>
      <c r="AC99" s="32" t="str">
        <f>'Comprehensive apps info'!AC99</f>
        <v/>
      </c>
      <c r="AD99" s="32" t="str">
        <f>'Comprehensive apps info'!AD99</f>
        <v/>
      </c>
      <c r="AE99" s="32" t="str">
        <f>'Comprehensive apps info'!AE99</f>
        <v/>
      </c>
      <c r="AF99" s="33" t="str">
        <f>'Comprehensive apps info'!AF99</f>
        <v/>
      </c>
      <c r="AG99" s="33" t="str">
        <f>'Comprehensive apps info'!AG99</f>
        <v/>
      </c>
      <c r="AH99" s="33" t="str">
        <f>'Comprehensive apps info'!AH99</f>
        <v/>
      </c>
      <c r="AI99" s="33" t="str">
        <f>'Comprehensive apps info'!AI99</f>
        <v/>
      </c>
      <c r="AJ99" s="33" t="str">
        <f>'Comprehensive apps info'!AJ99</f>
        <v/>
      </c>
      <c r="AK99" s="1"/>
    </row>
    <row r="100">
      <c r="A100" s="1"/>
      <c r="B100" s="10">
        <f>'Comprehensive apps info'!B100</f>
        <v>6</v>
      </c>
      <c r="C100" s="10">
        <f>'Comprehensive apps info'!C100</f>
        <v>4</v>
      </c>
      <c r="D100" s="132" t="str">
        <f>'Comprehensive apps info'!D100</f>
        <v>Bill.com</v>
      </c>
      <c r="E100" s="25" t="str">
        <f>'Comprehensive apps info'!E100</f>
        <v>ADFR Process</v>
      </c>
      <c r="F100" s="25" t="str">
        <f>'Comprehensive apps info'!F100</f>
        <v>billcom</v>
      </c>
      <c r="G100" s="25" t="str">
        <f>'Comprehensive apps info'!G100</f>
        <v>Daily</v>
      </c>
      <c r="H100" s="25" t="str">
        <f>'Comprehensive apps info'!H100</f>
        <v>Statement</v>
      </c>
      <c r="I100" s="25" t="str">
        <f>'Comprehensive apps info'!I100</f>
        <v>PDF</v>
      </c>
      <c r="J100" s="25" t="str">
        <f>'Comprehensive apps info'!J100</f>
        <v>Parth</v>
      </c>
      <c r="K100" s="25" t="str">
        <f>'Comprehensive apps info'!K100</f>
        <v>Ravi</v>
      </c>
      <c r="L100" s="25" t="str">
        <f>'Comprehensive apps info'!L100</f>
        <v>Jordan Rampersad</v>
      </c>
      <c r="M100" s="25" t="str">
        <f>'Comprehensive apps info'!M100</f>
        <v>Daniel Everton</v>
      </c>
      <c r="N100" s="25" t="str">
        <f>'Comprehensive apps info'!N100</f>
        <v>Mike Benson</v>
      </c>
      <c r="O100" s="120" t="str">
        <f>'Comprehensive apps info'!O100</f>
        <v>Supported by TEKsystems</v>
      </c>
      <c r="P100" s="25" t="str">
        <f>'Comprehensive apps info'!P100</f>
        <v/>
      </c>
      <c r="Q100" s="25" t="str">
        <f>'Comprehensive apps info'!Q100</f>
        <v/>
      </c>
      <c r="R100" s="25" t="str">
        <f>'Comprehensive apps info'!R100</f>
        <v/>
      </c>
      <c r="S100" s="16" t="str">
        <f>'Comprehensive apps info'!S100</f>
        <v/>
      </c>
      <c r="T100" s="16" t="str">
        <f>'Comprehensive apps info'!T100</f>
        <v/>
      </c>
      <c r="U100" s="25" t="str">
        <f>'Comprehensive apps info'!U100</f>
        <v>Logan</v>
      </c>
      <c r="V100" s="25" t="str">
        <f>'Comprehensive apps info'!V100</f>
        <v>Logan</v>
      </c>
      <c r="W100" s="28" t="str">
        <f>'Comprehensive apps info'!W100</f>
        <v>/prod/bcs/lgnp/clientapp/billcom/</v>
      </c>
      <c r="X100" s="29" t="str">
        <f>'Comprehensive apps info'!X100</f>
        <v>/bcs/lgnt/clientapp/billcom/</v>
      </c>
      <c r="Y100" s="30" t="str">
        <f>'Comprehensive apps info'!Y100</f>
        <v>There is no Google Site for this app.</v>
      </c>
      <c r="Z100" s="31" t="str">
        <f>'Comprehensive apps info'!Z100</f>
        <v/>
      </c>
      <c r="AA100" s="32" t="str">
        <f>'Comprehensive apps info'!AA100</f>
        <v>bdc-rrdinternal@rrd.com</v>
      </c>
      <c r="AB100" s="32" t="str">
        <f>'Comprehensive apps info'!AB100</f>
        <v>bdc-rrdgroupemail@rrd.com</v>
      </c>
      <c r="AC100" s="32" t="str">
        <f>'Comprehensive apps info'!AC100</f>
        <v/>
      </c>
      <c r="AD100" s="32" t="str">
        <f>'Comprehensive apps info'!AD100</f>
        <v/>
      </c>
      <c r="AE100" s="32" t="str">
        <f>'Comprehensive apps info'!AE100</f>
        <v/>
      </c>
      <c r="AF100" s="33" t="str">
        <f>'Comprehensive apps info'!AF100</f>
        <v/>
      </c>
      <c r="AG100" s="33" t="str">
        <f>'Comprehensive apps info'!AG100</f>
        <v/>
      </c>
      <c r="AH100" s="33" t="str">
        <f>'Comprehensive apps info'!AH100</f>
        <v/>
      </c>
      <c r="AI100" s="33" t="str">
        <f>'Comprehensive apps info'!AI100</f>
        <v/>
      </c>
      <c r="AJ100" s="33" t="str">
        <f>'Comprehensive apps info'!AJ100</f>
        <v/>
      </c>
      <c r="AK100" s="1"/>
    </row>
    <row r="101">
      <c r="A101" s="1"/>
      <c r="B101" s="10">
        <f>'Comprehensive apps info'!B101</f>
        <v>6</v>
      </c>
      <c r="C101" s="10">
        <f>'Comprehensive apps info'!C101</f>
        <v>5</v>
      </c>
      <c r="D101" s="25" t="str">
        <f>'Comprehensive apps info'!D101</f>
        <v>CULS</v>
      </c>
      <c r="E101" s="25" t="str">
        <f>'Comprehensive apps info'!E101</f>
        <v>Auto Statement</v>
      </c>
      <c r="F101" s="25" t="str">
        <f>'Comprehensive apps info'!F101</f>
        <v>culstmt</v>
      </c>
      <c r="G101" s="25" t="str">
        <f>'Comprehensive apps info'!G101</f>
        <v>Daily</v>
      </c>
      <c r="H101" s="25" t="str">
        <f>'Comprehensive apps info'!H101</f>
        <v>Statement</v>
      </c>
      <c r="I101" s="25" t="str">
        <f>'Comprehensive apps info'!I101</f>
        <v>Raw Data</v>
      </c>
      <c r="J101" s="25" t="str">
        <f>'Comprehensive apps info'!J101</f>
        <v>Unassigned</v>
      </c>
      <c r="K101" s="25" t="str">
        <f>'Comprehensive apps info'!K101</f>
        <v>Unassigned</v>
      </c>
      <c r="L101" s="25" t="str">
        <f>'Comprehensive apps info'!L101</f>
        <v>Kim Bell</v>
      </c>
      <c r="M101" s="25" t="str">
        <f>'Comprehensive apps info'!M101</f>
        <v>Lisa Migliore</v>
      </c>
      <c r="N101" s="25" t="str">
        <f>'Comprehensive apps info'!N101</f>
        <v>Mike Benson</v>
      </c>
      <c r="O101" s="120" t="str">
        <f>'Comprehensive apps info'!O101</f>
        <v>De-scoped from TEKsystems</v>
      </c>
      <c r="P101" s="25" t="str">
        <f>'Comprehensive apps info'!P101</f>
        <v/>
      </c>
      <c r="Q101" s="25" t="str">
        <f>'Comprehensive apps info'!Q101</f>
        <v/>
      </c>
      <c r="R101" s="25" t="str">
        <f>'Comprehensive apps info'!R101</f>
        <v/>
      </c>
      <c r="S101" s="16" t="str">
        <f>'Comprehensive apps info'!S101</f>
        <v/>
      </c>
      <c r="T101" s="16" t="str">
        <f>'Comprehensive apps info'!T101</f>
        <v/>
      </c>
      <c r="U101" s="25" t="str">
        <f>'Comprehensive apps info'!U101</f>
        <v>Hyde Park</v>
      </c>
      <c r="V101" s="25" t="str">
        <f>'Comprehensive apps info'!V101</f>
        <v>Hyde Park</v>
      </c>
      <c r="W101" s="28" t="str">
        <f>'Comprehensive apps info'!W101</f>
        <v>/prod/bcs/hdpp/clientapp/culstmt/</v>
      </c>
      <c r="X101" s="29" t="str">
        <f>'Comprehensive apps info'!X101</f>
        <v>/bcs/hdpt/clientapp/culstmt/</v>
      </c>
      <c r="Y101" s="30" t="str">
        <f>'Comprehensive apps info'!Y101</f>
        <v/>
      </c>
      <c r="Z101" s="31" t="str">
        <f>'Comprehensive apps info'!Z101</f>
        <v/>
      </c>
      <c r="AA101" s="32" t="str">
        <f>'Comprehensive apps info'!AA101</f>
        <v/>
      </c>
      <c r="AB101" s="32" t="str">
        <f>'Comprehensive apps info'!AB101</f>
        <v/>
      </c>
      <c r="AC101" s="32" t="str">
        <f>'Comprehensive apps info'!AC101</f>
        <v/>
      </c>
      <c r="AD101" s="32" t="str">
        <f>'Comprehensive apps info'!AD101</f>
        <v/>
      </c>
      <c r="AE101" s="32" t="str">
        <f>'Comprehensive apps info'!AE101</f>
        <v/>
      </c>
      <c r="AF101" s="33" t="str">
        <f>'Comprehensive apps info'!AF101</f>
        <v/>
      </c>
      <c r="AG101" s="33" t="str">
        <f>'Comprehensive apps info'!AG101</f>
        <v/>
      </c>
      <c r="AH101" s="33" t="str">
        <f>'Comprehensive apps info'!AH101</f>
        <v/>
      </c>
      <c r="AI101" s="33" t="str">
        <f>'Comprehensive apps info'!AI101</f>
        <v/>
      </c>
      <c r="AJ101" s="33" t="str">
        <f>'Comprehensive apps info'!AJ101</f>
        <v/>
      </c>
      <c r="AK101" s="1"/>
    </row>
    <row r="102">
      <c r="A102" s="1"/>
      <c r="B102" s="10">
        <f>'Comprehensive apps info'!B102</f>
        <v>6</v>
      </c>
      <c r="C102" s="10">
        <f>'Comprehensive apps info'!C102</f>
        <v>6</v>
      </c>
      <c r="D102" s="25" t="str">
        <f>'Comprehensive apps info'!D102</f>
        <v>Fastenal</v>
      </c>
      <c r="E102" s="25" t="str">
        <f>'Comprehensive apps info'!E102</f>
        <v>Invoices</v>
      </c>
      <c r="F102" s="25" t="str">
        <f>'Comprehensive apps info'!F102</f>
        <v>fstinvs</v>
      </c>
      <c r="G102" s="25" t="str">
        <f>'Comprehensive apps info'!G102</f>
        <v>Weekly</v>
      </c>
      <c r="H102" s="25" t="str">
        <f>'Comprehensive apps info'!H102</f>
        <v>Statement</v>
      </c>
      <c r="I102" s="25" t="str">
        <f>'Comprehensive apps info'!I102</f>
        <v>AFP</v>
      </c>
      <c r="J102" s="25" t="str">
        <f>'Comprehensive apps info'!J102</f>
        <v>Veera</v>
      </c>
      <c r="K102" s="25" t="str">
        <f>'Comprehensive apps info'!K102</f>
        <v>Naidu</v>
      </c>
      <c r="L102" s="25" t="str">
        <f>'Comprehensive apps info'!L102</f>
        <v>Tammy Hellberg</v>
      </c>
      <c r="M102" s="25" t="str">
        <f>'Comprehensive apps info'!M102</f>
        <v>Beverly Riebe</v>
      </c>
      <c r="N102" s="25" t="str">
        <f>'Comprehensive apps info'!N102</f>
        <v>Mike Benson</v>
      </c>
      <c r="O102" s="120" t="str">
        <f>'Comprehensive apps info'!O102</f>
        <v>Supported by TEKsystems</v>
      </c>
      <c r="P102" s="25" t="str">
        <f>'Comprehensive apps info'!P102</f>
        <v/>
      </c>
      <c r="Q102" s="25" t="str">
        <f>'Comprehensive apps info'!Q102</f>
        <v/>
      </c>
      <c r="R102" s="25" t="str">
        <f>'Comprehensive apps info'!R102</f>
        <v/>
      </c>
      <c r="S102" s="16" t="str">
        <f>'Comprehensive apps info'!S102</f>
        <v/>
      </c>
      <c r="T102" s="16" t="str">
        <f>'Comprehensive apps info'!T102</f>
        <v/>
      </c>
      <c r="U102" s="25" t="str">
        <f>'Comprehensive apps info'!U102</f>
        <v>Chicago</v>
      </c>
      <c r="V102" s="25" t="str">
        <f>'Comprehensive apps info'!V102</f>
        <v>Chicago</v>
      </c>
      <c r="W102" s="28" t="str">
        <f>'Comprehensive apps info'!W102</f>
        <v>/prod/bcs/chgp/clientapp/fstinvs/</v>
      </c>
      <c r="X102" s="29" t="str">
        <f>'Comprehensive apps info'!X102</f>
        <v>/bcs/chgt/clientapp/fstinvs/</v>
      </c>
      <c r="Y102" s="30" t="str">
        <f>'Comprehensive apps info'!Y102</f>
        <v>https://sites.google.com/a/rrd.com/fastenal/</v>
      </c>
      <c r="Z102" s="31" t="str">
        <f>'Comprehensive apps info'!Z102</f>
        <v/>
      </c>
      <c r="AA102" s="32" t="str">
        <f>'Comprehensive apps info'!AA102</f>
        <v>rrd-fstinvs-igroup@rrd.com</v>
      </c>
      <c r="AB102" s="32" t="str">
        <f>'Comprehensive apps info'!AB102</f>
        <v>rrd-fstinvs-egroup@rrd.com</v>
      </c>
      <c r="AC102" s="32" t="str">
        <f>'Comprehensive apps info'!AC102</f>
        <v/>
      </c>
      <c r="AD102" s="32" t="str">
        <f>'Comprehensive apps info'!AD102</f>
        <v/>
      </c>
      <c r="AE102" s="32" t="str">
        <f>'Comprehensive apps info'!AE102</f>
        <v/>
      </c>
      <c r="AF102" s="33" t="str">
        <f>'Comprehensive apps info'!AF102</f>
        <v/>
      </c>
      <c r="AG102" s="33" t="str">
        <f>'Comprehensive apps info'!AG102</f>
        <v/>
      </c>
      <c r="AH102" s="33" t="str">
        <f>'Comprehensive apps info'!AH102</f>
        <v/>
      </c>
      <c r="AI102" s="33" t="str">
        <f>'Comprehensive apps info'!AI102</f>
        <v/>
      </c>
      <c r="AJ102" s="33" t="str">
        <f>'Comprehensive apps info'!AJ102</f>
        <v/>
      </c>
      <c r="AK102" s="1"/>
    </row>
    <row r="103">
      <c r="A103" s="1"/>
      <c r="B103" s="10">
        <f>'Comprehensive apps info'!B103</f>
        <v>6</v>
      </c>
      <c r="C103" s="10">
        <f>'Comprehensive apps info'!C103</f>
        <v>7</v>
      </c>
      <c r="D103" s="25" t="str">
        <f>'Comprehensive apps info'!D103</f>
        <v>Fastenal</v>
      </c>
      <c r="E103" s="25" t="str">
        <f>'Comprehensive apps info'!E103</f>
        <v>Statements</v>
      </c>
      <c r="F103" s="25" t="str">
        <f>'Comprehensive apps info'!F103</f>
        <v>fststmt</v>
      </c>
      <c r="G103" s="25" t="str">
        <f>'Comprehensive apps info'!G103</f>
        <v>Weekly</v>
      </c>
      <c r="H103" s="25" t="str">
        <f>'Comprehensive apps info'!H103</f>
        <v>Statement</v>
      </c>
      <c r="I103" s="25" t="str">
        <f>'Comprehensive apps info'!I103</f>
        <v>AFP</v>
      </c>
      <c r="J103" s="25" t="str">
        <f>'Comprehensive apps info'!J103</f>
        <v>Veera</v>
      </c>
      <c r="K103" s="25" t="str">
        <f>'Comprehensive apps info'!K103</f>
        <v>Naidu</v>
      </c>
      <c r="L103" s="25" t="str">
        <f>'Comprehensive apps info'!L103</f>
        <v>Tammy Hellberg</v>
      </c>
      <c r="M103" s="25" t="str">
        <f>'Comprehensive apps info'!M103</f>
        <v>Beverly Riebe</v>
      </c>
      <c r="N103" s="25" t="str">
        <f>'Comprehensive apps info'!N103</f>
        <v>Mike Benson</v>
      </c>
      <c r="O103" s="120" t="str">
        <f>'Comprehensive apps info'!O103</f>
        <v>Supported by TEKsystems</v>
      </c>
      <c r="P103" s="25" t="str">
        <f>'Comprehensive apps info'!P103</f>
        <v/>
      </c>
      <c r="Q103" s="25" t="str">
        <f>'Comprehensive apps info'!Q103</f>
        <v/>
      </c>
      <c r="R103" s="25" t="str">
        <f>'Comprehensive apps info'!R103</f>
        <v/>
      </c>
      <c r="S103" s="16" t="str">
        <f>'Comprehensive apps info'!S103</f>
        <v/>
      </c>
      <c r="T103" s="16" t="str">
        <f>'Comprehensive apps info'!T103</f>
        <v/>
      </c>
      <c r="U103" s="25" t="str">
        <f>'Comprehensive apps info'!U103</f>
        <v>Chicago</v>
      </c>
      <c r="V103" s="25" t="str">
        <f>'Comprehensive apps info'!V103</f>
        <v>Chicago</v>
      </c>
      <c r="W103" s="28" t="str">
        <f>'Comprehensive apps info'!W103</f>
        <v>/prod/bcs/chgp/clientapp/fststmt/</v>
      </c>
      <c r="X103" s="29" t="str">
        <f>'Comprehensive apps info'!X103</f>
        <v>/bcs/chgt/clientapp/fststmt/</v>
      </c>
      <c r="Y103" s="30" t="str">
        <f>'Comprehensive apps info'!Y103</f>
        <v>https://sites.google.com/a/rrd.com/fastenal/</v>
      </c>
      <c r="Z103" s="31" t="str">
        <f>'Comprehensive apps info'!Z103</f>
        <v/>
      </c>
      <c r="AA103" s="32" t="str">
        <f>'Comprehensive apps info'!AA103</f>
        <v>rrd-fststmt-igroup@rrd.com</v>
      </c>
      <c r="AB103" s="32" t="str">
        <f>'Comprehensive apps info'!AB103</f>
        <v>rrd-fststmt-egroup@rrd.com</v>
      </c>
      <c r="AC103" s="32" t="str">
        <f>'Comprehensive apps info'!AC103</f>
        <v/>
      </c>
      <c r="AD103" s="32" t="str">
        <f>'Comprehensive apps info'!AD103</f>
        <v/>
      </c>
      <c r="AE103" s="32" t="str">
        <f>'Comprehensive apps info'!AE103</f>
        <v/>
      </c>
      <c r="AF103" s="33" t="str">
        <f>'Comprehensive apps info'!AF103</f>
        <v/>
      </c>
      <c r="AG103" s="33" t="str">
        <f>'Comprehensive apps info'!AG103</f>
        <v/>
      </c>
      <c r="AH103" s="33" t="str">
        <f>'Comprehensive apps info'!AH103</f>
        <v/>
      </c>
      <c r="AI103" s="33" t="str">
        <f>'Comprehensive apps info'!AI103</f>
        <v/>
      </c>
      <c r="AJ103" s="33" t="str">
        <f>'Comprehensive apps info'!AJ103</f>
        <v/>
      </c>
      <c r="AK103" s="1"/>
    </row>
    <row r="104">
      <c r="A104" s="1"/>
      <c r="B104" s="10">
        <f>'Comprehensive apps info'!B104</f>
        <v>6</v>
      </c>
      <c r="C104" s="10">
        <f>'Comprehensive apps info'!C104</f>
        <v>8</v>
      </c>
      <c r="D104" s="25" t="str">
        <f>'Comprehensive apps info'!D104</f>
        <v>Genworth AssetMark</v>
      </c>
      <c r="E104" s="25" t="str">
        <f>'Comprehensive apps info'!E104</f>
        <v>Advisor QPR</v>
      </c>
      <c r="F104" s="25" t="str">
        <f>'Comprehensive apps info'!F104</f>
        <v>gnwaqpr</v>
      </c>
      <c r="G104" s="25" t="str">
        <f>'Comprehensive apps info'!G104</f>
        <v>Quarterly</v>
      </c>
      <c r="H104" s="25" t="str">
        <f>'Comprehensive apps info'!H104</f>
        <v>Statement</v>
      </c>
      <c r="I104" s="25" t="str">
        <f>'Comprehensive apps info'!I104</f>
        <v>PDF</v>
      </c>
      <c r="J104" s="25" t="str">
        <f>'Comprehensive apps info'!J104</f>
        <v>Parth</v>
      </c>
      <c r="K104" s="25" t="str">
        <f>'Comprehensive apps info'!K104</f>
        <v>Ravi</v>
      </c>
      <c r="L104" s="25" t="str">
        <f>'Comprehensive apps info'!L104</f>
        <v>Jordan Rampersad</v>
      </c>
      <c r="M104" s="25" t="str">
        <f>'Comprehensive apps info'!M104</f>
        <v>Richard Sprague &amp; Melissa Mays</v>
      </c>
      <c r="N104" s="25" t="str">
        <f>'Comprehensive apps info'!N104</f>
        <v>Mike Benson</v>
      </c>
      <c r="O104" s="120" t="str">
        <f>'Comprehensive apps info'!O104</f>
        <v>Supported by TEKsystems</v>
      </c>
      <c r="P104" s="25" t="str">
        <f>'Comprehensive apps info'!P104</f>
        <v/>
      </c>
      <c r="Q104" s="25" t="str">
        <f>'Comprehensive apps info'!Q104</f>
        <v/>
      </c>
      <c r="R104" s="25" t="str">
        <f>'Comprehensive apps info'!R104</f>
        <v/>
      </c>
      <c r="S104" s="16" t="str">
        <f>'Comprehensive apps info'!S104</f>
        <v/>
      </c>
      <c r="T104" s="16" t="str">
        <f>'Comprehensive apps info'!T104</f>
        <v/>
      </c>
      <c r="U104" s="25" t="str">
        <f>'Comprehensive apps info'!U104</f>
        <v>Logan</v>
      </c>
      <c r="V104" s="25" t="str">
        <f>'Comprehensive apps info'!V104</f>
        <v>Logan</v>
      </c>
      <c r="W104" s="28" t="str">
        <f>'Comprehensive apps info'!W104</f>
        <v>/prod/bcs/lgnp/clientapp/gnwaqpr/</v>
      </c>
      <c r="X104" s="29" t="str">
        <f>'Comprehensive apps info'!X104</f>
        <v>/bcs/lgnt/clientapp/gnwaqpr/</v>
      </c>
      <c r="Y104" s="30" t="str">
        <f>'Comprehensive apps info'!Y104</f>
        <v>https://sites.google.com/a/rrd.com/genworth-financial/</v>
      </c>
      <c r="Z104" s="31" t="str">
        <f>'Comprehensive apps info'!Z104</f>
        <v/>
      </c>
      <c r="AA104" s="32" t="str">
        <f>'Comprehensive apps info'!AA104</f>
        <v>rrd-gnwqpr-igroup@rrd.com</v>
      </c>
      <c r="AB104" s="32" t="str">
        <f>'Comprehensive apps info'!AB104</f>
        <v>rrd-gnwqpr-egroup@rrd.com</v>
      </c>
      <c r="AC104" s="32" t="str">
        <f>'Comprehensive apps info'!AC104</f>
        <v/>
      </c>
      <c r="AD104" s="32" t="str">
        <f>'Comprehensive apps info'!AD104</f>
        <v/>
      </c>
      <c r="AE104" s="32" t="str">
        <f>'Comprehensive apps info'!AE104</f>
        <v/>
      </c>
      <c r="AF104" s="33" t="str">
        <f>'Comprehensive apps info'!AF104</f>
        <v/>
      </c>
      <c r="AG104" s="33" t="str">
        <f>'Comprehensive apps info'!AG104</f>
        <v/>
      </c>
      <c r="AH104" s="33" t="str">
        <f>'Comprehensive apps info'!AH104</f>
        <v/>
      </c>
      <c r="AI104" s="33" t="str">
        <f>'Comprehensive apps info'!AI104</f>
        <v/>
      </c>
      <c r="AJ104" s="33" t="str">
        <f>'Comprehensive apps info'!AJ104</f>
        <v/>
      </c>
      <c r="AK104" s="1"/>
    </row>
    <row r="105">
      <c r="A105" s="1"/>
      <c r="B105" s="10">
        <f>'Comprehensive apps info'!B105</f>
        <v>6</v>
      </c>
      <c r="C105" s="10">
        <f>'Comprehensive apps info'!C105</f>
        <v>9</v>
      </c>
      <c r="D105" s="25" t="str">
        <f>'Comprehensive apps info'!D105</f>
        <v>Genworth AssetMark</v>
      </c>
      <c r="E105" s="25" t="str">
        <f>'Comprehensive apps info'!E105</f>
        <v>Client QPR</v>
      </c>
      <c r="F105" s="25" t="str">
        <f>'Comprehensive apps info'!F105</f>
        <v>gnwcqpr</v>
      </c>
      <c r="G105" s="25" t="str">
        <f>'Comprehensive apps info'!G105</f>
        <v>Quarterly</v>
      </c>
      <c r="H105" s="25" t="str">
        <f>'Comprehensive apps info'!H105</f>
        <v>Statement</v>
      </c>
      <c r="I105" s="25" t="str">
        <f>'Comprehensive apps info'!I105</f>
        <v>PDF</v>
      </c>
      <c r="J105" s="25" t="str">
        <f>'Comprehensive apps info'!J105</f>
        <v>Parth</v>
      </c>
      <c r="K105" s="25" t="str">
        <f>'Comprehensive apps info'!K105</f>
        <v>Ravi</v>
      </c>
      <c r="L105" s="25" t="str">
        <f>'Comprehensive apps info'!L105</f>
        <v>Jordan Rampersad</v>
      </c>
      <c r="M105" s="25" t="str">
        <f>'Comprehensive apps info'!M105</f>
        <v>Richard Sprague &amp; Melissa Mays</v>
      </c>
      <c r="N105" s="25" t="str">
        <f>'Comprehensive apps info'!N105</f>
        <v>Mike Benson</v>
      </c>
      <c r="O105" s="120" t="str">
        <f>'Comprehensive apps info'!O105</f>
        <v>Supported by TEKsystems</v>
      </c>
      <c r="P105" s="25" t="str">
        <f>'Comprehensive apps info'!P105</f>
        <v/>
      </c>
      <c r="Q105" s="25" t="str">
        <f>'Comprehensive apps info'!Q105</f>
        <v/>
      </c>
      <c r="R105" s="25" t="str">
        <f>'Comprehensive apps info'!R105</f>
        <v/>
      </c>
      <c r="S105" s="16" t="str">
        <f>'Comprehensive apps info'!S105</f>
        <v/>
      </c>
      <c r="T105" s="16" t="str">
        <f>'Comprehensive apps info'!T105</f>
        <v/>
      </c>
      <c r="U105" s="25" t="str">
        <f>'Comprehensive apps info'!U105</f>
        <v>Logan</v>
      </c>
      <c r="V105" s="25" t="str">
        <f>'Comprehensive apps info'!V105</f>
        <v>Logan</v>
      </c>
      <c r="W105" s="28" t="str">
        <f>'Comprehensive apps info'!W105</f>
        <v>/prod/bcs/lgnp/clientapp/gnwcqpr/</v>
      </c>
      <c r="X105" s="29" t="str">
        <f>'Comprehensive apps info'!X105</f>
        <v>/bcs/lgnt/clientapp/gnwcqpr/</v>
      </c>
      <c r="Y105" s="30" t="str">
        <f>'Comprehensive apps info'!Y105</f>
        <v>https://sites.google.com/a/rrd.com/genworth-financial/</v>
      </c>
      <c r="Z105" s="31" t="str">
        <f>'Comprehensive apps info'!Z105</f>
        <v/>
      </c>
      <c r="AA105" s="32" t="str">
        <f>'Comprehensive apps info'!AA105</f>
        <v>rrd-gnwqpr-igroup@rrd.com</v>
      </c>
      <c r="AB105" s="32" t="str">
        <f>'Comprehensive apps info'!AB105</f>
        <v>rrd-gnwqpr-egroup@rrd.com</v>
      </c>
      <c r="AC105" s="32" t="str">
        <f>'Comprehensive apps info'!AC105</f>
        <v/>
      </c>
      <c r="AD105" s="32" t="str">
        <f>'Comprehensive apps info'!AD105</f>
        <v/>
      </c>
      <c r="AE105" s="32" t="str">
        <f>'Comprehensive apps info'!AE105</f>
        <v/>
      </c>
      <c r="AF105" s="33" t="str">
        <f>'Comprehensive apps info'!AF105</f>
        <v/>
      </c>
      <c r="AG105" s="33" t="str">
        <f>'Comprehensive apps info'!AG105</f>
        <v/>
      </c>
      <c r="AH105" s="33" t="str">
        <f>'Comprehensive apps info'!AH105</f>
        <v/>
      </c>
      <c r="AI105" s="33" t="str">
        <f>'Comprehensive apps info'!AI105</f>
        <v/>
      </c>
      <c r="AJ105" s="33" t="str">
        <f>'Comprehensive apps info'!AJ105</f>
        <v/>
      </c>
      <c r="AK105" s="1"/>
    </row>
    <row r="106">
      <c r="A106" s="1"/>
      <c r="B106" s="10">
        <f>'Comprehensive apps info'!B106</f>
        <v>6</v>
      </c>
      <c r="C106" s="10">
        <f>'Comprehensive apps info'!C106</f>
        <v>10</v>
      </c>
      <c r="D106" s="25" t="str">
        <f>'Comprehensive apps info'!D106</f>
        <v>Genworth AssetMark</v>
      </c>
      <c r="E106" s="25" t="str">
        <f>'Comprehensive apps info'!E106</f>
        <v>1099-R</v>
      </c>
      <c r="F106" s="25" t="str">
        <f>'Comprehensive apps info'!F106</f>
        <v>gnwrtmt</v>
      </c>
      <c r="G106" s="25" t="str">
        <f>'Comprehensive apps info'!G106</f>
        <v>Annual</v>
      </c>
      <c r="H106" s="25" t="str">
        <f>'Comprehensive apps info'!H106</f>
        <v>Statement</v>
      </c>
      <c r="I106" s="25" t="str">
        <f>'Comprehensive apps info'!I106</f>
        <v>PDF</v>
      </c>
      <c r="J106" s="25" t="str">
        <f>'Comprehensive apps info'!J106</f>
        <v>Parth</v>
      </c>
      <c r="K106" s="25" t="str">
        <f>'Comprehensive apps info'!K106</f>
        <v>Ravi</v>
      </c>
      <c r="L106" s="25" t="str">
        <f>'Comprehensive apps info'!L106</f>
        <v>Bob Durtschi</v>
      </c>
      <c r="M106" s="25" t="str">
        <f>'Comprehensive apps info'!M106</f>
        <v>Richard Sprague &amp; Melissa Mays</v>
      </c>
      <c r="N106" s="25" t="str">
        <f>'Comprehensive apps info'!N106</f>
        <v>Casey McCammon</v>
      </c>
      <c r="O106" s="120" t="str">
        <f>'Comprehensive apps info'!O106</f>
        <v>Supported by TEKsystems</v>
      </c>
      <c r="P106" s="25" t="str">
        <f>'Comprehensive apps info'!P106</f>
        <v/>
      </c>
      <c r="Q106" s="25" t="str">
        <f>'Comprehensive apps info'!Q106</f>
        <v/>
      </c>
      <c r="R106" s="25" t="str">
        <f>'Comprehensive apps info'!R106</f>
        <v/>
      </c>
      <c r="S106" s="16" t="str">
        <f>'Comprehensive apps info'!S106</f>
        <v/>
      </c>
      <c r="T106" s="16" t="str">
        <f>'Comprehensive apps info'!T106</f>
        <v/>
      </c>
      <c r="U106" s="25" t="str">
        <f>'Comprehensive apps info'!U106</f>
        <v>Logan</v>
      </c>
      <c r="V106" s="25" t="str">
        <f>'Comprehensive apps info'!V106</f>
        <v>Logan</v>
      </c>
      <c r="W106" s="28" t="str">
        <f>'Comprehensive apps info'!W106</f>
        <v>/prod/bcs/lgnp/clientapp/gnwrtmt/</v>
      </c>
      <c r="X106" s="29" t="str">
        <f>'Comprehensive apps info'!X106</f>
        <v>/bcs/lgnt/clientapp/gnwrtmt/</v>
      </c>
      <c r="Y106" s="30" t="str">
        <f>'Comprehensive apps info'!Y106</f>
        <v>https://sites.google.com/a/rrd.com/assetmark-1099c-1099r-5498/</v>
      </c>
      <c r="Z106" s="31" t="str">
        <f>'Comprehensive apps info'!Z106</f>
        <v/>
      </c>
      <c r="AA106" s="32" t="str">
        <f>'Comprehensive apps info'!AA106</f>
        <v>rrd-gnwqpr-igroup@rrd.com</v>
      </c>
      <c r="AB106" s="32" t="str">
        <f>'Comprehensive apps info'!AB106</f>
        <v>rrd_gnwcomp_egroup@rrd.com</v>
      </c>
      <c r="AC106" s="32" t="str">
        <f>'Comprehensive apps info'!AC106</f>
        <v/>
      </c>
      <c r="AD106" s="32" t="str">
        <f>'Comprehensive apps info'!AD106</f>
        <v/>
      </c>
      <c r="AE106" s="32" t="str">
        <f>'Comprehensive apps info'!AE106</f>
        <v/>
      </c>
      <c r="AF106" s="33" t="str">
        <f>'Comprehensive apps info'!AF106</f>
        <v/>
      </c>
      <c r="AG106" s="33" t="str">
        <f>'Comprehensive apps info'!AG106</f>
        <v/>
      </c>
      <c r="AH106" s="33" t="str">
        <f>'Comprehensive apps info'!AH106</f>
        <v/>
      </c>
      <c r="AI106" s="33" t="str">
        <f>'Comprehensive apps info'!AI106</f>
        <v/>
      </c>
      <c r="AJ106" s="33" t="str">
        <f>'Comprehensive apps info'!AJ106</f>
        <v/>
      </c>
      <c r="AK106" s="1"/>
    </row>
    <row r="107">
      <c r="A107" s="1"/>
      <c r="B107" s="10">
        <f>'Comprehensive apps info'!B107</f>
        <v>6</v>
      </c>
      <c r="C107" s="10">
        <f>'Comprehensive apps info'!C107</f>
        <v>11</v>
      </c>
      <c r="D107" s="25" t="str">
        <f>'Comprehensive apps info'!D107</f>
        <v>New Mexico Livestock</v>
      </c>
      <c r="E107" s="25" t="str">
        <f>'Comprehensive apps info'!E107</f>
        <v>Brand Postcards</v>
      </c>
      <c r="F107" s="25" t="str">
        <f>'Comprehensive apps info'!F107</f>
        <v/>
      </c>
      <c r="G107" s="25" t="str">
        <f>'Comprehensive apps info'!G107</f>
        <v>Annual</v>
      </c>
      <c r="H107" s="25" t="str">
        <f>'Comprehensive apps info'!H107</f>
        <v>Postcard</v>
      </c>
      <c r="I107" s="25" t="str">
        <f>'Comprehensive apps info'!I107</f>
        <v>Raw Data</v>
      </c>
      <c r="J107" s="25" t="str">
        <f>'Comprehensive apps info'!J107</f>
        <v>Unassigned</v>
      </c>
      <c r="K107" s="25" t="str">
        <f>'Comprehensive apps info'!K107</f>
        <v>Unassigned</v>
      </c>
      <c r="L107" s="25" t="str">
        <f>'Comprehensive apps info'!L107</f>
        <v>Tammy Hellberg</v>
      </c>
      <c r="M107" s="25" t="str">
        <f>'Comprehensive apps info'!M107</f>
        <v>Mark Andreasen</v>
      </c>
      <c r="N107" s="25" t="str">
        <f>'Comprehensive apps info'!N107</f>
        <v>Mike Benson</v>
      </c>
      <c r="O107" s="120" t="str">
        <f>'Comprehensive apps info'!O107</f>
        <v>De-scoped from TEKsystems</v>
      </c>
      <c r="P107" s="25" t="str">
        <f>'Comprehensive apps info'!P107</f>
        <v/>
      </c>
      <c r="Q107" s="25" t="str">
        <f>'Comprehensive apps info'!Q107</f>
        <v/>
      </c>
      <c r="R107" s="25" t="str">
        <f>'Comprehensive apps info'!R107</f>
        <v/>
      </c>
      <c r="S107" s="16" t="str">
        <f>'Comprehensive apps info'!S107</f>
        <v/>
      </c>
      <c r="T107" s="16" t="str">
        <f>'Comprehensive apps info'!T107</f>
        <v/>
      </c>
      <c r="U107" s="25" t="str">
        <f>'Comprehensive apps info'!U107</f>
        <v>Need to check</v>
      </c>
      <c r="V107" s="25" t="str">
        <f>'Comprehensive apps info'!V107</f>
        <v>Need to check</v>
      </c>
      <c r="W107" s="28" t="str">
        <f>'Comprehensive apps info'!W107</f>
        <v/>
      </c>
      <c r="X107" s="29" t="str">
        <f>'Comprehensive apps info'!X107</f>
        <v/>
      </c>
      <c r="Y107" s="30" t="str">
        <f>'Comprehensive apps info'!Y107</f>
        <v/>
      </c>
      <c r="Z107" s="31" t="str">
        <f>'Comprehensive apps info'!Z107</f>
        <v/>
      </c>
      <c r="AA107" s="32" t="str">
        <f>'Comprehensive apps info'!AA107</f>
        <v/>
      </c>
      <c r="AB107" s="32" t="str">
        <f>'Comprehensive apps info'!AB107</f>
        <v/>
      </c>
      <c r="AC107" s="32" t="str">
        <f>'Comprehensive apps info'!AC107</f>
        <v/>
      </c>
      <c r="AD107" s="32" t="str">
        <f>'Comprehensive apps info'!AD107</f>
        <v/>
      </c>
      <c r="AE107" s="32" t="str">
        <f>'Comprehensive apps info'!AE107</f>
        <v/>
      </c>
      <c r="AF107" s="33" t="str">
        <f>'Comprehensive apps info'!AF107</f>
        <v/>
      </c>
      <c r="AG107" s="33" t="str">
        <f>'Comprehensive apps info'!AG107</f>
        <v/>
      </c>
      <c r="AH107" s="33" t="str">
        <f>'Comprehensive apps info'!AH107</f>
        <v/>
      </c>
      <c r="AI107" s="33" t="str">
        <f>'Comprehensive apps info'!AI107</f>
        <v/>
      </c>
      <c r="AJ107" s="33" t="str">
        <f>'Comprehensive apps info'!AJ107</f>
        <v/>
      </c>
      <c r="AK107" s="1"/>
    </row>
    <row r="108">
      <c r="A108" s="1"/>
      <c r="B108" s="10">
        <f>'Comprehensive apps info'!B108</f>
        <v>6</v>
      </c>
      <c r="C108" s="10">
        <f>'Comprehensive apps info'!C108</f>
        <v>12</v>
      </c>
      <c r="D108" s="25" t="str">
        <f>'Comprehensive apps info'!D108</f>
        <v>New Mexico Taxation</v>
      </c>
      <c r="E108" s="25" t="str">
        <f>'Comprehensive apps info'!E108</f>
        <v>CRS Filer</v>
      </c>
      <c r="F108" s="25" t="str">
        <f>'Comprehensive apps info'!F108</f>
        <v>nmtbook</v>
      </c>
      <c r="G108" s="25" t="str">
        <f>'Comprehensive apps info'!G108</f>
        <v>Semi-annual</v>
      </c>
      <c r="H108" s="25" t="str">
        <f>'Comprehensive apps info'!H108</f>
        <v>Statement</v>
      </c>
      <c r="I108" s="25" t="str">
        <f>'Comprehensive apps info'!I108</f>
        <v>Raw Data</v>
      </c>
      <c r="J108" s="25" t="str">
        <f>'Comprehensive apps info'!J108</f>
        <v>Sushil</v>
      </c>
      <c r="K108" s="25" t="str">
        <f>'Comprehensive apps info'!K108</f>
        <v>Pravallika</v>
      </c>
      <c r="L108" s="25" t="str">
        <f>'Comprehensive apps info'!L108</f>
        <v>Tammy Hellberg</v>
      </c>
      <c r="M108" s="25" t="str">
        <f>'Comprehensive apps info'!M108</f>
        <v>Mark Andreasen</v>
      </c>
      <c r="N108" s="25" t="str">
        <f>'Comprehensive apps info'!N108</f>
        <v>Mike Benson</v>
      </c>
      <c r="O108" s="120" t="str">
        <f>'Comprehensive apps info'!O108</f>
        <v>Supported by TEKsystems</v>
      </c>
      <c r="P108" s="25" t="str">
        <f>'Comprehensive apps info'!P108</f>
        <v/>
      </c>
      <c r="Q108" s="25" t="str">
        <f>'Comprehensive apps info'!Q108</f>
        <v/>
      </c>
      <c r="R108" s="25" t="str">
        <f>'Comprehensive apps info'!R108</f>
        <v/>
      </c>
      <c r="S108" s="16" t="str">
        <f>'Comprehensive apps info'!S108</f>
        <v/>
      </c>
      <c r="T108" s="16" t="str">
        <f>'Comprehensive apps info'!T108</f>
        <v/>
      </c>
      <c r="U108" s="25" t="str">
        <f>'Comprehensive apps info'!U108</f>
        <v>Logan</v>
      </c>
      <c r="V108" s="25" t="str">
        <f>'Comprehensive apps info'!V108</f>
        <v>Logan</v>
      </c>
      <c r="W108" s="28" t="str">
        <f>'Comprehensive apps info'!W108</f>
        <v>/prod/bcs/lgnp/clientapp/nmtbook/</v>
      </c>
      <c r="X108" s="29" t="str">
        <f>'Comprehensive apps info'!X108</f>
        <v>/bcs/lgnt/clientapp/nmtbook/</v>
      </c>
      <c r="Y108" s="30" t="str">
        <f>'Comprehensive apps info'!Y108</f>
        <v>https://sites.google.com/a/rrd.com/nmt/</v>
      </c>
      <c r="Z108" s="31" t="str">
        <f>'Comprehensive apps info'!Z108</f>
        <v/>
      </c>
      <c r="AA108" s="32" t="str">
        <f>'Comprehensive apps info'!AA108</f>
        <v>rrd-nmtbook-igroup@rrd.com</v>
      </c>
      <c r="AB108" s="32" t="str">
        <f>'Comprehensive apps info'!AB108</f>
        <v>rrd-nmtbook-egroup@rrd.com</v>
      </c>
      <c r="AC108" s="32" t="str">
        <f>'Comprehensive apps info'!AC108</f>
        <v/>
      </c>
      <c r="AD108" s="32" t="str">
        <f>'Comprehensive apps info'!AD108</f>
        <v/>
      </c>
      <c r="AE108" s="32" t="str">
        <f>'Comprehensive apps info'!AE108</f>
        <v/>
      </c>
      <c r="AF108" s="33" t="str">
        <f>'Comprehensive apps info'!AF108</f>
        <v/>
      </c>
      <c r="AG108" s="33" t="str">
        <f>'Comprehensive apps info'!AG108</f>
        <v/>
      </c>
      <c r="AH108" s="33" t="str">
        <f>'Comprehensive apps info'!AH108</f>
        <v/>
      </c>
      <c r="AI108" s="33" t="str">
        <f>'Comprehensive apps info'!AI108</f>
        <v/>
      </c>
      <c r="AJ108" s="33" t="str">
        <f>'Comprehensive apps info'!AJ108</f>
        <v/>
      </c>
      <c r="AK108" s="1"/>
    </row>
    <row r="109">
      <c r="A109" s="1"/>
      <c r="B109" s="10">
        <f>'Comprehensive apps info'!B109</f>
        <v>6</v>
      </c>
      <c r="C109" s="10">
        <f>'Comprehensive apps info'!C109</f>
        <v>13</v>
      </c>
      <c r="D109" s="25" t="str">
        <f>'Comprehensive apps info'!D109</f>
        <v>Paychex</v>
      </c>
      <c r="E109" s="25" t="str">
        <f>'Comprehensive apps info'!E109</f>
        <v>401K Report</v>
      </c>
      <c r="F109" s="25" t="str">
        <f>'Comprehensive apps info'!F109</f>
        <v>pcxsrpt</v>
      </c>
      <c r="G109" s="25" t="str">
        <f>'Comprehensive apps info'!G109</f>
        <v>Quarterly</v>
      </c>
      <c r="H109" s="25" t="str">
        <f>'Comprehensive apps info'!H109</f>
        <v>Statement</v>
      </c>
      <c r="I109" s="25" t="str">
        <f>'Comprehensive apps info'!I109</f>
        <v>PCL</v>
      </c>
      <c r="J109" s="25" t="str">
        <f>'Comprehensive apps info'!J109</f>
        <v>Veera</v>
      </c>
      <c r="K109" s="25" t="str">
        <f>'Comprehensive apps info'!K109</f>
        <v>Naidu</v>
      </c>
      <c r="L109" s="25" t="str">
        <f>'Comprehensive apps info'!L109</f>
        <v>Bradley Seamons</v>
      </c>
      <c r="M109" s="25" t="str">
        <f>'Comprehensive apps info'!M109</f>
        <v>Linden Olson</v>
      </c>
      <c r="N109" s="25" t="str">
        <f>'Comprehensive apps info'!N109</f>
        <v>Mike Benson</v>
      </c>
      <c r="O109" s="120" t="str">
        <f>'Comprehensive apps info'!O109</f>
        <v>Supported by TEKsystems</v>
      </c>
      <c r="P109" s="25" t="str">
        <f>'Comprehensive apps info'!P109</f>
        <v/>
      </c>
      <c r="Q109" s="25" t="str">
        <f>'Comprehensive apps info'!Q109</f>
        <v/>
      </c>
      <c r="R109" s="25" t="str">
        <f>'Comprehensive apps info'!R109</f>
        <v/>
      </c>
      <c r="S109" s="16" t="str">
        <f>'Comprehensive apps info'!S109</f>
        <v/>
      </c>
      <c r="T109" s="16" t="str">
        <f>'Comprehensive apps info'!T109</f>
        <v/>
      </c>
      <c r="U109" s="25" t="str">
        <f>'Comprehensive apps info'!U109</f>
        <v>Logan</v>
      </c>
      <c r="V109" s="25" t="str">
        <f>'Comprehensive apps info'!V109</f>
        <v>Logan</v>
      </c>
      <c r="W109" s="28" t="str">
        <f>'Comprehensive apps info'!W109</f>
        <v>/prod/bcs/lgnp/clientapp/pcxsrpt/</v>
      </c>
      <c r="X109" s="29" t="str">
        <f>'Comprehensive apps info'!X109</f>
        <v>/bcs/lgnt/clientapp/pcxsrpt/</v>
      </c>
      <c r="Y109" s="30" t="str">
        <f>'Comprehensive apps info'!Y109</f>
        <v>https://sites.google.com/a/rrd.com/pcxstmt-srpt/</v>
      </c>
      <c r="Z109" s="31" t="str">
        <f>'Comprehensive apps info'!Z109</f>
        <v/>
      </c>
      <c r="AA109" s="32" t="str">
        <f>'Comprehensive apps info'!AA109</f>
        <v>rrd_pcx_reports_internal@rrd.com</v>
      </c>
      <c r="AB109" s="32" t="str">
        <f>'Comprehensive apps info'!AB109</f>
        <v>rrd_pcx_reports@rrd.com</v>
      </c>
      <c r="AC109" s="32" t="str">
        <f>'Comprehensive apps info'!AC109</f>
        <v/>
      </c>
      <c r="AD109" s="32" t="str">
        <f>'Comprehensive apps info'!AD109</f>
        <v/>
      </c>
      <c r="AE109" s="32" t="str">
        <f>'Comprehensive apps info'!AE109</f>
        <v/>
      </c>
      <c r="AF109" s="33" t="str">
        <f>'Comprehensive apps info'!AF109</f>
        <v/>
      </c>
      <c r="AG109" s="33" t="str">
        <f>'Comprehensive apps info'!AG109</f>
        <v/>
      </c>
      <c r="AH109" s="33" t="str">
        <f>'Comprehensive apps info'!AH109</f>
        <v/>
      </c>
      <c r="AI109" s="33" t="str">
        <f>'Comprehensive apps info'!AI109</f>
        <v/>
      </c>
      <c r="AJ109" s="33" t="str">
        <f>'Comprehensive apps info'!AJ109</f>
        <v/>
      </c>
      <c r="AK109" s="1"/>
    </row>
    <row r="110">
      <c r="A110" s="1"/>
      <c r="B110" s="10">
        <f>'Comprehensive apps info'!B110</f>
        <v>6</v>
      </c>
      <c r="C110" s="10">
        <f>'Comprehensive apps info'!C110</f>
        <v>14</v>
      </c>
      <c r="D110" s="25" t="str">
        <f>'Comprehensive apps info'!D110</f>
        <v>Paychex</v>
      </c>
      <c r="E110" s="25" t="str">
        <f>'Comprehensive apps info'!E110</f>
        <v>401K Statement</v>
      </c>
      <c r="F110" s="25" t="str">
        <f>'Comprehensive apps info'!F110</f>
        <v>pcxstmt</v>
      </c>
      <c r="G110" s="25" t="str">
        <f>'Comprehensive apps info'!G110</f>
        <v>Quarterly</v>
      </c>
      <c r="H110" s="25" t="str">
        <f>'Comprehensive apps info'!H110</f>
        <v>Statement</v>
      </c>
      <c r="I110" s="25" t="str">
        <f>'Comprehensive apps info'!I110</f>
        <v>PCL</v>
      </c>
      <c r="J110" s="25" t="str">
        <f>'Comprehensive apps info'!J110</f>
        <v>Veera</v>
      </c>
      <c r="K110" s="25" t="str">
        <f>'Comprehensive apps info'!K110</f>
        <v>Naidu</v>
      </c>
      <c r="L110" s="25" t="str">
        <f>'Comprehensive apps info'!L110</f>
        <v>Bradley Seamons</v>
      </c>
      <c r="M110" s="25" t="str">
        <f>'Comprehensive apps info'!M110</f>
        <v>Linden Olson</v>
      </c>
      <c r="N110" s="25" t="str">
        <f>'Comprehensive apps info'!N110</f>
        <v>Mike Benson</v>
      </c>
      <c r="O110" s="120" t="str">
        <f>'Comprehensive apps info'!O110</f>
        <v>Supported by TEKsystems</v>
      </c>
      <c r="P110" s="25" t="str">
        <f>'Comprehensive apps info'!P110</f>
        <v/>
      </c>
      <c r="Q110" s="25" t="str">
        <f>'Comprehensive apps info'!Q110</f>
        <v/>
      </c>
      <c r="R110" s="25" t="str">
        <f>'Comprehensive apps info'!R110</f>
        <v/>
      </c>
      <c r="S110" s="16" t="str">
        <f>'Comprehensive apps info'!S110</f>
        <v/>
      </c>
      <c r="T110" s="16" t="str">
        <f>'Comprehensive apps info'!T110</f>
        <v/>
      </c>
      <c r="U110" s="25" t="str">
        <f>'Comprehensive apps info'!U110</f>
        <v>Logan</v>
      </c>
      <c r="V110" s="25" t="str">
        <f>'Comprehensive apps info'!V110</f>
        <v>Logan</v>
      </c>
      <c r="W110" s="28" t="str">
        <f>'Comprehensive apps info'!W110</f>
        <v>/prod/bcs/lgnp/clientapp/pcxstmt/</v>
      </c>
      <c r="X110" s="29" t="str">
        <f>'Comprehensive apps info'!X110</f>
        <v>/bcs/lgnt/clientapp/pcxstmt/</v>
      </c>
      <c r="Y110" s="30" t="str">
        <f>'Comprehensive apps info'!Y110</f>
        <v>https://sites.google.com/a/rrd.com/pcxstmt-srpt/</v>
      </c>
      <c r="Z110" s="31" t="str">
        <f>'Comprehensive apps info'!Z110</f>
        <v/>
      </c>
      <c r="AA110" s="32" t="str">
        <f>'Comprehensive apps info'!AA110</f>
        <v>rrd_pcx_reports_internal@rrd.com</v>
      </c>
      <c r="AB110" s="32" t="str">
        <f>'Comprehensive apps info'!AB110</f>
        <v>rrd_pcx_reports@rrd.com</v>
      </c>
      <c r="AC110" s="32" t="str">
        <f>'Comprehensive apps info'!AC110</f>
        <v/>
      </c>
      <c r="AD110" s="32" t="str">
        <f>'Comprehensive apps info'!AD110</f>
        <v/>
      </c>
      <c r="AE110" s="32" t="str">
        <f>'Comprehensive apps info'!AE110</f>
        <v/>
      </c>
      <c r="AF110" s="33" t="str">
        <f>'Comprehensive apps info'!AF110</f>
        <v/>
      </c>
      <c r="AG110" s="33" t="str">
        <f>'Comprehensive apps info'!AG110</f>
        <v/>
      </c>
      <c r="AH110" s="33" t="str">
        <f>'Comprehensive apps info'!AH110</f>
        <v/>
      </c>
      <c r="AI110" s="33" t="str">
        <f>'Comprehensive apps info'!AI110</f>
        <v/>
      </c>
      <c r="AJ110" s="33" t="str">
        <f>'Comprehensive apps info'!AJ110</f>
        <v/>
      </c>
      <c r="AK110" s="1"/>
    </row>
    <row r="111">
      <c r="A111" s="1"/>
      <c r="B111" s="10">
        <f>'Comprehensive apps info'!B111</f>
        <v>6</v>
      </c>
      <c r="C111" s="10">
        <f>'Comprehensive apps info'!C111</f>
        <v>15</v>
      </c>
      <c r="D111" s="25" t="str">
        <f>'Comprehensive apps info'!D111</f>
        <v>Paychex</v>
      </c>
      <c r="E111" s="25" t="str">
        <f>'Comprehensive apps info'!E111</f>
        <v>QTAR</v>
      </c>
      <c r="F111" s="25" t="str">
        <f>'Comprehensive apps info'!F111</f>
        <v>pcxqtar</v>
      </c>
      <c r="G111" s="25" t="str">
        <f>'Comprehensive apps info'!G111</f>
        <v>Quarterly</v>
      </c>
      <c r="H111" s="25" t="str">
        <f>'Comprehensive apps info'!H111</f>
        <v>Statement</v>
      </c>
      <c r="I111" s="25" t="str">
        <f>'Comprehensive apps info'!I111</f>
        <v>PCL</v>
      </c>
      <c r="J111" s="25" t="str">
        <f>'Comprehensive apps info'!J111</f>
        <v>Veera</v>
      </c>
      <c r="K111" s="25" t="str">
        <f>'Comprehensive apps info'!K111</f>
        <v>Naidu</v>
      </c>
      <c r="L111" s="25" t="str">
        <f>'Comprehensive apps info'!L111</f>
        <v>Bradley Seamons</v>
      </c>
      <c r="M111" s="25" t="str">
        <f>'Comprehensive apps info'!M111</f>
        <v>Linden Olson</v>
      </c>
      <c r="N111" s="25" t="str">
        <f>'Comprehensive apps info'!N111</f>
        <v>Mike Benson</v>
      </c>
      <c r="O111" s="120" t="str">
        <f>'Comprehensive apps info'!O111</f>
        <v>Supported by TEKsystems</v>
      </c>
      <c r="P111" s="25" t="str">
        <f>'Comprehensive apps info'!P111</f>
        <v/>
      </c>
      <c r="Q111" s="25" t="str">
        <f>'Comprehensive apps info'!Q111</f>
        <v/>
      </c>
      <c r="R111" s="25" t="str">
        <f>'Comprehensive apps info'!R111</f>
        <v/>
      </c>
      <c r="S111" s="16" t="str">
        <f>'Comprehensive apps info'!S111</f>
        <v/>
      </c>
      <c r="T111" s="16" t="str">
        <f>'Comprehensive apps info'!T111</f>
        <v/>
      </c>
      <c r="U111" s="25" t="str">
        <f>'Comprehensive apps info'!U111</f>
        <v>Logan</v>
      </c>
      <c r="V111" s="25" t="str">
        <f>'Comprehensive apps info'!V111</f>
        <v>Logan</v>
      </c>
      <c r="W111" s="28" t="str">
        <f>'Comprehensive apps info'!W111</f>
        <v>/prod/bcs/lgnp/clientapp/pcxqtar/</v>
      </c>
      <c r="X111" s="29" t="str">
        <f>'Comprehensive apps info'!X111</f>
        <v>/bcs/lgnt/clientapp/pcxqtar/</v>
      </c>
      <c r="Y111" s="30" t="str">
        <f>'Comprehensive apps info'!Y111</f>
        <v>https://sites.google.com/a/rrd.com/pcxqtar/</v>
      </c>
      <c r="Z111" s="31" t="str">
        <f>'Comprehensive apps info'!Z111</f>
        <v/>
      </c>
      <c r="AA111" s="32" t="str">
        <f>'Comprehensive apps info'!AA111</f>
        <v>rrd_pcx_reports_internal@rrd.com</v>
      </c>
      <c r="AB111" s="32" t="str">
        <f>'Comprehensive apps info'!AB111</f>
        <v>rrd_pcx_reports@rrd.com</v>
      </c>
      <c r="AC111" s="32" t="str">
        <f>'Comprehensive apps info'!AC111</f>
        <v/>
      </c>
      <c r="AD111" s="32" t="str">
        <f>'Comprehensive apps info'!AD111</f>
        <v/>
      </c>
      <c r="AE111" s="32" t="str">
        <f>'Comprehensive apps info'!AE111</f>
        <v/>
      </c>
      <c r="AF111" s="33" t="str">
        <f>'Comprehensive apps info'!AF111</f>
        <v/>
      </c>
      <c r="AG111" s="33" t="str">
        <f>'Comprehensive apps info'!AG111</f>
        <v/>
      </c>
      <c r="AH111" s="33" t="str">
        <f>'Comprehensive apps info'!AH111</f>
        <v/>
      </c>
      <c r="AI111" s="33" t="str">
        <f>'Comprehensive apps info'!AI111</f>
        <v/>
      </c>
      <c r="AJ111" s="33" t="str">
        <f>'Comprehensive apps info'!AJ111</f>
        <v/>
      </c>
      <c r="AK111" s="1"/>
    </row>
    <row r="112">
      <c r="A112" s="1"/>
      <c r="B112" s="10">
        <f>'Comprehensive apps info'!B112</f>
        <v>6</v>
      </c>
      <c r="C112" s="10">
        <f>'Comprehensive apps info'!C112</f>
        <v>16</v>
      </c>
      <c r="D112" s="25" t="str">
        <f>'Comprehensive apps info'!D112</f>
        <v>State of Arkansas</v>
      </c>
      <c r="E112" s="25" t="str">
        <f>'Comprehensive apps info'!E112</f>
        <v>Excise Fill-In</v>
      </c>
      <c r="F112" s="25" t="str">
        <f>'Comprehensive apps info'!F112</f>
        <v>sakstmt</v>
      </c>
      <c r="G112" s="25" t="str">
        <f>'Comprehensive apps info'!G112</f>
        <v>Bi-monthly</v>
      </c>
      <c r="H112" s="25" t="str">
        <f>'Comprehensive apps info'!H112</f>
        <v>Statement</v>
      </c>
      <c r="I112" s="25" t="str">
        <f>'Comprehensive apps info'!I112</f>
        <v>PDF</v>
      </c>
      <c r="J112" s="25" t="str">
        <f>'Comprehensive apps info'!J112</f>
        <v>Lakshmi</v>
      </c>
      <c r="K112" s="25" t="str">
        <f>'Comprehensive apps info'!K112</f>
        <v>Nethra</v>
      </c>
      <c r="L112" s="25" t="str">
        <f>'Comprehensive apps info'!L112</f>
        <v>Glen Kartchner</v>
      </c>
      <c r="M112" s="25" t="str">
        <f>'Comprehensive apps info'!M112</f>
        <v>Sierra Stonecipher</v>
      </c>
      <c r="N112" s="25" t="str">
        <f>'Comprehensive apps info'!N112</f>
        <v>Mike Benson</v>
      </c>
      <c r="O112" s="120" t="str">
        <f>'Comprehensive apps info'!O112</f>
        <v>Supported by TEKsystems</v>
      </c>
      <c r="P112" s="25" t="str">
        <f>'Comprehensive apps info'!P112</f>
        <v/>
      </c>
      <c r="Q112" s="25" t="str">
        <f>'Comprehensive apps info'!Q112</f>
        <v/>
      </c>
      <c r="R112" s="25" t="str">
        <f>'Comprehensive apps info'!R112</f>
        <v/>
      </c>
      <c r="S112" s="16" t="str">
        <f>'Comprehensive apps info'!S112</f>
        <v/>
      </c>
      <c r="T112" s="16" t="str">
        <f>'Comprehensive apps info'!T112</f>
        <v/>
      </c>
      <c r="U112" s="25" t="str">
        <f>'Comprehensive apps info'!U112</f>
        <v>Logan</v>
      </c>
      <c r="V112" s="25" t="str">
        <f>'Comprehensive apps info'!V112</f>
        <v>Logan</v>
      </c>
      <c r="W112" s="28" t="str">
        <f>'Comprehensive apps info'!W112</f>
        <v>/prod/bcs/lgnp/clientapp/sakstmt/</v>
      </c>
      <c r="X112" s="29" t="str">
        <f>'Comprehensive apps info'!X112</f>
        <v>/bcs/lgnt/clientapp/sakstmt/</v>
      </c>
      <c r="Y112" s="30" t="str">
        <f>'Comprehensive apps info'!Y112</f>
        <v>There is no Google Site for this app.</v>
      </c>
      <c r="Z112" s="31" t="str">
        <f>'Comprehensive apps info'!Z112</f>
        <v/>
      </c>
      <c r="AA112" s="32" t="str">
        <f>'Comprehensive apps info'!AA112</f>
        <v>rrd_sak_internal@rrd.com</v>
      </c>
      <c r="AB112" s="32" t="str">
        <f>'Comprehensive apps info'!AB112</f>
        <v>rrd_sak_recon@rrd.com</v>
      </c>
      <c r="AC112" s="32" t="str">
        <f>'Comprehensive apps info'!AC112</f>
        <v/>
      </c>
      <c r="AD112" s="32" t="str">
        <f>'Comprehensive apps info'!AD112</f>
        <v/>
      </c>
      <c r="AE112" s="32" t="str">
        <f>'Comprehensive apps info'!AE112</f>
        <v/>
      </c>
      <c r="AF112" s="33" t="str">
        <f>'Comprehensive apps info'!AF112</f>
        <v/>
      </c>
      <c r="AG112" s="33" t="str">
        <f>'Comprehensive apps info'!AG112</f>
        <v/>
      </c>
      <c r="AH112" s="33" t="str">
        <f>'Comprehensive apps info'!AH112</f>
        <v/>
      </c>
      <c r="AI112" s="33" t="str">
        <f>'Comprehensive apps info'!AI112</f>
        <v/>
      </c>
      <c r="AJ112" s="33" t="str">
        <f>'Comprehensive apps info'!AJ112</f>
        <v/>
      </c>
      <c r="AK112" s="1"/>
    </row>
    <row r="113">
      <c r="A113" s="1"/>
      <c r="B113" s="10">
        <f>'Comprehensive apps info'!B113</f>
        <v>6</v>
      </c>
      <c r="C113" s="10">
        <f>'Comprehensive apps info'!C113</f>
        <v>17</v>
      </c>
      <c r="D113" s="25" t="str">
        <f>'Comprehensive apps info'!D113</f>
        <v>State of Arkansas</v>
      </c>
      <c r="E113" s="25" t="str">
        <f>'Comprehensive apps info'!E113</f>
        <v>Withholdings</v>
      </c>
      <c r="F113" s="25" t="str">
        <f>'Comprehensive apps info'!F113</f>
        <v>sakwthh</v>
      </c>
      <c r="G113" s="25" t="str">
        <f>'Comprehensive apps info'!G113</f>
        <v>Bi-monthly</v>
      </c>
      <c r="H113" s="25" t="str">
        <f>'Comprehensive apps info'!H113</f>
        <v>Statement</v>
      </c>
      <c r="I113" s="25" t="str">
        <f>'Comprehensive apps info'!I113</f>
        <v>PDF</v>
      </c>
      <c r="J113" s="25" t="str">
        <f>'Comprehensive apps info'!J113</f>
        <v>Lakshmi</v>
      </c>
      <c r="K113" s="25" t="str">
        <f>'Comprehensive apps info'!K113</f>
        <v>Nethra</v>
      </c>
      <c r="L113" s="25" t="str">
        <f>'Comprehensive apps info'!L113</f>
        <v>Glen Kartchner</v>
      </c>
      <c r="M113" s="25" t="str">
        <f>'Comprehensive apps info'!M113</f>
        <v>Julie Dunbar</v>
      </c>
      <c r="N113" s="25" t="str">
        <f>'Comprehensive apps info'!N113</f>
        <v>Mike Benson</v>
      </c>
      <c r="O113" s="120" t="str">
        <f>'Comprehensive apps info'!O113</f>
        <v>Supported by TEKsystems</v>
      </c>
      <c r="P113" s="25" t="str">
        <f>'Comprehensive apps info'!P113</f>
        <v/>
      </c>
      <c r="Q113" s="25" t="str">
        <f>'Comprehensive apps info'!Q113</f>
        <v/>
      </c>
      <c r="R113" s="25" t="str">
        <f>'Comprehensive apps info'!R113</f>
        <v/>
      </c>
      <c r="S113" s="16" t="str">
        <f>'Comprehensive apps info'!S113</f>
        <v/>
      </c>
      <c r="T113" s="16" t="str">
        <f>'Comprehensive apps info'!T113</f>
        <v/>
      </c>
      <c r="U113" s="25" t="str">
        <f>'Comprehensive apps info'!U113</f>
        <v>Logan</v>
      </c>
      <c r="V113" s="25" t="str">
        <f>'Comprehensive apps info'!V113</f>
        <v>Logan</v>
      </c>
      <c r="W113" s="28" t="str">
        <f>'Comprehensive apps info'!W113</f>
        <v>/prod/bcs/lgnp/clientapp/sakwthh/</v>
      </c>
      <c r="X113" s="29" t="str">
        <f>'Comprehensive apps info'!X113</f>
        <v>/bcs/lgnt/clientapp/sakwthh/</v>
      </c>
      <c r="Y113" s="30" t="str">
        <f>'Comprehensive apps info'!Y113</f>
        <v>There is no Google Site for this app.</v>
      </c>
      <c r="Z113" s="31" t="str">
        <f>'Comprehensive apps info'!Z113</f>
        <v/>
      </c>
      <c r="AA113" s="32" t="str">
        <f>'Comprehensive apps info'!AA113</f>
        <v>rrd-sakwthh-igroup@rrd.com</v>
      </c>
      <c r="AB113" s="32" t="str">
        <f>'Comprehensive apps info'!AB113</f>
        <v>rrd-sakwthh-egroup@rrd.com</v>
      </c>
      <c r="AC113" s="32" t="str">
        <f>'Comprehensive apps info'!AC113</f>
        <v/>
      </c>
      <c r="AD113" s="32" t="str">
        <f>'Comprehensive apps info'!AD113</f>
        <v/>
      </c>
      <c r="AE113" s="32" t="str">
        <f>'Comprehensive apps info'!AE113</f>
        <v/>
      </c>
      <c r="AF113" s="33" t="str">
        <f>'Comprehensive apps info'!AF113</f>
        <v/>
      </c>
      <c r="AG113" s="33" t="str">
        <f>'Comprehensive apps info'!AG113</f>
        <v/>
      </c>
      <c r="AH113" s="33" t="str">
        <f>'Comprehensive apps info'!AH113</f>
        <v/>
      </c>
      <c r="AI113" s="33" t="str">
        <f>'Comprehensive apps info'!AI113</f>
        <v/>
      </c>
      <c r="AJ113" s="33" t="str">
        <f>'Comprehensive apps info'!AJ113</f>
        <v/>
      </c>
      <c r="AK113" s="1"/>
    </row>
    <row r="114">
      <c r="A114" s="1"/>
      <c r="B114" s="10">
        <f>'Comprehensive apps info'!B114</f>
        <v>6</v>
      </c>
      <c r="C114" s="10">
        <f>'Comprehensive apps info'!C114</f>
        <v>18</v>
      </c>
      <c r="D114" s="25" t="str">
        <f>'Comprehensive apps info'!D114</f>
        <v>Wells Fargo</v>
      </c>
      <c r="E114" s="25" t="str">
        <f>'Comprehensive apps info'!E114</f>
        <v>Reverse Mortgage</v>
      </c>
      <c r="F114" s="25" t="str">
        <f>'Comprehensive apps info'!F114</f>
        <v/>
      </c>
      <c r="G114" s="25" t="str">
        <f>'Comprehensive apps info'!G114</f>
        <v>Monthly</v>
      </c>
      <c r="H114" s="25" t="str">
        <f>'Comprehensive apps info'!H114</f>
        <v>Statement</v>
      </c>
      <c r="I114" s="25" t="str">
        <f>'Comprehensive apps info'!I114</f>
        <v>Raw Data</v>
      </c>
      <c r="J114" s="25" t="str">
        <f>'Comprehensive apps info'!J114</f>
        <v>Unassigned</v>
      </c>
      <c r="K114" s="25" t="str">
        <f>'Comprehensive apps info'!K114</f>
        <v>Unassigned</v>
      </c>
      <c r="L114" s="25" t="str">
        <f>'Comprehensive apps info'!L114</f>
        <v>Tammy Hellberg</v>
      </c>
      <c r="M114" s="25" t="str">
        <f>'Comprehensive apps info'!M114</f>
        <v>Jared Sterzer</v>
      </c>
      <c r="N114" s="25" t="str">
        <f>'Comprehensive apps info'!N114</f>
        <v>Mike Benson</v>
      </c>
      <c r="O114" s="120" t="str">
        <f>'Comprehensive apps info'!O114</f>
        <v>De-scoped from TEKsystems</v>
      </c>
      <c r="P114" s="25" t="str">
        <f>'Comprehensive apps info'!P114</f>
        <v/>
      </c>
      <c r="Q114" s="25" t="str">
        <f>'Comprehensive apps info'!Q114</f>
        <v/>
      </c>
      <c r="R114" s="25" t="str">
        <f>'Comprehensive apps info'!R114</f>
        <v/>
      </c>
      <c r="S114" s="16" t="str">
        <f>'Comprehensive apps info'!S114</f>
        <v/>
      </c>
      <c r="T114" s="16" t="str">
        <f>'Comprehensive apps info'!T114</f>
        <v/>
      </c>
      <c r="U114" s="25" t="str">
        <f>'Comprehensive apps info'!U114</f>
        <v>Need to check</v>
      </c>
      <c r="V114" s="25" t="str">
        <f>'Comprehensive apps info'!V114</f>
        <v>Need to check</v>
      </c>
      <c r="W114" s="28" t="str">
        <f>'Comprehensive apps info'!W114</f>
        <v/>
      </c>
      <c r="X114" s="29" t="str">
        <f>'Comprehensive apps info'!X114</f>
        <v/>
      </c>
      <c r="Y114" s="30" t="str">
        <f>'Comprehensive apps info'!Y114</f>
        <v/>
      </c>
      <c r="Z114" s="31" t="str">
        <f>'Comprehensive apps info'!Z114</f>
        <v/>
      </c>
      <c r="AA114" s="32" t="str">
        <f>'Comprehensive apps info'!AA114</f>
        <v/>
      </c>
      <c r="AB114" s="32" t="str">
        <f>'Comprehensive apps info'!AB114</f>
        <v/>
      </c>
      <c r="AC114" s="32" t="str">
        <f>'Comprehensive apps info'!AC114</f>
        <v/>
      </c>
      <c r="AD114" s="32" t="str">
        <f>'Comprehensive apps info'!AD114</f>
        <v/>
      </c>
      <c r="AE114" s="32" t="str">
        <f>'Comprehensive apps info'!AE114</f>
        <v/>
      </c>
      <c r="AF114" s="33" t="str">
        <f>'Comprehensive apps info'!AF114</f>
        <v/>
      </c>
      <c r="AG114" s="33" t="str">
        <f>'Comprehensive apps info'!AG114</f>
        <v/>
      </c>
      <c r="AH114" s="33" t="str">
        <f>'Comprehensive apps info'!AH114</f>
        <v/>
      </c>
      <c r="AI114" s="33" t="str">
        <f>'Comprehensive apps info'!AI114</f>
        <v/>
      </c>
      <c r="AJ114" s="33" t="str">
        <f>'Comprehensive apps info'!AJ114</f>
        <v/>
      </c>
      <c r="AK114" s="1"/>
    </row>
    <row r="115">
      <c r="A115" s="1"/>
      <c r="B115" s="10">
        <f>'Comprehensive apps info'!B115</f>
        <v>6</v>
      </c>
      <c r="C115" s="10">
        <f>'Comprehensive apps info'!C115</f>
        <v>19</v>
      </c>
      <c r="D115" s="25" t="str">
        <f>'Comprehensive apps info'!D115</f>
        <v>American Honda</v>
      </c>
      <c r="E115" s="25" t="str">
        <f>'Comprehensive apps info'!E115</f>
        <v>Recall Notices</v>
      </c>
      <c r="F115" s="25" t="str">
        <f>'Comprehensive apps info'!F115</f>
        <v>amhcard</v>
      </c>
      <c r="G115" s="25" t="str">
        <f>'Comprehensive apps info'!G115</f>
        <v>Ad-hoc</v>
      </c>
      <c r="H115" s="25" t="str">
        <f>'Comprehensive apps info'!H115</f>
        <v>Notice</v>
      </c>
      <c r="I115" s="25" t="str">
        <f>'Comprehensive apps info'!I115</f>
        <v>Raw Data</v>
      </c>
      <c r="J115" s="25" t="str">
        <f>'Comprehensive apps info'!J115</f>
        <v>Sushil</v>
      </c>
      <c r="K115" s="25" t="str">
        <f>'Comprehensive apps info'!K115</f>
        <v>Naidu</v>
      </c>
      <c r="L115" s="25" t="str">
        <f>'Comprehensive apps info'!L115</f>
        <v>Anthony Goodwin</v>
      </c>
      <c r="M115" s="25" t="str">
        <f>'Comprehensive apps info'!M115</f>
        <v>Lisa Hinkle</v>
      </c>
      <c r="N115" s="25" t="str">
        <f>'Comprehensive apps info'!N115</f>
        <v>Casey McCammon</v>
      </c>
      <c r="O115" s="120" t="str">
        <f>'Comprehensive apps info'!O115</f>
        <v>Supported by TEKsystems</v>
      </c>
      <c r="P115" s="25" t="str">
        <f>'Comprehensive apps info'!P115</f>
        <v/>
      </c>
      <c r="Q115" s="25" t="str">
        <f>'Comprehensive apps info'!Q115</f>
        <v/>
      </c>
      <c r="R115" s="25" t="str">
        <f>'Comprehensive apps info'!R115</f>
        <v/>
      </c>
      <c r="S115" s="16" t="str">
        <f>'Comprehensive apps info'!S115</f>
        <v/>
      </c>
      <c r="T115" s="16" t="str">
        <f>'Comprehensive apps info'!T115</f>
        <v/>
      </c>
      <c r="U115" s="25" t="str">
        <f>'Comprehensive apps info'!U115</f>
        <v>Logan</v>
      </c>
      <c r="V115" s="25" t="str">
        <f>'Comprehensive apps info'!V115</f>
        <v>Logan</v>
      </c>
      <c r="W115" s="28" t="str">
        <f>'Comprehensive apps info'!W115</f>
        <v>/prod/bcs/lgnp/clientapp/amhcard/</v>
      </c>
      <c r="X115" s="29" t="str">
        <f>'Comprehensive apps info'!X115</f>
        <v>/bcs/lgnt/clientapp/amhcard/</v>
      </c>
      <c r="Y115" s="30" t="str">
        <f>'Comprehensive apps info'!Y115</f>
        <v>https://sites.google.com/a/rrd.com/american-honda/</v>
      </c>
      <c r="Z115" s="31" t="str">
        <f>'Comprehensive apps info'!Z115</f>
        <v/>
      </c>
      <c r="AA115" s="32" t="str">
        <f>'Comprehensive apps info'!AA115</f>
        <v>rrd-amhcard-igroup@rrd.com</v>
      </c>
      <c r="AB115" s="32" t="str">
        <f>'Comprehensive apps info'!AB115</f>
        <v>rrd-amhcard-egroup@rrd.com</v>
      </c>
      <c r="AC115" s="32" t="str">
        <f>'Comprehensive apps info'!AC115</f>
        <v/>
      </c>
      <c r="AD115" s="32" t="str">
        <f>'Comprehensive apps info'!AD115</f>
        <v/>
      </c>
      <c r="AE115" s="32" t="str">
        <f>'Comprehensive apps info'!AE115</f>
        <v/>
      </c>
      <c r="AF115" s="33" t="str">
        <f>'Comprehensive apps info'!AF115</f>
        <v/>
      </c>
      <c r="AG115" s="33" t="str">
        <f>'Comprehensive apps info'!AG115</f>
        <v/>
      </c>
      <c r="AH115" s="33" t="str">
        <f>'Comprehensive apps info'!AH115</f>
        <v/>
      </c>
      <c r="AI115" s="33" t="str">
        <f>'Comprehensive apps info'!AI115</f>
        <v/>
      </c>
      <c r="AJ115" s="33" t="str">
        <f>'Comprehensive apps info'!AJ115</f>
        <v/>
      </c>
      <c r="AK115" s="1"/>
    </row>
    <row r="116">
      <c r="A116" s="1"/>
      <c r="B116" s="10">
        <f>'Comprehensive apps info'!B116</f>
        <v>6</v>
      </c>
      <c r="C116" s="10">
        <f>'Comprehensive apps info'!C116</f>
        <v>20</v>
      </c>
      <c r="D116" s="25" t="str">
        <f>'Comprehensive apps info'!D116</f>
        <v>Ascensus</v>
      </c>
      <c r="E116" s="25" t="str">
        <f>'Comprehensive apps info'!E116</f>
        <v>Fee Disclosure</v>
      </c>
      <c r="F116" s="25" t="str">
        <f>'Comprehensive apps info'!F116</f>
        <v>asnfeed</v>
      </c>
      <c r="G116" s="25" t="str">
        <f>'Comprehensive apps info'!G116</f>
        <v>Weekly</v>
      </c>
      <c r="H116" s="25" t="str">
        <f>'Comprehensive apps info'!H116</f>
        <v>Statement</v>
      </c>
      <c r="I116" s="25" t="str">
        <f>'Comprehensive apps info'!I116</f>
        <v>PDF</v>
      </c>
      <c r="J116" s="25" t="str">
        <f>'Comprehensive apps info'!J116</f>
        <v>Veera</v>
      </c>
      <c r="K116" s="25" t="str">
        <f>'Comprehensive apps info'!K116</f>
        <v>Naidu</v>
      </c>
      <c r="L116" s="25" t="str">
        <f>'Comprehensive apps info'!L116</f>
        <v>Bob Durtschi</v>
      </c>
      <c r="M116" s="25" t="str">
        <f>'Comprehensive apps info'!M116</f>
        <v>Karla Ann Shakes</v>
      </c>
      <c r="N116" s="25" t="str">
        <f>'Comprehensive apps info'!N116</f>
        <v>Casey McCammon</v>
      </c>
      <c r="O116" s="120" t="str">
        <f>'Comprehensive apps info'!O116</f>
        <v>Supported by TEKsystems</v>
      </c>
      <c r="P116" s="25" t="str">
        <f>'Comprehensive apps info'!P116</f>
        <v/>
      </c>
      <c r="Q116" s="25" t="str">
        <f>'Comprehensive apps info'!Q116</f>
        <v/>
      </c>
      <c r="R116" s="25" t="str">
        <f>'Comprehensive apps info'!R116</f>
        <v/>
      </c>
      <c r="S116" s="16" t="str">
        <f>'Comprehensive apps info'!S116</f>
        <v/>
      </c>
      <c r="T116" s="16" t="str">
        <f>'Comprehensive apps info'!T116</f>
        <v/>
      </c>
      <c r="U116" s="25" t="str">
        <f>'Comprehensive apps info'!U116</f>
        <v>Hyde Park</v>
      </c>
      <c r="V116" s="25" t="str">
        <f>'Comprehensive apps info'!V116</f>
        <v>Hyde Park</v>
      </c>
      <c r="W116" s="28" t="str">
        <f>'Comprehensive apps info'!W116</f>
        <v>/prod/bcs/hdpp/clientapp/asnfeed/</v>
      </c>
      <c r="X116" s="29" t="str">
        <f>'Comprehensive apps info'!X116</f>
        <v>/bcs/hdpt/clientapp/asnfeed/</v>
      </c>
      <c r="Y116" s="30" t="str">
        <f>'Comprehensive apps info'!Y116</f>
        <v>https://sites.google.com/a/rrd.com/ascensus-fee-disclosure/</v>
      </c>
      <c r="Z116" s="31" t="str">
        <f>'Comprehensive apps info'!Z116</f>
        <v/>
      </c>
      <c r="AA116" s="32" t="str">
        <f>'Comprehensive apps info'!AA116</f>
        <v>rrd-asnfeed-igroup@rrd.com</v>
      </c>
      <c r="AB116" s="32" t="str">
        <f>'Comprehensive apps info'!AB116</f>
        <v>rrd-asnfeed-egroup@rrd.com</v>
      </c>
      <c r="AC116" s="32" t="str">
        <f>'Comprehensive apps info'!AC116</f>
        <v/>
      </c>
      <c r="AD116" s="32" t="str">
        <f>'Comprehensive apps info'!AD116</f>
        <v/>
      </c>
      <c r="AE116" s="32" t="str">
        <f>'Comprehensive apps info'!AE116</f>
        <v/>
      </c>
      <c r="AF116" s="33" t="str">
        <f>'Comprehensive apps info'!AF116</f>
        <v/>
      </c>
      <c r="AG116" s="33" t="str">
        <f>'Comprehensive apps info'!AG116</f>
        <v/>
      </c>
      <c r="AH116" s="33" t="str">
        <f>'Comprehensive apps info'!AH116</f>
        <v/>
      </c>
      <c r="AI116" s="33" t="str">
        <f>'Comprehensive apps info'!AI116</f>
        <v/>
      </c>
      <c r="AJ116" s="33" t="str">
        <f>'Comprehensive apps info'!AJ116</f>
        <v/>
      </c>
      <c r="AK116" s="1"/>
    </row>
    <row r="117">
      <c r="A117" s="1"/>
      <c r="B117" s="10">
        <f>'Comprehensive apps info'!B117</f>
        <v>6</v>
      </c>
      <c r="C117" s="10">
        <f>'Comprehensive apps info'!C117</f>
        <v>21</v>
      </c>
      <c r="D117" s="25" t="str">
        <f>'Comprehensive apps info'!D117</f>
        <v>Bank of Utah</v>
      </c>
      <c r="E117" s="25" t="str">
        <f>'Comprehensive apps info'!E117</f>
        <v>Statements</v>
      </c>
      <c r="F117" s="25" t="str">
        <f>'Comprehensive apps info'!F117</f>
        <v>butstmt</v>
      </c>
      <c r="G117" s="25" t="str">
        <f>'Comprehensive apps info'!G117</f>
        <v>Daily</v>
      </c>
      <c r="H117" s="25" t="str">
        <f>'Comprehensive apps info'!H117</f>
        <v>Statement</v>
      </c>
      <c r="I117" s="25" t="str">
        <f>'Comprehensive apps info'!I117</f>
        <v>PDF</v>
      </c>
      <c r="J117" s="25" t="str">
        <f>'Comprehensive apps info'!J117</f>
        <v>Unassigned</v>
      </c>
      <c r="K117" s="25" t="str">
        <f>'Comprehensive apps info'!K117</f>
        <v>Unassigned</v>
      </c>
      <c r="L117" s="25" t="str">
        <f>'Comprehensive apps info'!L117</f>
        <v>Bob Durtschi</v>
      </c>
      <c r="M117" s="25" t="str">
        <f>'Comprehensive apps info'!M117</f>
        <v>Julie Dunbar</v>
      </c>
      <c r="N117" s="25" t="str">
        <f>'Comprehensive apps info'!N117</f>
        <v>Casey McCammon</v>
      </c>
      <c r="O117" s="120" t="str">
        <f>'Comprehensive apps info'!O117</f>
        <v>De-scoped from TEKsystems</v>
      </c>
      <c r="P117" s="25" t="str">
        <f>'Comprehensive apps info'!P117</f>
        <v/>
      </c>
      <c r="Q117" s="25" t="str">
        <f>'Comprehensive apps info'!Q117</f>
        <v/>
      </c>
      <c r="R117" s="25" t="str">
        <f>'Comprehensive apps info'!R117</f>
        <v/>
      </c>
      <c r="S117" s="16" t="str">
        <f>'Comprehensive apps info'!S117</f>
        <v/>
      </c>
      <c r="T117" s="16" t="str">
        <f>'Comprehensive apps info'!T117</f>
        <v/>
      </c>
      <c r="U117" s="25" t="str">
        <f>'Comprehensive apps info'!U117</f>
        <v>Logan</v>
      </c>
      <c r="V117" s="25" t="str">
        <f>'Comprehensive apps info'!V117</f>
        <v>Logan</v>
      </c>
      <c r="W117" s="28" t="str">
        <f>'Comprehensive apps info'!W117</f>
        <v>/prod/bcs/lgnp/clientapp/butstmt/</v>
      </c>
      <c r="X117" s="29" t="str">
        <f>'Comprehensive apps info'!X117</f>
        <v>/bcs/lgnt/clientapp/butstmt/</v>
      </c>
      <c r="Y117" s="30" t="str">
        <f>'Comprehensive apps info'!Y117</f>
        <v/>
      </c>
      <c r="Z117" s="31" t="str">
        <f>'Comprehensive apps info'!Z117</f>
        <v/>
      </c>
      <c r="AA117" s="32" t="str">
        <f>'Comprehensive apps info'!AA117</f>
        <v/>
      </c>
      <c r="AB117" s="32" t="str">
        <f>'Comprehensive apps info'!AB117</f>
        <v/>
      </c>
      <c r="AC117" s="32" t="str">
        <f>'Comprehensive apps info'!AC117</f>
        <v/>
      </c>
      <c r="AD117" s="32" t="str">
        <f>'Comprehensive apps info'!AD117</f>
        <v/>
      </c>
      <c r="AE117" s="32" t="str">
        <f>'Comprehensive apps info'!AE117</f>
        <v/>
      </c>
      <c r="AF117" s="33" t="str">
        <f>'Comprehensive apps info'!AF117</f>
        <v/>
      </c>
      <c r="AG117" s="33" t="str">
        <f>'Comprehensive apps info'!AG117</f>
        <v/>
      </c>
      <c r="AH117" s="33" t="str">
        <f>'Comprehensive apps info'!AH117</f>
        <v/>
      </c>
      <c r="AI117" s="33" t="str">
        <f>'Comprehensive apps info'!AI117</f>
        <v/>
      </c>
      <c r="AJ117" s="33" t="str">
        <f>'Comprehensive apps info'!AJ117</f>
        <v/>
      </c>
      <c r="AK117" s="1"/>
    </row>
    <row r="118">
      <c r="A118" s="1"/>
      <c r="B118" s="10">
        <f>'Comprehensive apps info'!B118</f>
        <v>6</v>
      </c>
      <c r="C118" s="10">
        <f>'Comprehensive apps info'!C118</f>
        <v>22</v>
      </c>
      <c r="D118" s="25" t="str">
        <f>'Comprehensive apps info'!D118</f>
        <v>American Academy of Ophthalmology</v>
      </c>
      <c r="E118" s="25" t="str">
        <f>'Comprehensive apps info'!E118</f>
        <v>AAO</v>
      </c>
      <c r="F118" s="25" t="str">
        <f>'Comprehensive apps info'!F118</f>
        <v>aaobill</v>
      </c>
      <c r="G118" s="25" t="str">
        <f>'Comprehensive apps info'!G118</f>
        <v>Annual</v>
      </c>
      <c r="H118" s="25" t="str">
        <f>'Comprehensive apps info'!H118</f>
        <v>Kit</v>
      </c>
      <c r="I118" s="25" t="str">
        <f>'Comprehensive apps info'!I118</f>
        <v>Raw Data</v>
      </c>
      <c r="J118" s="25" t="str">
        <f>'Comprehensive apps info'!J118</f>
        <v>Parth</v>
      </c>
      <c r="K118" s="25" t="str">
        <f>'Comprehensive apps info'!K118</f>
        <v>Ravi</v>
      </c>
      <c r="L118" s="25" t="str">
        <f>'Comprehensive apps info'!L118</f>
        <v>Alan Gebert</v>
      </c>
      <c r="M118" s="25" t="str">
        <f>'Comprehensive apps info'!M118</f>
        <v>Linden Olson</v>
      </c>
      <c r="N118" s="25" t="str">
        <f>'Comprehensive apps info'!N118</f>
        <v>Casey McCammon</v>
      </c>
      <c r="O118" s="120" t="str">
        <f>'Comprehensive apps info'!O118</f>
        <v>Supported by TEKsystems</v>
      </c>
      <c r="P118" s="25" t="str">
        <f>'Comprehensive apps info'!P118</f>
        <v/>
      </c>
      <c r="Q118" s="25" t="str">
        <f>'Comprehensive apps info'!Q118</f>
        <v/>
      </c>
      <c r="R118" s="25" t="str">
        <f>'Comprehensive apps info'!R118</f>
        <v/>
      </c>
      <c r="S118" s="16" t="str">
        <f>'Comprehensive apps info'!S118</f>
        <v/>
      </c>
      <c r="T118" s="16" t="str">
        <f>'Comprehensive apps info'!T118</f>
        <v/>
      </c>
      <c r="U118" s="25" t="str">
        <f>'Comprehensive apps info'!U118</f>
        <v>Logan</v>
      </c>
      <c r="V118" s="25" t="str">
        <f>'Comprehensive apps info'!V118</f>
        <v>Logan</v>
      </c>
      <c r="W118" s="28" t="str">
        <f>'Comprehensive apps info'!W118</f>
        <v>/prod/bcs/lgnp/clientapp/aaobill/</v>
      </c>
      <c r="X118" s="29" t="str">
        <f>'Comprehensive apps info'!X118</f>
        <v>/bcs/lgnt/clientapp/aaobill/</v>
      </c>
      <c r="Y118" s="30" t="str">
        <f>'Comprehensive apps info'!Y118</f>
        <v>https://sites.google.com/a/rrd.com/aao/</v>
      </c>
      <c r="Z118" s="31" t="str">
        <f>'Comprehensive apps info'!Z118</f>
        <v/>
      </c>
      <c r="AA118" s="32" t="str">
        <f>'Comprehensive apps info'!AA118</f>
        <v>rrd_aaobill_igroup@rrd.com</v>
      </c>
      <c r="AB118" s="32" t="str">
        <f>'Comprehensive apps info'!AB118</f>
        <v>rrd_aaobill_egroup@rrd.com</v>
      </c>
      <c r="AC118" s="32" t="str">
        <f>'Comprehensive apps info'!AC118</f>
        <v/>
      </c>
      <c r="AD118" s="32" t="str">
        <f>'Comprehensive apps info'!AD118</f>
        <v/>
      </c>
      <c r="AE118" s="32" t="str">
        <f>'Comprehensive apps info'!AE118</f>
        <v/>
      </c>
      <c r="AF118" s="33" t="str">
        <f>'Comprehensive apps info'!AF118</f>
        <v/>
      </c>
      <c r="AG118" s="33" t="str">
        <f>'Comprehensive apps info'!AG118</f>
        <v/>
      </c>
      <c r="AH118" s="33" t="str">
        <f>'Comprehensive apps info'!AH118</f>
        <v/>
      </c>
      <c r="AI118" s="33" t="str">
        <f>'Comprehensive apps info'!AI118</f>
        <v/>
      </c>
      <c r="AJ118" s="33" t="str">
        <f>'Comprehensive apps info'!AJ118</f>
        <v/>
      </c>
      <c r="AK118" s="1"/>
    </row>
    <row r="119">
      <c r="A119" s="1"/>
      <c r="B119" s="10">
        <f>'Comprehensive apps info'!B119</f>
        <v>6</v>
      </c>
      <c r="C119" s="10">
        <f>'Comprehensive apps info'!C119</f>
        <v>23</v>
      </c>
      <c r="D119" s="25" t="str">
        <f>'Comprehensive apps info'!D119</f>
        <v>Clark County</v>
      </c>
      <c r="E119" s="25" t="str">
        <f>'Comprehensive apps info'!E119</f>
        <v>Certified</v>
      </c>
      <c r="F119" s="25" t="str">
        <f>'Comprehensive apps info'!F119</f>
        <v>clccert</v>
      </c>
      <c r="G119" s="25" t="str">
        <f>'Comprehensive apps info'!G119</f>
        <v>Quarterly</v>
      </c>
      <c r="H119" s="25" t="str">
        <f>'Comprehensive apps info'!H119</f>
        <v>Statement</v>
      </c>
      <c r="I119" s="25" t="str">
        <f>'Comprehensive apps info'!I119</f>
        <v>Raw Data</v>
      </c>
      <c r="J119" s="25" t="str">
        <f>'Comprehensive apps info'!J119</f>
        <v>Parth</v>
      </c>
      <c r="K119" s="25" t="str">
        <f>'Comprehensive apps info'!K119</f>
        <v>Ravi</v>
      </c>
      <c r="L119" s="25" t="str">
        <f>'Comprehensive apps info'!L119</f>
        <v>Ismaila Meite</v>
      </c>
      <c r="M119" s="25" t="str">
        <f>'Comprehensive apps info'!M119</f>
        <v>LuAnn Rickson</v>
      </c>
      <c r="N119" s="25" t="str">
        <f>'Comprehensive apps info'!N119</f>
        <v>Casey McCammon</v>
      </c>
      <c r="O119" s="120" t="str">
        <f>'Comprehensive apps info'!O119</f>
        <v>Supported by TEKsystems</v>
      </c>
      <c r="P119" s="25" t="str">
        <f>'Comprehensive apps info'!P119</f>
        <v/>
      </c>
      <c r="Q119" s="25" t="str">
        <f>'Comprehensive apps info'!Q119</f>
        <v/>
      </c>
      <c r="R119" s="25" t="str">
        <f>'Comprehensive apps info'!R119</f>
        <v/>
      </c>
      <c r="S119" s="16" t="str">
        <f>'Comprehensive apps info'!S119</f>
        <v/>
      </c>
      <c r="T119" s="16" t="str">
        <f>'Comprehensive apps info'!T119</f>
        <v/>
      </c>
      <c r="U119" s="25" t="str">
        <f>'Comprehensive apps info'!U119</f>
        <v>Logan</v>
      </c>
      <c r="V119" s="25" t="str">
        <f>'Comprehensive apps info'!V119</f>
        <v>Logan</v>
      </c>
      <c r="W119" s="28" t="str">
        <f>'Comprehensive apps info'!W119</f>
        <v>/prod/bcs/lgnp/clientapp/clccert/</v>
      </c>
      <c r="X119" s="29" t="str">
        <f>'Comprehensive apps info'!X119</f>
        <v>/bcs/lgnt/clientapp/clccert/</v>
      </c>
      <c r="Y119" s="30" t="str">
        <f>'Comprehensive apps info'!Y119</f>
        <v>https://sites.google.com/a/rrd.com/clark-county-certified2/</v>
      </c>
      <c r="Z119" s="31" t="str">
        <f>'Comprehensive apps info'!Z119</f>
        <v/>
      </c>
      <c r="AA119" s="32" t="str">
        <f>'Comprehensive apps info'!AA119</f>
        <v>rrd-clccert-igroup@rrd.com</v>
      </c>
      <c r="AB119" s="32" t="str">
        <f>'Comprehensive apps info'!AB119</f>
        <v>rrd-clccert-egroup@rrd.com</v>
      </c>
      <c r="AC119" s="32" t="str">
        <f>'Comprehensive apps info'!AC119</f>
        <v/>
      </c>
      <c r="AD119" s="32" t="str">
        <f>'Comprehensive apps info'!AD119</f>
        <v/>
      </c>
      <c r="AE119" s="32" t="str">
        <f>'Comprehensive apps info'!AE119</f>
        <v/>
      </c>
      <c r="AF119" s="33" t="str">
        <f>'Comprehensive apps info'!AF119</f>
        <v/>
      </c>
      <c r="AG119" s="33" t="str">
        <f>'Comprehensive apps info'!AG119</f>
        <v/>
      </c>
      <c r="AH119" s="33" t="str">
        <f>'Comprehensive apps info'!AH119</f>
        <v/>
      </c>
      <c r="AI119" s="33" t="str">
        <f>'Comprehensive apps info'!AI119</f>
        <v/>
      </c>
      <c r="AJ119" s="33" t="str">
        <f>'Comprehensive apps info'!AJ119</f>
        <v/>
      </c>
      <c r="AK119" s="1"/>
    </row>
    <row r="120">
      <c r="A120" s="1"/>
      <c r="B120" s="10">
        <f>'Comprehensive apps info'!B120</f>
        <v>6</v>
      </c>
      <c r="C120" s="10">
        <f>'Comprehensive apps info'!C120</f>
        <v>24</v>
      </c>
      <c r="D120" s="25" t="str">
        <f>'Comprehensive apps info'!D120</f>
        <v>Clark County</v>
      </c>
      <c r="E120" s="25" t="str">
        <f>'Comprehensive apps info'!E120</f>
        <v>Distribution Notices</v>
      </c>
      <c r="F120" s="25" t="str">
        <f>'Comprehensive apps info'!F120</f>
        <v>clcdnot</v>
      </c>
      <c r="G120" s="25" t="str">
        <f>'Comprehensive apps info'!G120</f>
        <v>Annual</v>
      </c>
      <c r="H120" s="25" t="str">
        <f>'Comprehensive apps info'!H120</f>
        <v>Statement</v>
      </c>
      <c r="I120" s="25" t="str">
        <f>'Comprehensive apps info'!I120</f>
        <v>Raw Data</v>
      </c>
      <c r="J120" s="25" t="str">
        <f>'Comprehensive apps info'!J120</f>
        <v>Anil</v>
      </c>
      <c r="K120" s="25" t="str">
        <f>'Comprehensive apps info'!K120</f>
        <v>Lakshmi</v>
      </c>
      <c r="L120" s="25" t="str">
        <f>'Comprehensive apps info'!L120</f>
        <v>Michelle Tubbs</v>
      </c>
      <c r="M120" s="25" t="str">
        <f>'Comprehensive apps info'!M120</f>
        <v>LuAnn Rickson</v>
      </c>
      <c r="N120" s="25" t="str">
        <f>'Comprehensive apps info'!N120</f>
        <v>Casey McCammon</v>
      </c>
      <c r="O120" s="120" t="str">
        <f>'Comprehensive apps info'!O120</f>
        <v>Supported by TEKsystems</v>
      </c>
      <c r="P120" s="25" t="str">
        <f>'Comprehensive apps info'!P120</f>
        <v/>
      </c>
      <c r="Q120" s="25" t="str">
        <f>'Comprehensive apps info'!Q120</f>
        <v/>
      </c>
      <c r="R120" s="25" t="str">
        <f>'Comprehensive apps info'!R120</f>
        <v/>
      </c>
      <c r="S120" s="16" t="str">
        <f>'Comprehensive apps info'!S120</f>
        <v/>
      </c>
      <c r="T120" s="16" t="str">
        <f>'Comprehensive apps info'!T120</f>
        <v/>
      </c>
      <c r="U120" s="25" t="str">
        <f>'Comprehensive apps info'!U120</f>
        <v>Logan</v>
      </c>
      <c r="V120" s="25" t="str">
        <f>'Comprehensive apps info'!V120</f>
        <v>Logan</v>
      </c>
      <c r="W120" s="28" t="str">
        <f>'Comprehensive apps info'!W120</f>
        <v>/prod/bcs/lgnp/clientapp/clcdnot/</v>
      </c>
      <c r="X120" s="29" t="str">
        <f>'Comprehensive apps info'!X120</f>
        <v>/bcs/lgnt/clientapp/clcdnot/</v>
      </c>
      <c r="Y120" s="30" t="str">
        <f>'Comprehensive apps info'!Y120</f>
        <v>https://sites.google.com/a/rrd.com/clark-county-distribution-notices/</v>
      </c>
      <c r="Z120" s="31" t="str">
        <f>'Comprehensive apps info'!Z120</f>
        <v/>
      </c>
      <c r="AA120" s="32" t="str">
        <f>'Comprehensive apps info'!AA120</f>
        <v>rrd-clcdnot-igroup@rrd.com</v>
      </c>
      <c r="AB120" s="32" t="str">
        <f>'Comprehensive apps info'!AB120</f>
        <v>rrd-clcdnot-egroup@rrd.com</v>
      </c>
      <c r="AC120" s="32" t="str">
        <f>'Comprehensive apps info'!AC120</f>
        <v/>
      </c>
      <c r="AD120" s="32" t="str">
        <f>'Comprehensive apps info'!AD120</f>
        <v/>
      </c>
      <c r="AE120" s="32" t="str">
        <f>'Comprehensive apps info'!AE120</f>
        <v/>
      </c>
      <c r="AF120" s="33" t="str">
        <f>'Comprehensive apps info'!AF120</f>
        <v/>
      </c>
      <c r="AG120" s="33" t="str">
        <f>'Comprehensive apps info'!AG120</f>
        <v/>
      </c>
      <c r="AH120" s="33" t="str">
        <f>'Comprehensive apps info'!AH120</f>
        <v/>
      </c>
      <c r="AI120" s="33" t="str">
        <f>'Comprehensive apps info'!AI120</f>
        <v/>
      </c>
      <c r="AJ120" s="33" t="str">
        <f>'Comprehensive apps info'!AJ120</f>
        <v/>
      </c>
      <c r="AK120" s="1"/>
    </row>
    <row r="121">
      <c r="A121" s="1"/>
      <c r="B121" s="10">
        <f>'Comprehensive apps info'!B121</f>
        <v>6</v>
      </c>
      <c r="C121" s="10">
        <f>'Comprehensive apps info'!C121</f>
        <v>25</v>
      </c>
      <c r="D121" s="25" t="str">
        <f>'Comprehensive apps info'!D121</f>
        <v>Clark County</v>
      </c>
      <c r="E121" s="25" t="str">
        <f>'Comprehensive apps info'!E121</f>
        <v>Multi Run Property Tax Notices</v>
      </c>
      <c r="F121" s="25" t="str">
        <f>'Comprehensive apps info'!F121</f>
        <v>clctbil</v>
      </c>
      <c r="G121" s="25" t="str">
        <f>'Comprehensive apps info'!G121</f>
        <v>Monthly</v>
      </c>
      <c r="H121" s="25" t="str">
        <f>'Comprehensive apps info'!H121</f>
        <v>Statement</v>
      </c>
      <c r="I121" s="25" t="str">
        <f>'Comprehensive apps info'!I121</f>
        <v>Raw Data</v>
      </c>
      <c r="J121" s="25" t="str">
        <f>'Comprehensive apps info'!J121</f>
        <v>Anil</v>
      </c>
      <c r="K121" s="25" t="str">
        <f>'Comprehensive apps info'!K121</f>
        <v>Lakshmi</v>
      </c>
      <c r="L121" s="25" t="str">
        <f>'Comprehensive apps info'!L121</f>
        <v>Michelle Tubbs</v>
      </c>
      <c r="M121" s="25" t="str">
        <f>'Comprehensive apps info'!M121</f>
        <v>LuAnn Rickson</v>
      </c>
      <c r="N121" s="25" t="str">
        <f>'Comprehensive apps info'!N121</f>
        <v>Casey McCammon</v>
      </c>
      <c r="O121" s="120" t="str">
        <f>'Comprehensive apps info'!O121</f>
        <v>Supported by TEKsystems</v>
      </c>
      <c r="P121" s="25" t="str">
        <f>'Comprehensive apps info'!P121</f>
        <v/>
      </c>
      <c r="Q121" s="25" t="str">
        <f>'Comprehensive apps info'!Q121</f>
        <v/>
      </c>
      <c r="R121" s="25" t="str">
        <f>'Comprehensive apps info'!R121</f>
        <v/>
      </c>
      <c r="S121" s="16" t="str">
        <f>'Comprehensive apps info'!S121</f>
        <v/>
      </c>
      <c r="T121" s="16" t="str">
        <f>'Comprehensive apps info'!T121</f>
        <v/>
      </c>
      <c r="U121" s="25" t="str">
        <f>'Comprehensive apps info'!U121</f>
        <v>Logan</v>
      </c>
      <c r="V121" s="25" t="str">
        <f>'Comprehensive apps info'!V121</f>
        <v>Logan</v>
      </c>
      <c r="W121" s="28" t="str">
        <f>'Comprehensive apps info'!W121</f>
        <v>/prod/bcs/lgnp/clientapp/clctbil/</v>
      </c>
      <c r="X121" s="29" t="str">
        <f>'Comprehensive apps info'!X121</f>
        <v>/bcs/lgnt/clientapp/clctbil/</v>
      </c>
      <c r="Y121" s="30" t="str">
        <f>'Comprehensive apps info'!Y121</f>
        <v>https://sites.google.com/a/rrd.com/clark-county-multiple-run-tax-bills/</v>
      </c>
      <c r="Z121" s="31" t="str">
        <f>'Comprehensive apps info'!Z121</f>
        <v/>
      </c>
      <c r="AA121" s="32" t="str">
        <f>'Comprehensive apps info'!AA121</f>
        <v>rrd-clctbil-igroup@rrd.com</v>
      </c>
      <c r="AB121" s="32" t="str">
        <f>'Comprehensive apps info'!AB121</f>
        <v>rrd-clctbil-egroup@rrd.com</v>
      </c>
      <c r="AC121" s="32" t="str">
        <f>'Comprehensive apps info'!AC121</f>
        <v/>
      </c>
      <c r="AD121" s="32" t="str">
        <f>'Comprehensive apps info'!AD121</f>
        <v/>
      </c>
      <c r="AE121" s="32" t="str">
        <f>'Comprehensive apps info'!AE121</f>
        <v/>
      </c>
      <c r="AF121" s="33" t="str">
        <f>'Comprehensive apps info'!AF121</f>
        <v/>
      </c>
      <c r="AG121" s="33" t="str">
        <f>'Comprehensive apps info'!AG121</f>
        <v/>
      </c>
      <c r="AH121" s="33" t="str">
        <f>'Comprehensive apps info'!AH121</f>
        <v/>
      </c>
      <c r="AI121" s="33" t="str">
        <f>'Comprehensive apps info'!AI121</f>
        <v/>
      </c>
      <c r="AJ121" s="33" t="str">
        <f>'Comprehensive apps info'!AJ121</f>
        <v/>
      </c>
      <c r="AK121" s="1"/>
    </row>
    <row r="122">
      <c r="A122" s="1"/>
      <c r="B122" s="10">
        <f>'Comprehensive apps info'!B122</f>
        <v>6</v>
      </c>
      <c r="C122" s="10">
        <f>'Comprehensive apps info'!C122</f>
        <v>26</v>
      </c>
      <c r="D122" s="25" t="str">
        <f>'Comprehensive apps info'!D122</f>
        <v>Clark County</v>
      </c>
      <c r="E122" s="25" t="str">
        <f>'Comprehensive apps info'!E122</f>
        <v>Past Due Notices</v>
      </c>
      <c r="F122" s="25" t="str">
        <f>'Comprehensive apps info'!F122</f>
        <v>clcdlnt</v>
      </c>
      <c r="G122" s="25" t="str">
        <f>'Comprehensive apps info'!G122</f>
        <v>Quarterly</v>
      </c>
      <c r="H122" s="25" t="str">
        <f>'Comprehensive apps info'!H122</f>
        <v>Statement</v>
      </c>
      <c r="I122" s="25" t="str">
        <f>'Comprehensive apps info'!I122</f>
        <v>Raw Data</v>
      </c>
      <c r="J122" s="25" t="str">
        <f>'Comprehensive apps info'!J122</f>
        <v>Anil</v>
      </c>
      <c r="K122" s="25" t="str">
        <f>'Comprehensive apps info'!K122</f>
        <v>Lakshmi</v>
      </c>
      <c r="L122" s="25" t="str">
        <f>'Comprehensive apps info'!L122</f>
        <v>Michelle Tubbs</v>
      </c>
      <c r="M122" s="25" t="str">
        <f>'Comprehensive apps info'!M122</f>
        <v>LuAnn Rickson</v>
      </c>
      <c r="N122" s="25" t="str">
        <f>'Comprehensive apps info'!N122</f>
        <v>Casey McCammon</v>
      </c>
      <c r="O122" s="120" t="str">
        <f>'Comprehensive apps info'!O122</f>
        <v>Supported by TEKsystems</v>
      </c>
      <c r="P122" s="25" t="str">
        <f>'Comprehensive apps info'!P122</f>
        <v/>
      </c>
      <c r="Q122" s="25" t="str">
        <f>'Comprehensive apps info'!Q122</f>
        <v/>
      </c>
      <c r="R122" s="25" t="str">
        <f>'Comprehensive apps info'!R122</f>
        <v/>
      </c>
      <c r="S122" s="16" t="str">
        <f>'Comprehensive apps info'!S122</f>
        <v/>
      </c>
      <c r="T122" s="16" t="str">
        <f>'Comprehensive apps info'!T122</f>
        <v/>
      </c>
      <c r="U122" s="25" t="str">
        <f>'Comprehensive apps info'!U122</f>
        <v>Logan</v>
      </c>
      <c r="V122" s="25" t="str">
        <f>'Comprehensive apps info'!V122</f>
        <v>Logan</v>
      </c>
      <c r="W122" s="28" t="str">
        <f>'Comprehensive apps info'!W122</f>
        <v>/prod/bcs/lgnp/clientapp/clcdlnt/</v>
      </c>
      <c r="X122" s="29" t="str">
        <f>'Comprehensive apps info'!X122</f>
        <v>/bcs/lgnt/clientapp/clcdlnt/</v>
      </c>
      <c r="Y122" s="30" t="str">
        <f>'Comprehensive apps info'!Y122</f>
        <v>https://sites.google.com/a/rrd.com/clark-county-past-due-notices/</v>
      </c>
      <c r="Z122" s="31" t="str">
        <f>'Comprehensive apps info'!Z122</f>
        <v/>
      </c>
      <c r="AA122" s="32" t="str">
        <f>'Comprehensive apps info'!AA122</f>
        <v>rrd-clcdlnt-igroup@rrd.com</v>
      </c>
      <c r="AB122" s="32" t="str">
        <f>'Comprehensive apps info'!AB122</f>
        <v>rrd-clcdlnt-egroup@rrd.com</v>
      </c>
      <c r="AC122" s="32" t="str">
        <f>'Comprehensive apps info'!AC122</f>
        <v/>
      </c>
      <c r="AD122" s="32" t="str">
        <f>'Comprehensive apps info'!AD122</f>
        <v/>
      </c>
      <c r="AE122" s="32" t="str">
        <f>'Comprehensive apps info'!AE122</f>
        <v/>
      </c>
      <c r="AF122" s="33" t="str">
        <f>'Comprehensive apps info'!AF122</f>
        <v/>
      </c>
      <c r="AG122" s="33" t="str">
        <f>'Comprehensive apps info'!AG122</f>
        <v/>
      </c>
      <c r="AH122" s="33" t="str">
        <f>'Comprehensive apps info'!AH122</f>
        <v/>
      </c>
      <c r="AI122" s="33" t="str">
        <f>'Comprehensive apps info'!AI122</f>
        <v/>
      </c>
      <c r="AJ122" s="33" t="str">
        <f>'Comprehensive apps info'!AJ122</f>
        <v/>
      </c>
      <c r="AK122" s="1"/>
    </row>
    <row r="123">
      <c r="A123" s="91"/>
      <c r="B123" s="10">
        <f>'Comprehensive apps info'!B123</f>
        <v>6</v>
      </c>
      <c r="C123" s="10">
        <f>'Comprehensive apps info'!C123</f>
        <v>27</v>
      </c>
      <c r="D123" s="25" t="str">
        <f>'Comprehensive apps info'!D123</f>
        <v>Clark County</v>
      </c>
      <c r="E123" s="25" t="str">
        <f>'Comprehensive apps info'!E123</f>
        <v>Property Tax Notices</v>
      </c>
      <c r="F123" s="25" t="str">
        <f>'Comprehensive apps info'!F123</f>
        <v>clctbil</v>
      </c>
      <c r="G123" s="25" t="str">
        <f>'Comprehensive apps info'!G123</f>
        <v>Annual</v>
      </c>
      <c r="H123" s="25" t="str">
        <f>'Comprehensive apps info'!H123</f>
        <v>Statement</v>
      </c>
      <c r="I123" s="25" t="str">
        <f>'Comprehensive apps info'!I123</f>
        <v>Raw Data</v>
      </c>
      <c r="J123" s="25" t="str">
        <f>'Comprehensive apps info'!J123</f>
        <v>Anil</v>
      </c>
      <c r="K123" s="25" t="str">
        <f>'Comprehensive apps info'!K123</f>
        <v>Lakshmi</v>
      </c>
      <c r="L123" s="25" t="str">
        <f>'Comprehensive apps info'!L123</f>
        <v>Michelle Tubbs</v>
      </c>
      <c r="M123" s="25" t="str">
        <f>'Comprehensive apps info'!M123</f>
        <v>LuAnn Rickson</v>
      </c>
      <c r="N123" s="25" t="str">
        <f>'Comprehensive apps info'!N123</f>
        <v>Casey McCammon</v>
      </c>
      <c r="O123" s="120" t="str">
        <f>'Comprehensive apps info'!O123</f>
        <v>Supported by TEKsystems</v>
      </c>
      <c r="P123" s="25" t="str">
        <f>'Comprehensive apps info'!P123</f>
        <v/>
      </c>
      <c r="Q123" s="25" t="str">
        <f>'Comprehensive apps info'!Q123</f>
        <v/>
      </c>
      <c r="R123" s="25" t="str">
        <f>'Comprehensive apps info'!R123</f>
        <v/>
      </c>
      <c r="S123" s="16" t="str">
        <f>'Comprehensive apps info'!S123</f>
        <v/>
      </c>
      <c r="T123" s="16" t="str">
        <f>'Comprehensive apps info'!T123</f>
        <v/>
      </c>
      <c r="U123" s="25" t="str">
        <f>'Comprehensive apps info'!U123</f>
        <v>Logan</v>
      </c>
      <c r="V123" s="25" t="str">
        <f>'Comprehensive apps info'!V123</f>
        <v>Logan</v>
      </c>
      <c r="W123" s="28" t="str">
        <f>'Comprehensive apps info'!W123</f>
        <v>/prod/bcs/lgnp/clientapp/clctbil/</v>
      </c>
      <c r="X123" s="29" t="str">
        <f>'Comprehensive apps info'!X123</f>
        <v>/bcs/lgnt/clientapp/clctbil/</v>
      </c>
      <c r="Y123" s="30" t="str">
        <f>'Comprehensive apps info'!Y123</f>
        <v>https://sites.google.com/a/rrd.com/clark-county-annual/</v>
      </c>
      <c r="Z123" s="31" t="str">
        <f>'Comprehensive apps info'!Z123</f>
        <v/>
      </c>
      <c r="AA123" s="32" t="str">
        <f>'Comprehensive apps info'!AA123</f>
        <v>rrd-clctbil-igroup@rrd.com</v>
      </c>
      <c r="AB123" s="32" t="str">
        <f>'Comprehensive apps info'!AB123</f>
        <v>rrd-clctbil-egroup@rrd.com</v>
      </c>
      <c r="AC123" s="32" t="str">
        <f>'Comprehensive apps info'!AC123</f>
        <v/>
      </c>
      <c r="AD123" s="32" t="str">
        <f>'Comprehensive apps info'!AD123</f>
        <v/>
      </c>
      <c r="AE123" s="32" t="str">
        <f>'Comprehensive apps info'!AE123</f>
        <v/>
      </c>
      <c r="AF123" s="33" t="str">
        <f>'Comprehensive apps info'!AF123</f>
        <v/>
      </c>
      <c r="AG123" s="33" t="str">
        <f>'Comprehensive apps info'!AG123</f>
        <v/>
      </c>
      <c r="AH123" s="33" t="str">
        <f>'Comprehensive apps info'!AH123</f>
        <v/>
      </c>
      <c r="AI123" s="33" t="str">
        <f>'Comprehensive apps info'!AI123</f>
        <v/>
      </c>
      <c r="AJ123" s="33" t="str">
        <f>'Comprehensive apps info'!AJ123</f>
        <v/>
      </c>
      <c r="AK123" s="1"/>
    </row>
    <row r="124">
      <c r="A124" s="91"/>
      <c r="B124" s="10">
        <f>'Comprehensive apps info'!B124</f>
        <v>7</v>
      </c>
      <c r="C124" s="10">
        <f>'Comprehensive apps info'!C124</f>
        <v>1</v>
      </c>
      <c r="D124" s="25" t="str">
        <f>'Comprehensive apps info'!D124</f>
        <v>Compassion</v>
      </c>
      <c r="E124" s="25" t="str">
        <f>'Comprehensive apps info'!E124</f>
        <v>Contribution Statements</v>
      </c>
      <c r="F124" s="25" t="str">
        <f>'Comprehensive apps info'!F124</f>
        <v>cmpstmt</v>
      </c>
      <c r="G124" s="25" t="str">
        <f>'Comprehensive apps info'!G124</f>
        <v>Monthly</v>
      </c>
      <c r="H124" s="25" t="str">
        <f>'Comprehensive apps info'!H124</f>
        <v>Statement</v>
      </c>
      <c r="I124" s="25" t="str">
        <f>'Comprehensive apps info'!I124</f>
        <v>Raw Data</v>
      </c>
      <c r="J124" s="25" t="str">
        <f>'Comprehensive apps info'!J124</f>
        <v>Parth</v>
      </c>
      <c r="K124" s="25" t="str">
        <f>'Comprehensive apps info'!K124</f>
        <v>Venkat</v>
      </c>
      <c r="L124" s="25" t="str">
        <f>'Comprehensive apps info'!L124</f>
        <v>Bruce Simmons</v>
      </c>
      <c r="M124" s="25" t="str">
        <f>'Comprehensive apps info'!M124</f>
        <v>Randy Bunce</v>
      </c>
      <c r="N124" s="25" t="str">
        <f>'Comprehensive apps info'!N124</f>
        <v>Casey McCammon</v>
      </c>
      <c r="O124" s="120" t="str">
        <f>'Comprehensive apps info'!O124</f>
        <v>Supported by TEKsystems</v>
      </c>
      <c r="P124" s="25" t="str">
        <f>'Comprehensive apps info'!P124</f>
        <v/>
      </c>
      <c r="Q124" s="25" t="str">
        <f>'Comprehensive apps info'!Q124</f>
        <v/>
      </c>
      <c r="R124" s="25" t="str">
        <f>'Comprehensive apps info'!R124</f>
        <v/>
      </c>
      <c r="S124" s="16" t="str">
        <f>'Comprehensive apps info'!S124</f>
        <v/>
      </c>
      <c r="T124" s="16" t="str">
        <f>'Comprehensive apps info'!T124</f>
        <v/>
      </c>
      <c r="U124" s="25" t="str">
        <f>'Comprehensive apps info'!U124</f>
        <v>Logan</v>
      </c>
      <c r="V124" s="25" t="str">
        <f>'Comprehensive apps info'!V124</f>
        <v>Logan</v>
      </c>
      <c r="W124" s="28" t="str">
        <f>'Comprehensive apps info'!W124</f>
        <v>/prod/bcs/lgnp/clientapp/cmpstmt/</v>
      </c>
      <c r="X124" s="29" t="str">
        <f>'Comprehensive apps info'!X124</f>
        <v>/bcs/lgnt/clientapp/cmpstmt/</v>
      </c>
      <c r="Y124" s="30" t="str">
        <f>'Comprehensive apps info'!Y124</f>
        <v/>
      </c>
      <c r="Z124" s="31" t="str">
        <f>'Comprehensive apps info'!Z124</f>
        <v/>
      </c>
      <c r="AA124" s="32" t="str">
        <f>'Comprehensive apps info'!AA124</f>
        <v>rrd-cmpstmt-igroup@rrd.com</v>
      </c>
      <c r="AB124" s="32" t="str">
        <f>'Comprehensive apps info'!AB124</f>
        <v>rrd-cmpstmt-egroup@rrd.com</v>
      </c>
      <c r="AC124" s="32" t="str">
        <f>'Comprehensive apps info'!AC124</f>
        <v/>
      </c>
      <c r="AD124" s="32" t="str">
        <f>'Comprehensive apps info'!AD124</f>
        <v/>
      </c>
      <c r="AE124" s="32" t="str">
        <f>'Comprehensive apps info'!AE124</f>
        <v/>
      </c>
      <c r="AF124" s="33" t="str">
        <f>'Comprehensive apps info'!AF124</f>
        <v/>
      </c>
      <c r="AG124" s="33" t="str">
        <f>'Comprehensive apps info'!AG124</f>
        <v/>
      </c>
      <c r="AH124" s="33" t="str">
        <f>'Comprehensive apps info'!AH124</f>
        <v/>
      </c>
      <c r="AI124" s="33" t="str">
        <f>'Comprehensive apps info'!AI124</f>
        <v/>
      </c>
      <c r="AJ124" s="33" t="str">
        <f>'Comprehensive apps info'!AJ124</f>
        <v/>
      </c>
      <c r="AK124" s="1"/>
    </row>
    <row r="125">
      <c r="A125" s="91"/>
      <c r="B125" s="10">
        <f>'Comprehensive apps info'!B125</f>
        <v>7</v>
      </c>
      <c r="C125" s="10">
        <f>'Comprehensive apps info'!C125</f>
        <v>2</v>
      </c>
      <c r="D125" s="25" t="str">
        <f>'Comprehensive apps info'!D125</f>
        <v>Davis County</v>
      </c>
      <c r="E125" s="25" t="str">
        <f>'Comprehensive apps info'!E125</f>
        <v>Property Tax Notice</v>
      </c>
      <c r="F125" s="25" t="str">
        <f>'Comprehensive apps info'!F125</f>
        <v>davvaln</v>
      </c>
      <c r="G125" s="25" t="str">
        <f>'Comprehensive apps info'!G125</f>
        <v>Annual</v>
      </c>
      <c r="H125" s="25" t="str">
        <f>'Comprehensive apps info'!H125</f>
        <v>Statement</v>
      </c>
      <c r="I125" s="25" t="str">
        <f>'Comprehensive apps info'!I125</f>
        <v>Raw Data</v>
      </c>
      <c r="J125" s="25" t="str">
        <f>'Comprehensive apps info'!J125</f>
        <v>Unassigned</v>
      </c>
      <c r="K125" s="25" t="str">
        <f>'Comprehensive apps info'!K125</f>
        <v>Unassigned</v>
      </c>
      <c r="L125" s="25" t="str">
        <f>'Comprehensive apps info'!L125</f>
        <v>Alan Gebert</v>
      </c>
      <c r="M125" s="25" t="str">
        <f>'Comprehensive apps info'!M125</f>
        <v>Rose Ann Rockwell</v>
      </c>
      <c r="N125" s="25" t="str">
        <f>'Comprehensive apps info'!N125</f>
        <v>Casey McCammon</v>
      </c>
      <c r="O125" s="120" t="str">
        <f>'Comprehensive apps info'!O125</f>
        <v>De-scoped from TEKsystems</v>
      </c>
      <c r="P125" s="25" t="str">
        <f>'Comprehensive apps info'!P125</f>
        <v/>
      </c>
      <c r="Q125" s="25" t="str">
        <f>'Comprehensive apps info'!Q125</f>
        <v/>
      </c>
      <c r="R125" s="25" t="str">
        <f>'Comprehensive apps info'!R125</f>
        <v/>
      </c>
      <c r="S125" s="16" t="str">
        <f>'Comprehensive apps info'!S125</f>
        <v/>
      </c>
      <c r="T125" s="16" t="str">
        <f>'Comprehensive apps info'!T125</f>
        <v/>
      </c>
      <c r="U125" s="25" t="str">
        <f>'Comprehensive apps info'!U125</f>
        <v>Logan</v>
      </c>
      <c r="V125" s="25" t="str">
        <f>'Comprehensive apps info'!V125</f>
        <v>Logan</v>
      </c>
      <c r="W125" s="28" t="str">
        <f>'Comprehensive apps info'!W125</f>
        <v>/prod/bcs/lgnp/clientapp/davvaln/</v>
      </c>
      <c r="X125" s="29" t="str">
        <f>'Comprehensive apps info'!X125</f>
        <v>/bcs/lgnt/clientapp/davvaln/</v>
      </c>
      <c r="Y125" s="30" t="str">
        <f>'Comprehensive apps info'!Y125</f>
        <v/>
      </c>
      <c r="Z125" s="31" t="str">
        <f>'Comprehensive apps info'!Z125</f>
        <v/>
      </c>
      <c r="AA125" s="32" t="str">
        <f>'Comprehensive apps info'!AA125</f>
        <v/>
      </c>
      <c r="AB125" s="32" t="str">
        <f>'Comprehensive apps info'!AB125</f>
        <v/>
      </c>
      <c r="AC125" s="32" t="str">
        <f>'Comprehensive apps info'!AC125</f>
        <v/>
      </c>
      <c r="AD125" s="32" t="str">
        <f>'Comprehensive apps info'!AD125</f>
        <v/>
      </c>
      <c r="AE125" s="32" t="str">
        <f>'Comprehensive apps info'!AE125</f>
        <v/>
      </c>
      <c r="AF125" s="33" t="str">
        <f>'Comprehensive apps info'!AF125</f>
        <v/>
      </c>
      <c r="AG125" s="33" t="str">
        <f>'Comprehensive apps info'!AG125</f>
        <v/>
      </c>
      <c r="AH125" s="33" t="str">
        <f>'Comprehensive apps info'!AH125</f>
        <v/>
      </c>
      <c r="AI125" s="33" t="str">
        <f>'Comprehensive apps info'!AI125</f>
        <v/>
      </c>
      <c r="AJ125" s="33" t="str">
        <f>'Comprehensive apps info'!AJ125</f>
        <v/>
      </c>
      <c r="AK125" s="1"/>
    </row>
    <row r="126">
      <c r="A126" s="91"/>
      <c r="B126" s="10">
        <f>'Comprehensive apps info'!B126</f>
        <v>7</v>
      </c>
      <c r="C126" s="10">
        <f>'Comprehensive apps info'!C126</f>
        <v>3</v>
      </c>
      <c r="D126" s="25" t="str">
        <f>'Comprehensive apps info'!D126</f>
        <v>Delaware DOL</v>
      </c>
      <c r="E126" s="25" t="str">
        <f>'Comprehensive apps info'!E126</f>
        <v>UC8</v>
      </c>
      <c r="F126" s="25" t="str">
        <f>'Comprehensive apps info'!F126</f>
        <v>dlldolq</v>
      </c>
      <c r="G126" s="25" t="str">
        <f>'Comprehensive apps info'!G126</f>
        <v>Quarterly</v>
      </c>
      <c r="H126" s="25" t="str">
        <f>'Comprehensive apps info'!H126</f>
        <v>Statement</v>
      </c>
      <c r="I126" s="25" t="str">
        <f>'Comprehensive apps info'!I126</f>
        <v>Raw Data</v>
      </c>
      <c r="J126" s="25" t="str">
        <f>'Comprehensive apps info'!J126</f>
        <v>Rao</v>
      </c>
      <c r="K126" s="25" t="str">
        <f>'Comprehensive apps info'!K126</f>
        <v>Veera</v>
      </c>
      <c r="L126" s="25" t="str">
        <f>'Comprehensive apps info'!L126</f>
        <v>Dawn Robison</v>
      </c>
      <c r="M126" s="25" t="str">
        <f>'Comprehensive apps info'!M126</f>
        <v>Jason Hickox</v>
      </c>
      <c r="N126" s="25" t="str">
        <f>'Comprehensive apps info'!N126</f>
        <v>Casey McCammon</v>
      </c>
      <c r="O126" s="120" t="str">
        <f>'Comprehensive apps info'!O126</f>
        <v>Supported by TEKsystems</v>
      </c>
      <c r="P126" s="25" t="str">
        <f>'Comprehensive apps info'!P126</f>
        <v/>
      </c>
      <c r="Q126" s="25" t="str">
        <f>'Comprehensive apps info'!Q126</f>
        <v/>
      </c>
      <c r="R126" s="25" t="str">
        <f>'Comprehensive apps info'!R126</f>
        <v/>
      </c>
      <c r="S126" s="16" t="str">
        <f>'Comprehensive apps info'!S126</f>
        <v/>
      </c>
      <c r="T126" s="16" t="str">
        <f>'Comprehensive apps info'!T126</f>
        <v/>
      </c>
      <c r="U126" s="25" t="str">
        <f>'Comprehensive apps info'!U126</f>
        <v>Logan</v>
      </c>
      <c r="V126" s="25" t="str">
        <f>'Comprehensive apps info'!V126</f>
        <v>Logan</v>
      </c>
      <c r="W126" s="28" t="str">
        <f>'Comprehensive apps info'!W126</f>
        <v>/prod/bcs/lgnp/clientapp/dlldolq/</v>
      </c>
      <c r="X126" s="29" t="str">
        <f>'Comprehensive apps info'!X126</f>
        <v>/bcs/lgnt/clientapp/dlldolq/</v>
      </c>
      <c r="Y126" s="30" t="str">
        <f>'Comprehensive apps info'!Y126</f>
        <v/>
      </c>
      <c r="Z126" s="31" t="str">
        <f>'Comprehensive apps info'!Z126</f>
        <v/>
      </c>
      <c r="AA126" s="32" t="str">
        <f>'Comprehensive apps info'!AA126</f>
        <v>rrd-dlldolq-igroup@rrd.com</v>
      </c>
      <c r="AB126" s="32" t="str">
        <f>'Comprehensive apps info'!AB126</f>
        <v>rrd-dlldolq-egroup@rrd.com</v>
      </c>
      <c r="AC126" s="32" t="str">
        <f>'Comprehensive apps info'!AC126</f>
        <v/>
      </c>
      <c r="AD126" s="32" t="str">
        <f>'Comprehensive apps info'!AD126</f>
        <v/>
      </c>
      <c r="AE126" s="32" t="str">
        <f>'Comprehensive apps info'!AE126</f>
        <v/>
      </c>
      <c r="AF126" s="33" t="str">
        <f>'Comprehensive apps info'!AF126</f>
        <v/>
      </c>
      <c r="AG126" s="33" t="str">
        <f>'Comprehensive apps info'!AG126</f>
        <v/>
      </c>
      <c r="AH126" s="33" t="str">
        <f>'Comprehensive apps info'!AH126</f>
        <v/>
      </c>
      <c r="AI126" s="33" t="str">
        <f>'Comprehensive apps info'!AI126</f>
        <v/>
      </c>
      <c r="AJ126" s="33" t="str">
        <f>'Comprehensive apps info'!AJ126</f>
        <v/>
      </c>
      <c r="AK126" s="1"/>
    </row>
    <row r="127">
      <c r="A127" s="91"/>
      <c r="B127" s="10">
        <f>'Comprehensive apps info'!B127</f>
        <v>7</v>
      </c>
      <c r="C127" s="10">
        <f>'Comprehensive apps info'!C127</f>
        <v>4</v>
      </c>
      <c r="D127" s="25" t="str">
        <f>'Comprehensive apps info'!D127</f>
        <v>Farmers Insurance</v>
      </c>
      <c r="E127" s="25" t="str">
        <f>'Comprehensive apps info'!E127</f>
        <v>GLBA</v>
      </c>
      <c r="F127" s="25" t="str">
        <f>'Comprehensive apps info'!F127</f>
        <v>figfglb</v>
      </c>
      <c r="G127" s="25" t="str">
        <f>'Comprehensive apps info'!G127</f>
        <v>Bi-weekly</v>
      </c>
      <c r="H127" s="25" t="str">
        <f>'Comprehensive apps info'!H127</f>
        <v>Statement</v>
      </c>
      <c r="I127" s="25" t="str">
        <f>'Comprehensive apps info'!I127</f>
        <v>Raw Data</v>
      </c>
      <c r="J127" s="25" t="str">
        <f>'Comprehensive apps info'!J127</f>
        <v>Parth</v>
      </c>
      <c r="K127" s="25" t="str">
        <f>'Comprehensive apps info'!K127</f>
        <v>Venkat</v>
      </c>
      <c r="L127" s="25" t="str">
        <f>'Comprehensive apps info'!L127</f>
        <v>Michelle Tubbs</v>
      </c>
      <c r="M127" s="25" t="str">
        <f>'Comprehensive apps info'!M127</f>
        <v>Heidi Stockton</v>
      </c>
      <c r="N127" s="25" t="str">
        <f>'Comprehensive apps info'!N127</f>
        <v>Casey McCammon</v>
      </c>
      <c r="O127" s="120" t="str">
        <f>'Comprehensive apps info'!O127</f>
        <v>Supported by TEKsystems</v>
      </c>
      <c r="P127" s="25" t="str">
        <f>'Comprehensive apps info'!P127</f>
        <v/>
      </c>
      <c r="Q127" s="25" t="str">
        <f>'Comprehensive apps info'!Q127</f>
        <v/>
      </c>
      <c r="R127" s="25" t="str">
        <f>'Comprehensive apps info'!R127</f>
        <v/>
      </c>
      <c r="S127" s="16" t="str">
        <f>'Comprehensive apps info'!S127</f>
        <v/>
      </c>
      <c r="T127" s="16" t="str">
        <f>'Comprehensive apps info'!T127</f>
        <v/>
      </c>
      <c r="U127" s="25" t="str">
        <f>'Comprehensive apps info'!U127</f>
        <v>Logan</v>
      </c>
      <c r="V127" s="25" t="str">
        <f>'Comprehensive apps info'!V127</f>
        <v>Logan</v>
      </c>
      <c r="W127" s="28" t="str">
        <f>'Comprehensive apps info'!W127</f>
        <v>/prod/bcs/lgnp/clientapp/figfglb/</v>
      </c>
      <c r="X127" s="29" t="str">
        <f>'Comprehensive apps info'!X127</f>
        <v>/bcs/lgnt/clientapp/figfglb/</v>
      </c>
      <c r="Y127" s="30" t="str">
        <f>'Comprehensive apps info'!Y127</f>
        <v>https://sites.google.com/a/rrd.com/farmers/</v>
      </c>
      <c r="Z127" s="31" t="str">
        <f>'Comprehensive apps info'!Z127</f>
        <v/>
      </c>
      <c r="AA127" s="32" t="str">
        <f>'Comprehensive apps info'!AA127</f>
        <v>rrd-figfglb-igroup@rrd.com</v>
      </c>
      <c r="AB127" s="32" t="str">
        <f>'Comprehensive apps info'!AB127</f>
        <v>N/A</v>
      </c>
      <c r="AC127" s="32" t="str">
        <f>'Comprehensive apps info'!AC127</f>
        <v/>
      </c>
      <c r="AD127" s="32" t="str">
        <f>'Comprehensive apps info'!AD127</f>
        <v/>
      </c>
      <c r="AE127" s="32" t="str">
        <f>'Comprehensive apps info'!AE127</f>
        <v/>
      </c>
      <c r="AF127" s="33" t="str">
        <f>'Comprehensive apps info'!AF127</f>
        <v/>
      </c>
      <c r="AG127" s="33" t="str">
        <f>'Comprehensive apps info'!AG127</f>
        <v/>
      </c>
      <c r="AH127" s="33" t="str">
        <f>'Comprehensive apps info'!AH127</f>
        <v/>
      </c>
      <c r="AI127" s="33" t="str">
        <f>'Comprehensive apps info'!AI127</f>
        <v/>
      </c>
      <c r="AJ127" s="33" t="str">
        <f>'Comprehensive apps info'!AJ127</f>
        <v/>
      </c>
      <c r="AK127" s="1"/>
    </row>
    <row r="128">
      <c r="A128" s="91"/>
      <c r="B128" s="10">
        <f>'Comprehensive apps info'!B128</f>
        <v>7</v>
      </c>
      <c r="C128" s="10">
        <f>'Comprehensive apps info'!C128</f>
        <v>5</v>
      </c>
      <c r="D128" s="25" t="str">
        <f>'Comprehensive apps info'!D128</f>
        <v>Mellon ACS</v>
      </c>
      <c r="E128" s="25" t="str">
        <f>'Comprehensive apps info'!E128</f>
        <v>Care First Letters</v>
      </c>
      <c r="F128" s="25" t="str">
        <f>'Comprehensive apps info'!F128</f>
        <v>mipletr</v>
      </c>
      <c r="G128" s="25" t="str">
        <f>'Comprehensive apps info'!G128</f>
        <v>Monthly</v>
      </c>
      <c r="H128" s="25" t="str">
        <f>'Comprehensive apps info'!H128</f>
        <v>Letter</v>
      </c>
      <c r="I128" s="25" t="str">
        <f>'Comprehensive apps info'!I128</f>
        <v>Raw Data</v>
      </c>
      <c r="J128" s="25" t="str">
        <f>'Comprehensive apps info'!J128</f>
        <v>Venkat</v>
      </c>
      <c r="K128" s="25" t="str">
        <f>'Comprehensive apps info'!K128</f>
        <v>Parth</v>
      </c>
      <c r="L128" s="25" t="str">
        <f>'Comprehensive apps info'!L128</f>
        <v>Anthony Goodwin</v>
      </c>
      <c r="M128" s="25" t="str">
        <f>'Comprehensive apps info'!M128</f>
        <v>Lynsey Falkenberg</v>
      </c>
      <c r="N128" s="25" t="str">
        <f>'Comprehensive apps info'!N128</f>
        <v>Casey McCammon</v>
      </c>
      <c r="O128" s="120" t="str">
        <f>'Comprehensive apps info'!O128</f>
        <v>Supported by TEKsystems</v>
      </c>
      <c r="P128" s="25" t="str">
        <f>'Comprehensive apps info'!P128</f>
        <v/>
      </c>
      <c r="Q128" s="25" t="str">
        <f>'Comprehensive apps info'!Q128</f>
        <v/>
      </c>
      <c r="R128" s="25" t="str">
        <f>'Comprehensive apps info'!R128</f>
        <v/>
      </c>
      <c r="S128" s="16" t="str">
        <f>'Comprehensive apps info'!S128</f>
        <v/>
      </c>
      <c r="T128" s="16" t="str">
        <f>'Comprehensive apps info'!T128</f>
        <v/>
      </c>
      <c r="U128" s="25" t="str">
        <f>'Comprehensive apps info'!U128</f>
        <v>Logan</v>
      </c>
      <c r="V128" s="25" t="str">
        <f>'Comprehensive apps info'!V128</f>
        <v>Logan</v>
      </c>
      <c r="W128" s="28" t="str">
        <f>'Comprehensive apps info'!W128</f>
        <v>/prod/bcs/lgnp/clientapp/mipletr/</v>
      </c>
      <c r="X128" s="29" t="str">
        <f>'Comprehensive apps info'!X128</f>
        <v>/bcs/lgnt/clientapp/mipletr/</v>
      </c>
      <c r="Y128" s="30" t="str">
        <f>'Comprehensive apps info'!Y128</f>
        <v>https://sites.google.com/a/rrd.com/mellon-carefirst-letters/</v>
      </c>
      <c r="Z128" s="31" t="str">
        <f>'Comprehensive apps info'!Z128</f>
        <v/>
      </c>
      <c r="AA128" s="32" t="str">
        <f>'Comprehensive apps info'!AA128</f>
        <v>rrd-mipletr-igroup@rrd.com</v>
      </c>
      <c r="AB128" s="32" t="str">
        <f>'Comprehensive apps info'!AB128</f>
        <v>rrd-mipletr-egroup@rrd.com</v>
      </c>
      <c r="AC128" s="32" t="str">
        <f>'Comprehensive apps info'!AC128</f>
        <v/>
      </c>
      <c r="AD128" s="32" t="str">
        <f>'Comprehensive apps info'!AD128</f>
        <v/>
      </c>
      <c r="AE128" s="32" t="str">
        <f>'Comprehensive apps info'!AE128</f>
        <v/>
      </c>
      <c r="AF128" s="33" t="str">
        <f>'Comprehensive apps info'!AF128</f>
        <v/>
      </c>
      <c r="AG128" s="33" t="str">
        <f>'Comprehensive apps info'!AG128</f>
        <v/>
      </c>
      <c r="AH128" s="33" t="str">
        <f>'Comprehensive apps info'!AH128</f>
        <v/>
      </c>
      <c r="AI128" s="33" t="str">
        <f>'Comprehensive apps info'!AI128</f>
        <v/>
      </c>
      <c r="AJ128" s="33" t="str">
        <f>'Comprehensive apps info'!AJ128</f>
        <v/>
      </c>
      <c r="AK128" s="1"/>
    </row>
    <row r="129">
      <c r="A129" s="91"/>
      <c r="B129" s="10">
        <f>'Comprehensive apps info'!B129</f>
        <v>7</v>
      </c>
      <c r="C129" s="10">
        <f>'Comprehensive apps info'!C129</f>
        <v>6</v>
      </c>
      <c r="D129" s="25" t="str">
        <f>'Comprehensive apps info'!D129</f>
        <v>Mellon ACS</v>
      </c>
      <c r="E129" s="25" t="str">
        <f>'Comprehensive apps info'!E129</f>
        <v>Welcome Kit</v>
      </c>
      <c r="F129" s="25" t="str">
        <f>'Comprehensive apps info'!F129</f>
        <v>mipkits</v>
      </c>
      <c r="G129" s="25" t="str">
        <f>'Comprehensive apps info'!G129</f>
        <v>Daily</v>
      </c>
      <c r="H129" s="25" t="str">
        <f>'Comprehensive apps info'!H129</f>
        <v>Kit</v>
      </c>
      <c r="I129" s="25" t="str">
        <f>'Comprehensive apps info'!I129</f>
        <v>Raw Data</v>
      </c>
      <c r="J129" s="25" t="str">
        <f>'Comprehensive apps info'!J129</f>
        <v>Venkat</v>
      </c>
      <c r="K129" s="25" t="str">
        <f>'Comprehensive apps info'!K129</f>
        <v>Parth</v>
      </c>
      <c r="L129" s="25" t="str">
        <f>'Comprehensive apps info'!L129</f>
        <v>Ismaila Meite</v>
      </c>
      <c r="M129" s="25" t="str">
        <f>'Comprehensive apps info'!M129</f>
        <v>Lynsey Falkenberg</v>
      </c>
      <c r="N129" s="25" t="str">
        <f>'Comprehensive apps info'!N129</f>
        <v>Casey McCammon</v>
      </c>
      <c r="O129" s="120" t="str">
        <f>'Comprehensive apps info'!O129</f>
        <v>Supported by TEKsystems</v>
      </c>
      <c r="P129" s="25" t="str">
        <f>'Comprehensive apps info'!P129</f>
        <v/>
      </c>
      <c r="Q129" s="25" t="str">
        <f>'Comprehensive apps info'!Q129</f>
        <v/>
      </c>
      <c r="R129" s="25" t="str">
        <f>'Comprehensive apps info'!R129</f>
        <v/>
      </c>
      <c r="S129" s="16" t="str">
        <f>'Comprehensive apps info'!S129</f>
        <v/>
      </c>
      <c r="T129" s="16" t="str">
        <f>'Comprehensive apps info'!T129</f>
        <v/>
      </c>
      <c r="U129" s="25" t="str">
        <f>'Comprehensive apps info'!U129</f>
        <v>Logan</v>
      </c>
      <c r="V129" s="25" t="str">
        <f>'Comprehensive apps info'!V129</f>
        <v>Logan</v>
      </c>
      <c r="W129" s="28" t="str">
        <f>'Comprehensive apps info'!W129</f>
        <v>/prod/bcs/lgnp/clientapp/mipkits/</v>
      </c>
      <c r="X129" s="29" t="str">
        <f>'Comprehensive apps info'!X129</f>
        <v>/bcs/lgnt/clientapp/mipkits/</v>
      </c>
      <c r="Y129" s="30" t="str">
        <f>'Comprehensive apps info'!Y129</f>
        <v>https://sites.google.com/a/rrd.com/mipkits/</v>
      </c>
      <c r="Z129" s="31" t="str">
        <f>'Comprehensive apps info'!Z129</f>
        <v/>
      </c>
      <c r="AA129" s="32" t="str">
        <f>'Comprehensive apps info'!AA129</f>
        <v>mip-internal-reports@rrd.com</v>
      </c>
      <c r="AB129" s="32" t="str">
        <f>'Comprehensive apps info'!AB129</f>
        <v>mip-external-reports@rrd.com</v>
      </c>
      <c r="AC129" s="32" t="str">
        <f>'Comprehensive apps info'!AC129</f>
        <v/>
      </c>
      <c r="AD129" s="32" t="str">
        <f>'Comprehensive apps info'!AD129</f>
        <v/>
      </c>
      <c r="AE129" s="32" t="str">
        <f>'Comprehensive apps info'!AE129</f>
        <v/>
      </c>
      <c r="AF129" s="33" t="str">
        <f>'Comprehensive apps info'!AF129</f>
        <v/>
      </c>
      <c r="AG129" s="33" t="str">
        <f>'Comprehensive apps info'!AG129</f>
        <v/>
      </c>
      <c r="AH129" s="33" t="str">
        <f>'Comprehensive apps info'!AH129</f>
        <v/>
      </c>
      <c r="AI129" s="33" t="str">
        <f>'Comprehensive apps info'!AI129</f>
        <v/>
      </c>
      <c r="AJ129" s="33" t="str">
        <f>'Comprehensive apps info'!AJ129</f>
        <v/>
      </c>
      <c r="AK129" s="1"/>
    </row>
    <row r="130">
      <c r="A130" s="91"/>
      <c r="B130" s="10">
        <f>'Comprehensive apps info'!B130</f>
        <v>7</v>
      </c>
      <c r="C130" s="10">
        <f>'Comprehensive apps info'!C130</f>
        <v>7</v>
      </c>
      <c r="D130" s="25" t="str">
        <f>'Comprehensive apps info'!D130</f>
        <v>New Mexico</v>
      </c>
      <c r="E130" s="25" t="str">
        <f>'Comprehensive apps info'!E130</f>
        <v>Motor Vehicle Registration</v>
      </c>
      <c r="F130" s="25" t="str">
        <f>'Comprehensive apps info'!F130</f>
        <v>nm1post</v>
      </c>
      <c r="G130" s="25" t="str">
        <f>'Comprehensive apps info'!G130</f>
        <v>Monthly</v>
      </c>
      <c r="H130" s="25" t="str">
        <f>'Comprehensive apps info'!H130</f>
        <v>Renewal</v>
      </c>
      <c r="I130" s="25" t="str">
        <f>'Comprehensive apps info'!I130</f>
        <v>Raw Data</v>
      </c>
      <c r="J130" s="25" t="str">
        <f>'Comprehensive apps info'!J130</f>
        <v>Parth</v>
      </c>
      <c r="K130" s="25" t="str">
        <f>'Comprehensive apps info'!K130</f>
        <v>Venkat</v>
      </c>
      <c r="L130" s="25" t="str">
        <f>'Comprehensive apps info'!L130</f>
        <v>Bob Durtschi</v>
      </c>
      <c r="M130" s="25" t="str">
        <f>'Comprehensive apps info'!M130</f>
        <v>Mark Andreasen</v>
      </c>
      <c r="N130" s="25" t="str">
        <f>'Comprehensive apps info'!N130</f>
        <v>Casey McCammon</v>
      </c>
      <c r="O130" s="120" t="str">
        <f>'Comprehensive apps info'!O130</f>
        <v>Supported by TEKsystems</v>
      </c>
      <c r="P130" s="25" t="str">
        <f>'Comprehensive apps info'!P130</f>
        <v/>
      </c>
      <c r="Q130" s="25" t="str">
        <f>'Comprehensive apps info'!Q130</f>
        <v/>
      </c>
      <c r="R130" s="25" t="str">
        <f>'Comprehensive apps info'!R130</f>
        <v/>
      </c>
      <c r="S130" s="16" t="str">
        <f>'Comprehensive apps info'!S130</f>
        <v/>
      </c>
      <c r="T130" s="16" t="str">
        <f>'Comprehensive apps info'!T130</f>
        <v/>
      </c>
      <c r="U130" s="25" t="str">
        <f>'Comprehensive apps info'!U130</f>
        <v>Logan</v>
      </c>
      <c r="V130" s="25" t="str">
        <f>'Comprehensive apps info'!V130</f>
        <v>Logan</v>
      </c>
      <c r="W130" s="28" t="str">
        <f>'Comprehensive apps info'!W130</f>
        <v>/prod/bcs/lgnp/clientapp/nm1post/</v>
      </c>
      <c r="X130" s="29" t="str">
        <f>'Comprehensive apps info'!X130</f>
        <v>/bcs/lgnt/clientapp/nm1post/</v>
      </c>
      <c r="Y130" s="30" t="str">
        <f>'Comprehensive apps info'!Y130</f>
        <v>https://sites.google.com/a/rrd.com/new-mexico-motor-vehicle-renewals/</v>
      </c>
      <c r="Z130" s="31" t="str">
        <f>'Comprehensive apps info'!Z130</f>
        <v/>
      </c>
      <c r="AA130" s="32" t="str">
        <f>'Comprehensive apps info'!AA130</f>
        <v>rrd-nm1post-igroup@rrd.com</v>
      </c>
      <c r="AB130" s="32" t="str">
        <f>'Comprehensive apps info'!AB130</f>
        <v>rrd-nm1post-egroup@rrd.com</v>
      </c>
      <c r="AC130" s="32" t="str">
        <f>'Comprehensive apps info'!AC130</f>
        <v/>
      </c>
      <c r="AD130" s="32" t="str">
        <f>'Comprehensive apps info'!AD130</f>
        <v/>
      </c>
      <c r="AE130" s="32" t="str">
        <f>'Comprehensive apps info'!AE130</f>
        <v/>
      </c>
      <c r="AF130" s="33" t="str">
        <f>'Comprehensive apps info'!AF130</f>
        <v/>
      </c>
      <c r="AG130" s="33" t="str">
        <f>'Comprehensive apps info'!AG130</f>
        <v/>
      </c>
      <c r="AH130" s="33" t="str">
        <f>'Comprehensive apps info'!AH130</f>
        <v/>
      </c>
      <c r="AI130" s="33" t="str">
        <f>'Comprehensive apps info'!AI130</f>
        <v/>
      </c>
      <c r="AJ130" s="33" t="str">
        <f>'Comprehensive apps info'!AJ130</f>
        <v/>
      </c>
      <c r="AK130" s="1"/>
    </row>
    <row r="131">
      <c r="A131" s="91"/>
      <c r="B131" s="10">
        <f>'Comprehensive apps info'!B131</f>
        <v>7</v>
      </c>
      <c r="C131" s="10">
        <f>'Comprehensive apps info'!C131</f>
        <v>8</v>
      </c>
      <c r="D131" s="25" t="str">
        <f>'Comprehensive apps info'!D131</f>
        <v>Prudential</v>
      </c>
      <c r="E131" s="25" t="str">
        <f>'Comprehensive apps info'!E131</f>
        <v>Welcome Kit</v>
      </c>
      <c r="F131" s="25" t="str">
        <f>'Comprehensive apps info'!F131</f>
        <v>pruwelc</v>
      </c>
      <c r="G131" s="25" t="str">
        <f>'Comprehensive apps info'!G131</f>
        <v>Ad-hoc</v>
      </c>
      <c r="H131" s="25" t="str">
        <f>'Comprehensive apps info'!H131</f>
        <v>Kit</v>
      </c>
      <c r="I131" s="25" t="str">
        <f>'Comprehensive apps info'!I131</f>
        <v>PDF</v>
      </c>
      <c r="J131" s="25" t="str">
        <f>'Comprehensive apps info'!J131</f>
        <v>Rao</v>
      </c>
      <c r="K131" s="25" t="str">
        <f>'Comprehensive apps info'!K131</f>
        <v>Veera</v>
      </c>
      <c r="L131" s="25" t="str">
        <f>'Comprehensive apps info'!L131</f>
        <v>Jay Thatcher</v>
      </c>
      <c r="M131" s="25" t="str">
        <f>'Comprehensive apps info'!M131</f>
        <v>Andrew Berato</v>
      </c>
      <c r="N131" s="25" t="str">
        <f>'Comprehensive apps info'!N131</f>
        <v>Casey McCammon</v>
      </c>
      <c r="O131" s="120" t="str">
        <f>'Comprehensive apps info'!O131</f>
        <v>Supported by TEKsystems</v>
      </c>
      <c r="P131" s="25" t="str">
        <f>'Comprehensive apps info'!P131</f>
        <v/>
      </c>
      <c r="Q131" s="25" t="str">
        <f>'Comprehensive apps info'!Q131</f>
        <v/>
      </c>
      <c r="R131" s="25" t="str">
        <f>'Comprehensive apps info'!R131</f>
        <v/>
      </c>
      <c r="S131" s="16" t="str">
        <f>'Comprehensive apps info'!S131</f>
        <v/>
      </c>
      <c r="T131" s="16" t="str">
        <f>'Comprehensive apps info'!T131</f>
        <v/>
      </c>
      <c r="U131" s="25" t="str">
        <f>'Comprehensive apps info'!U131</f>
        <v>West Caldwell</v>
      </c>
      <c r="V131" s="25" t="str">
        <f>'Comprehensive apps info'!V131</f>
        <v>West Caldwell</v>
      </c>
      <c r="W131" s="28" t="str">
        <f>'Comprehensive apps info'!W131</f>
        <v>/prod/bcs/wcwp/clientapp/pruwelc/</v>
      </c>
      <c r="X131" s="29" t="str">
        <f>'Comprehensive apps info'!X131</f>
        <v>/bcs/wcwt/clientapp/pruwelc/</v>
      </c>
      <c r="Y131" s="30" t="str">
        <f>'Comprehensive apps info'!Y131</f>
        <v/>
      </c>
      <c r="Z131" s="31" t="str">
        <f>'Comprehensive apps info'!Z131</f>
        <v/>
      </c>
      <c r="AA131" s="32" t="str">
        <f>'Comprehensive apps info'!AA131</f>
        <v>rrd-pruwelc-igroup@rrd.com</v>
      </c>
      <c r="AB131" s="32" t="str">
        <f>'Comprehensive apps info'!AB131</f>
        <v>N/A</v>
      </c>
      <c r="AC131" s="32" t="str">
        <f>'Comprehensive apps info'!AC131</f>
        <v/>
      </c>
      <c r="AD131" s="32" t="str">
        <f>'Comprehensive apps info'!AD131</f>
        <v/>
      </c>
      <c r="AE131" s="32" t="str">
        <f>'Comprehensive apps info'!AE131</f>
        <v/>
      </c>
      <c r="AF131" s="33" t="str">
        <f>'Comprehensive apps info'!AF131</f>
        <v/>
      </c>
      <c r="AG131" s="33" t="str">
        <f>'Comprehensive apps info'!AG131</f>
        <v/>
      </c>
      <c r="AH131" s="33" t="str">
        <f>'Comprehensive apps info'!AH131</f>
        <v/>
      </c>
      <c r="AI131" s="33" t="str">
        <f>'Comprehensive apps info'!AI131</f>
        <v/>
      </c>
      <c r="AJ131" s="33" t="str">
        <f>'Comprehensive apps info'!AJ131</f>
        <v/>
      </c>
      <c r="AK131" s="1"/>
    </row>
    <row r="132">
      <c r="A132" s="91"/>
      <c r="B132" s="10">
        <f>'Comprehensive apps info'!B132</f>
        <v>7</v>
      </c>
      <c r="C132" s="10">
        <f>'Comprehensive apps info'!C132</f>
        <v>9</v>
      </c>
      <c r="D132" s="25" t="str">
        <f>'Comprehensive apps info'!D132</f>
        <v>State of New Mexico</v>
      </c>
      <c r="E132" s="25" t="str">
        <f>'Comprehensive apps info'!E132</f>
        <v>Monthly 729</v>
      </c>
      <c r="F132" s="25" t="str">
        <f>'Comprehensive apps info'!F132</f>
        <v>snmstmt</v>
      </c>
      <c r="G132" s="25" t="str">
        <f>'Comprehensive apps info'!G132</f>
        <v>Monthly</v>
      </c>
      <c r="H132" s="25" t="str">
        <f>'Comprehensive apps info'!H132</f>
        <v>Statement</v>
      </c>
      <c r="I132" s="25" t="str">
        <f>'Comprehensive apps info'!I132</f>
        <v>Raw Data</v>
      </c>
      <c r="J132" s="25" t="str">
        <f>'Comprehensive apps info'!J132</f>
        <v>Venkat</v>
      </c>
      <c r="K132" s="25" t="str">
        <f>'Comprehensive apps info'!K132</f>
        <v>Parth</v>
      </c>
      <c r="L132" s="25" t="str">
        <f>'Comprehensive apps info'!L132</f>
        <v>Ismaila Meite</v>
      </c>
      <c r="M132" s="25" t="str">
        <f>'Comprehensive apps info'!M132</f>
        <v>Mark Andreasen</v>
      </c>
      <c r="N132" s="25" t="str">
        <f>'Comprehensive apps info'!N132</f>
        <v>Casey McCammon</v>
      </c>
      <c r="O132" s="120" t="str">
        <f>'Comprehensive apps info'!O132</f>
        <v>Supported by TEKsystems</v>
      </c>
      <c r="P132" s="25" t="str">
        <f>'Comprehensive apps info'!P132</f>
        <v/>
      </c>
      <c r="Q132" s="25" t="str">
        <f>'Comprehensive apps info'!Q132</f>
        <v/>
      </c>
      <c r="R132" s="25" t="str">
        <f>'Comprehensive apps info'!R132</f>
        <v/>
      </c>
      <c r="S132" s="16" t="str">
        <f>'Comprehensive apps info'!S132</f>
        <v/>
      </c>
      <c r="T132" s="16" t="str">
        <f>'Comprehensive apps info'!T132</f>
        <v/>
      </c>
      <c r="U132" s="25" t="str">
        <f>'Comprehensive apps info'!U132</f>
        <v>Logan</v>
      </c>
      <c r="V132" s="25" t="str">
        <f>'Comprehensive apps info'!V132</f>
        <v>Logan</v>
      </c>
      <c r="W132" s="28" t="str">
        <f>'Comprehensive apps info'!W132</f>
        <v>/prod/bcs/lgnp/clientapp/snmstmt/</v>
      </c>
      <c r="X132" s="29" t="str">
        <f>'Comprehensive apps info'!X132</f>
        <v>/bcs/lgnt/clientapp/snmstmt/</v>
      </c>
      <c r="Y132" s="30" t="str">
        <f>'Comprehensive apps info'!Y132</f>
        <v>https://sites.google.com/a/rrd.com/state-of-new-mexico/</v>
      </c>
      <c r="Z132" s="31" t="str">
        <f>'Comprehensive apps info'!Z132</f>
        <v/>
      </c>
      <c r="AA132" s="32" t="str">
        <f>'Comprehensive apps info'!AA132</f>
        <v>rrd-snmstmt-igroup@rrd.com</v>
      </c>
      <c r="AB132" s="32" t="str">
        <f>'Comprehensive apps info'!AB132</f>
        <v>rrd-snmstmt-egroup@rrd.com</v>
      </c>
      <c r="AC132" s="32" t="str">
        <f>'Comprehensive apps info'!AC132</f>
        <v/>
      </c>
      <c r="AD132" s="32" t="str">
        <f>'Comprehensive apps info'!AD132</f>
        <v/>
      </c>
      <c r="AE132" s="32" t="str">
        <f>'Comprehensive apps info'!AE132</f>
        <v/>
      </c>
      <c r="AF132" s="33" t="str">
        <f>'Comprehensive apps info'!AF132</f>
        <v/>
      </c>
      <c r="AG132" s="33" t="str">
        <f>'Comprehensive apps info'!AG132</f>
        <v/>
      </c>
      <c r="AH132" s="33" t="str">
        <f>'Comprehensive apps info'!AH132</f>
        <v/>
      </c>
      <c r="AI132" s="33" t="str">
        <f>'Comprehensive apps info'!AI132</f>
        <v/>
      </c>
      <c r="AJ132" s="33" t="str">
        <f>'Comprehensive apps info'!AJ132</f>
        <v/>
      </c>
      <c r="AK132" s="1"/>
    </row>
    <row r="133">
      <c r="A133" s="91"/>
      <c r="B133" s="10">
        <f>'Comprehensive apps info'!B133</f>
        <v>7</v>
      </c>
      <c r="C133" s="10">
        <f>'Comprehensive apps info'!C133</f>
        <v>10</v>
      </c>
      <c r="D133" s="25" t="str">
        <f>'Comprehensive apps info'!D133</f>
        <v>State of New Mexico</v>
      </c>
      <c r="E133" s="25" t="str">
        <f>'Comprehensive apps info'!E133</f>
        <v>Monthly 737</v>
      </c>
      <c r="F133" s="25" t="str">
        <f>'Comprehensive apps info'!F133</f>
        <v>snmstmt</v>
      </c>
      <c r="G133" s="25" t="str">
        <f>'Comprehensive apps info'!G133</f>
        <v>Monthly</v>
      </c>
      <c r="H133" s="25" t="str">
        <f>'Comprehensive apps info'!H133</f>
        <v>Statement</v>
      </c>
      <c r="I133" s="25" t="str">
        <f>'Comprehensive apps info'!I133</f>
        <v>Raw Data</v>
      </c>
      <c r="J133" s="25" t="str">
        <f>'Comprehensive apps info'!J133</f>
        <v>Venkat</v>
      </c>
      <c r="K133" s="25" t="str">
        <f>'Comprehensive apps info'!K133</f>
        <v>Parth</v>
      </c>
      <c r="L133" s="25" t="str">
        <f>'Comprehensive apps info'!L133</f>
        <v>Ismaila Meite</v>
      </c>
      <c r="M133" s="25" t="str">
        <f>'Comprehensive apps info'!M133</f>
        <v>Mark Andreasen</v>
      </c>
      <c r="N133" s="25" t="str">
        <f>'Comprehensive apps info'!N133</f>
        <v>Casey McCammon</v>
      </c>
      <c r="O133" s="120" t="str">
        <f>'Comprehensive apps info'!O133</f>
        <v>Supported by TEKsystems</v>
      </c>
      <c r="P133" s="25" t="str">
        <f>'Comprehensive apps info'!P133</f>
        <v/>
      </c>
      <c r="Q133" s="25" t="str">
        <f>'Comprehensive apps info'!Q133</f>
        <v/>
      </c>
      <c r="R133" s="25" t="str">
        <f>'Comprehensive apps info'!R133</f>
        <v/>
      </c>
      <c r="S133" s="16" t="str">
        <f>'Comprehensive apps info'!S133</f>
        <v/>
      </c>
      <c r="T133" s="16" t="str">
        <f>'Comprehensive apps info'!T133</f>
        <v/>
      </c>
      <c r="U133" s="25" t="str">
        <f>'Comprehensive apps info'!U133</f>
        <v>Logan</v>
      </c>
      <c r="V133" s="25" t="str">
        <f>'Comprehensive apps info'!V133</f>
        <v>Logan</v>
      </c>
      <c r="W133" s="28" t="str">
        <f>'Comprehensive apps info'!W133</f>
        <v>/prod/bcs/lgnp/clientapp/snmstmt/</v>
      </c>
      <c r="X133" s="29" t="str">
        <f>'Comprehensive apps info'!X133</f>
        <v>/bcs/lgnt/clientapp/snmstmt/</v>
      </c>
      <c r="Y133" s="30" t="str">
        <f>'Comprehensive apps info'!Y133</f>
        <v>https://sites.google.com/a/rrd.com/state-of-new-mexico/</v>
      </c>
      <c r="Z133" s="31" t="str">
        <f>'Comprehensive apps info'!Z133</f>
        <v/>
      </c>
      <c r="AA133" s="32" t="str">
        <f>'Comprehensive apps info'!AA133</f>
        <v>rrd-snmstmt-igroup@rrd.com</v>
      </c>
      <c r="AB133" s="32" t="str">
        <f>'Comprehensive apps info'!AB133</f>
        <v>rrd-snmstmt-egroup@rrd.com</v>
      </c>
      <c r="AC133" s="32" t="str">
        <f>'Comprehensive apps info'!AC133</f>
        <v/>
      </c>
      <c r="AD133" s="32" t="str">
        <f>'Comprehensive apps info'!AD133</f>
        <v/>
      </c>
      <c r="AE133" s="32" t="str">
        <f>'Comprehensive apps info'!AE133</f>
        <v/>
      </c>
      <c r="AF133" s="33" t="str">
        <f>'Comprehensive apps info'!AF133</f>
        <v/>
      </c>
      <c r="AG133" s="33" t="str">
        <f>'Comprehensive apps info'!AG133</f>
        <v/>
      </c>
      <c r="AH133" s="33" t="str">
        <f>'Comprehensive apps info'!AH133</f>
        <v/>
      </c>
      <c r="AI133" s="33" t="str">
        <f>'Comprehensive apps info'!AI133</f>
        <v/>
      </c>
      <c r="AJ133" s="33" t="str">
        <f>'Comprehensive apps info'!AJ133</f>
        <v/>
      </c>
      <c r="AK133" s="1"/>
    </row>
    <row r="134">
      <c r="A134" s="91"/>
      <c r="B134" s="10">
        <f>'Comprehensive apps info'!B134</f>
        <v>7</v>
      </c>
      <c r="C134" s="10">
        <f>'Comprehensive apps info'!C134</f>
        <v>11</v>
      </c>
      <c r="D134" s="25" t="str">
        <f>'Comprehensive apps info'!D134</f>
        <v>State of New Mexico</v>
      </c>
      <c r="E134" s="25" t="str">
        <f>'Comprehensive apps info'!E134</f>
        <v>Quarterly 569</v>
      </c>
      <c r="F134" s="25" t="str">
        <f>'Comprehensive apps info'!F134</f>
        <v>snmstmt</v>
      </c>
      <c r="G134" s="25" t="str">
        <f>'Comprehensive apps info'!G134</f>
        <v>Quarterly</v>
      </c>
      <c r="H134" s="25" t="str">
        <f>'Comprehensive apps info'!H134</f>
        <v>Statement</v>
      </c>
      <c r="I134" s="25" t="str">
        <f>'Comprehensive apps info'!I134</f>
        <v>Raw Data</v>
      </c>
      <c r="J134" s="25" t="str">
        <f>'Comprehensive apps info'!J134</f>
        <v>Venkat</v>
      </c>
      <c r="K134" s="25" t="str">
        <f>'Comprehensive apps info'!K134</f>
        <v>Parth</v>
      </c>
      <c r="L134" s="25" t="str">
        <f>'Comprehensive apps info'!L134</f>
        <v>Ismaila Meite</v>
      </c>
      <c r="M134" s="25" t="str">
        <f>'Comprehensive apps info'!M134</f>
        <v>Mark Andreasen</v>
      </c>
      <c r="N134" s="25" t="str">
        <f>'Comprehensive apps info'!N134</f>
        <v>Casey McCammon</v>
      </c>
      <c r="O134" s="120" t="str">
        <f>'Comprehensive apps info'!O134</f>
        <v>Supported by TEKsystems</v>
      </c>
      <c r="P134" s="25" t="str">
        <f>'Comprehensive apps info'!P134</f>
        <v/>
      </c>
      <c r="Q134" s="25" t="str">
        <f>'Comprehensive apps info'!Q134</f>
        <v/>
      </c>
      <c r="R134" s="25" t="str">
        <f>'Comprehensive apps info'!R134</f>
        <v/>
      </c>
      <c r="S134" s="16" t="str">
        <f>'Comprehensive apps info'!S134</f>
        <v/>
      </c>
      <c r="T134" s="16" t="str">
        <f>'Comprehensive apps info'!T134</f>
        <v/>
      </c>
      <c r="U134" s="25" t="str">
        <f>'Comprehensive apps info'!U134</f>
        <v>Logan</v>
      </c>
      <c r="V134" s="25" t="str">
        <f>'Comprehensive apps info'!V134</f>
        <v>Logan</v>
      </c>
      <c r="W134" s="28" t="str">
        <f>'Comprehensive apps info'!W134</f>
        <v>/prod/bcs/lgnp/clientapp/snmstmt/</v>
      </c>
      <c r="X134" s="29" t="str">
        <f>'Comprehensive apps info'!X134</f>
        <v>/bcs/lgnt/clientapp/snmstmt/</v>
      </c>
      <c r="Y134" s="30" t="str">
        <f>'Comprehensive apps info'!Y134</f>
        <v>https://sites.google.com/a/rrd.com/state-of-new-mexico/</v>
      </c>
      <c r="Z134" s="31" t="str">
        <f>'Comprehensive apps info'!Z134</f>
        <v/>
      </c>
      <c r="AA134" s="32" t="str">
        <f>'Comprehensive apps info'!AA134</f>
        <v>rrd-snmstmt-igroup@rrd.com</v>
      </c>
      <c r="AB134" s="32" t="str">
        <f>'Comprehensive apps info'!AB134</f>
        <v>rrd-snmstmt-egroup@rrd.com</v>
      </c>
      <c r="AC134" s="32" t="str">
        <f>'Comprehensive apps info'!AC134</f>
        <v/>
      </c>
      <c r="AD134" s="32" t="str">
        <f>'Comprehensive apps info'!AD134</f>
        <v/>
      </c>
      <c r="AE134" s="32" t="str">
        <f>'Comprehensive apps info'!AE134</f>
        <v/>
      </c>
      <c r="AF134" s="33" t="str">
        <f>'Comprehensive apps info'!AF134</f>
        <v/>
      </c>
      <c r="AG134" s="33" t="str">
        <f>'Comprehensive apps info'!AG134</f>
        <v/>
      </c>
      <c r="AH134" s="33" t="str">
        <f>'Comprehensive apps info'!AH134</f>
        <v/>
      </c>
      <c r="AI134" s="33" t="str">
        <f>'Comprehensive apps info'!AI134</f>
        <v/>
      </c>
      <c r="AJ134" s="33" t="str">
        <f>'Comprehensive apps info'!AJ134</f>
        <v/>
      </c>
      <c r="AK134" s="1"/>
    </row>
    <row r="135">
      <c r="A135" s="91"/>
      <c r="B135" s="10">
        <f>'Comprehensive apps info'!B135</f>
        <v>7</v>
      </c>
      <c r="C135" s="10">
        <f>'Comprehensive apps info'!C135</f>
        <v>12</v>
      </c>
      <c r="D135" s="25" t="str">
        <f>'Comprehensive apps info'!D135</f>
        <v>State of New Mexico</v>
      </c>
      <c r="E135" s="25" t="str">
        <f>'Comprehensive apps info'!E135</f>
        <v>CSED Daily</v>
      </c>
      <c r="F135" s="25" t="str">
        <f>'Comprehensive apps info'!F135</f>
        <v>snmdail</v>
      </c>
      <c r="G135" s="25" t="str">
        <f>'Comprehensive apps info'!G135</f>
        <v>Daily</v>
      </c>
      <c r="H135" s="25" t="str">
        <f>'Comprehensive apps info'!H135</f>
        <v>Statement</v>
      </c>
      <c r="I135" s="25" t="str">
        <f>'Comprehensive apps info'!I135</f>
        <v>Raw Data</v>
      </c>
      <c r="J135" s="25" t="str">
        <f>'Comprehensive apps info'!J135</f>
        <v>Parth</v>
      </c>
      <c r="K135" s="25" t="str">
        <f>'Comprehensive apps info'!K135</f>
        <v>Venkat</v>
      </c>
      <c r="L135" s="25" t="str">
        <f>'Comprehensive apps info'!L135</f>
        <v>Ismaila Meite</v>
      </c>
      <c r="M135" s="25" t="str">
        <f>'Comprehensive apps info'!M135</f>
        <v>Mark Andreasen</v>
      </c>
      <c r="N135" s="25" t="str">
        <f>'Comprehensive apps info'!N135</f>
        <v>Casey McCammon</v>
      </c>
      <c r="O135" s="120" t="str">
        <f>'Comprehensive apps info'!O135</f>
        <v>Supported by TEKsystems</v>
      </c>
      <c r="P135" s="25" t="str">
        <f>'Comprehensive apps info'!P135</f>
        <v/>
      </c>
      <c r="Q135" s="25" t="str">
        <f>'Comprehensive apps info'!Q135</f>
        <v/>
      </c>
      <c r="R135" s="25" t="str">
        <f>'Comprehensive apps info'!R135</f>
        <v/>
      </c>
      <c r="S135" s="16" t="str">
        <f>'Comprehensive apps info'!S135</f>
        <v/>
      </c>
      <c r="T135" s="16" t="str">
        <f>'Comprehensive apps info'!T135</f>
        <v/>
      </c>
      <c r="U135" s="25" t="str">
        <f>'Comprehensive apps info'!U135</f>
        <v>Logan</v>
      </c>
      <c r="V135" s="25" t="str">
        <f>'Comprehensive apps info'!V135</f>
        <v>Logan</v>
      </c>
      <c r="W135" s="28" t="str">
        <f>'Comprehensive apps info'!W135</f>
        <v>/prod/bcs/lgnp/clientapp/snmdail/</v>
      </c>
      <c r="X135" s="29" t="str">
        <f>'Comprehensive apps info'!X135</f>
        <v>/bcs/lgnt/clientapp/snmdail/</v>
      </c>
      <c r="Y135" s="30" t="str">
        <f>'Comprehensive apps info'!Y135</f>
        <v>https://sites.google.com/a/rrd.com/state-of-new-mexico/</v>
      </c>
      <c r="Z135" s="31" t="str">
        <f>'Comprehensive apps info'!Z135</f>
        <v/>
      </c>
      <c r="AA135" s="32" t="str">
        <f>'Comprehensive apps info'!AA135</f>
        <v>rrd-snmstmt-igroup@rrd.com</v>
      </c>
      <c r="AB135" s="32" t="str">
        <f>'Comprehensive apps info'!AB135</f>
        <v>rrd-snmstmt-egroup@rrd.com</v>
      </c>
      <c r="AC135" s="32" t="str">
        <f>'Comprehensive apps info'!AC135</f>
        <v/>
      </c>
      <c r="AD135" s="32" t="str">
        <f>'Comprehensive apps info'!AD135</f>
        <v/>
      </c>
      <c r="AE135" s="32" t="str">
        <f>'Comprehensive apps info'!AE135</f>
        <v/>
      </c>
      <c r="AF135" s="33" t="str">
        <f>'Comprehensive apps info'!AF135</f>
        <v/>
      </c>
      <c r="AG135" s="33" t="str">
        <f>'Comprehensive apps info'!AG135</f>
        <v/>
      </c>
      <c r="AH135" s="33" t="str">
        <f>'Comprehensive apps info'!AH135</f>
        <v/>
      </c>
      <c r="AI135" s="33" t="str">
        <f>'Comprehensive apps info'!AI135</f>
        <v/>
      </c>
      <c r="AJ135" s="33" t="str">
        <f>'Comprehensive apps info'!AJ135</f>
        <v/>
      </c>
      <c r="AK135" s="1"/>
    </row>
    <row r="136">
      <c r="A136" s="91"/>
      <c r="B136" s="10">
        <f>'Comprehensive apps info'!B136</f>
        <v>7</v>
      </c>
      <c r="C136" s="10">
        <f>'Comprehensive apps info'!C136</f>
        <v>13</v>
      </c>
      <c r="D136" s="25" t="str">
        <f>'Comprehensive apps info'!D136</f>
        <v>Toyota</v>
      </c>
      <c r="E136" s="25" t="str">
        <f>'Comprehensive apps info'!E136</f>
        <v>Annual AFPV</v>
      </c>
      <c r="F136" s="25" t="str">
        <f>'Comprehensive apps info'!F136</f>
        <v>toyafpv</v>
      </c>
      <c r="G136" s="25" t="str">
        <f>'Comprehensive apps info'!G136</f>
        <v>Annual</v>
      </c>
      <c r="H136" s="25" t="str">
        <f>'Comprehensive apps info'!H136</f>
        <v/>
      </c>
      <c r="I136" s="25" t="str">
        <f>'Comprehensive apps info'!I136</f>
        <v/>
      </c>
      <c r="J136" s="25" t="str">
        <f>'Comprehensive apps info'!J136</f>
        <v>Anil</v>
      </c>
      <c r="K136" s="25" t="str">
        <f>'Comprehensive apps info'!K136</f>
        <v>Rao</v>
      </c>
      <c r="L136" s="25" t="str">
        <f>'Comprehensive apps info'!L136</f>
        <v>Ismaila Meite</v>
      </c>
      <c r="M136" s="25" t="str">
        <f>'Comprehensive apps info'!M136</f>
        <v>Jared Sterzer</v>
      </c>
      <c r="N136" s="25" t="str">
        <f>'Comprehensive apps info'!N136</f>
        <v>Mike Benson</v>
      </c>
      <c r="O136" s="120" t="str">
        <f>'Comprehensive apps info'!O136</f>
        <v>Supported by TEKsystems</v>
      </c>
      <c r="P136" s="25" t="str">
        <f>'Comprehensive apps info'!P136</f>
        <v/>
      </c>
      <c r="Q136" s="25" t="str">
        <f>'Comprehensive apps info'!Q136</f>
        <v/>
      </c>
      <c r="R136" s="25" t="str">
        <f>'Comprehensive apps info'!R136</f>
        <v/>
      </c>
      <c r="S136" s="16" t="str">
        <f>'Comprehensive apps info'!S136</f>
        <v/>
      </c>
      <c r="T136" s="16" t="str">
        <f>'Comprehensive apps info'!T136</f>
        <v/>
      </c>
      <c r="U136" s="25" t="str">
        <f>'Comprehensive apps info'!U136</f>
        <v>Logan</v>
      </c>
      <c r="V136" s="25" t="str">
        <f>'Comprehensive apps info'!V136</f>
        <v>Logan</v>
      </c>
      <c r="W136" s="28" t="str">
        <f>'Comprehensive apps info'!W136</f>
        <v>/prod/bcs/lgnp/clientapp/toyafpv/</v>
      </c>
      <c r="X136" s="29" t="str">
        <f>'Comprehensive apps info'!X136</f>
        <v>/bcs/lgnt/clientapp/toyafpv/</v>
      </c>
      <c r="Y136" s="30" t="str">
        <f>'Comprehensive apps info'!Y136</f>
        <v>https://sites.google.com/a/rrd.com/toyota-notices/</v>
      </c>
      <c r="Z136" s="31" t="str">
        <f>'Comprehensive apps info'!Z136</f>
        <v/>
      </c>
      <c r="AA136" s="32" t="str">
        <f>'Comprehensive apps info'!AA136</f>
        <v>tfs_rrd_privacy@rrd.com</v>
      </c>
      <c r="AB136" s="32" t="str">
        <f>'Comprehensive apps info'!AB136</f>
        <v>tfs_ext_privacy@rrd.com</v>
      </c>
      <c r="AC136" s="32" t="str">
        <f>'Comprehensive apps info'!AC136</f>
        <v/>
      </c>
      <c r="AD136" s="32" t="str">
        <f>'Comprehensive apps info'!AD136</f>
        <v/>
      </c>
      <c r="AE136" s="32" t="str">
        <f>'Comprehensive apps info'!AE136</f>
        <v/>
      </c>
      <c r="AF136" s="33" t="str">
        <f>'Comprehensive apps info'!AF136</f>
        <v/>
      </c>
      <c r="AG136" s="33" t="str">
        <f>'Comprehensive apps info'!AG136</f>
        <v/>
      </c>
      <c r="AH136" s="33" t="str">
        <f>'Comprehensive apps info'!AH136</f>
        <v/>
      </c>
      <c r="AI136" s="33" t="str">
        <f>'Comprehensive apps info'!AI136</f>
        <v/>
      </c>
      <c r="AJ136" s="33" t="str">
        <f>'Comprehensive apps info'!AJ136</f>
        <v/>
      </c>
      <c r="AK136" s="1"/>
    </row>
    <row r="137">
      <c r="A137" s="91"/>
      <c r="B137" s="10">
        <f>'Comprehensive apps info'!B137</f>
        <v>7</v>
      </c>
      <c r="C137" s="10">
        <f>'Comprehensive apps info'!C137</f>
        <v>14</v>
      </c>
      <c r="D137" s="25" t="str">
        <f>'Comprehensive apps info'!D137</f>
        <v>Virginia Retirement Systems</v>
      </c>
      <c r="E137" s="25" t="str">
        <f>'Comprehensive apps info'!E137</f>
        <v>Earning Statement</v>
      </c>
      <c r="F137" s="25" t="str">
        <f>'Comprehensive apps info'!F137</f>
        <v>varstmt</v>
      </c>
      <c r="G137" s="25" t="str">
        <f>'Comprehensive apps info'!G137</f>
        <v>Monthly</v>
      </c>
      <c r="H137" s="25" t="str">
        <f>'Comprehensive apps info'!H137</f>
        <v>Statement</v>
      </c>
      <c r="I137" s="25" t="str">
        <f>'Comprehensive apps info'!I137</f>
        <v>Raw Data</v>
      </c>
      <c r="J137" s="25" t="str">
        <f>'Comprehensive apps info'!J137</f>
        <v>Parth</v>
      </c>
      <c r="K137" s="25" t="str">
        <f>'Comprehensive apps info'!K137</f>
        <v>Venkat</v>
      </c>
      <c r="L137" s="25" t="str">
        <f>'Comprehensive apps info'!L137</f>
        <v>Michelle Tubbs</v>
      </c>
      <c r="M137" s="25" t="str">
        <f>'Comprehensive apps info'!M137</f>
        <v>Cammy Telford</v>
      </c>
      <c r="N137" s="25" t="str">
        <f>'Comprehensive apps info'!N137</f>
        <v>Casey McCammon</v>
      </c>
      <c r="O137" s="120" t="str">
        <f>'Comprehensive apps info'!O137</f>
        <v>Supported by TEKsystems</v>
      </c>
      <c r="P137" s="25" t="str">
        <f>'Comprehensive apps info'!P137</f>
        <v/>
      </c>
      <c r="Q137" s="25" t="str">
        <f>'Comprehensive apps info'!Q137</f>
        <v/>
      </c>
      <c r="R137" s="25" t="str">
        <f>'Comprehensive apps info'!R137</f>
        <v/>
      </c>
      <c r="S137" s="16" t="str">
        <f>'Comprehensive apps info'!S137</f>
        <v/>
      </c>
      <c r="T137" s="16" t="str">
        <f>'Comprehensive apps info'!T137</f>
        <v/>
      </c>
      <c r="U137" s="25" t="str">
        <f>'Comprehensive apps info'!U137</f>
        <v>Logan</v>
      </c>
      <c r="V137" s="25" t="str">
        <f>'Comprehensive apps info'!V137</f>
        <v>Logan</v>
      </c>
      <c r="W137" s="28" t="str">
        <f>'Comprehensive apps info'!W137</f>
        <v>/prod/bcs/lgnp/clientapp/varstmt/</v>
      </c>
      <c r="X137" s="29" t="str">
        <f>'Comprehensive apps info'!X137</f>
        <v>/bcs/lgnt/clientapp/varstmt/</v>
      </c>
      <c r="Y137" s="30" t="str">
        <f>'Comprehensive apps info'!Y137</f>
        <v>https://sites.google.com/a/rrd.com/va-retirement-statements/</v>
      </c>
      <c r="Z137" s="31" t="str">
        <f>'Comprehensive apps info'!Z137</f>
        <v/>
      </c>
      <c r="AA137" s="32" t="str">
        <f>'Comprehensive apps info'!AA137</f>
        <v>rrd-var-igroup@rrd.com</v>
      </c>
      <c r="AB137" s="32" t="str">
        <f>'Comprehensive apps info'!AB137</f>
        <v>N/A</v>
      </c>
      <c r="AC137" s="32" t="str">
        <f>'Comprehensive apps info'!AC137</f>
        <v/>
      </c>
      <c r="AD137" s="32" t="str">
        <f>'Comprehensive apps info'!AD137</f>
        <v/>
      </c>
      <c r="AE137" s="32" t="str">
        <f>'Comprehensive apps info'!AE137</f>
        <v/>
      </c>
      <c r="AF137" s="33" t="str">
        <f>'Comprehensive apps info'!AF137</f>
        <v/>
      </c>
      <c r="AG137" s="33" t="str">
        <f>'Comprehensive apps info'!AG137</f>
        <v/>
      </c>
      <c r="AH137" s="33" t="str">
        <f>'Comprehensive apps info'!AH137</f>
        <v/>
      </c>
      <c r="AI137" s="33" t="str">
        <f>'Comprehensive apps info'!AI137</f>
        <v/>
      </c>
      <c r="AJ137" s="33" t="str">
        <f>'Comprehensive apps info'!AJ137</f>
        <v/>
      </c>
      <c r="AK137" s="1"/>
    </row>
    <row r="138">
      <c r="A138" s="91"/>
      <c r="B138" s="10">
        <f>'Comprehensive apps info'!B138</f>
        <v>7</v>
      </c>
      <c r="C138" s="10">
        <f>'Comprehensive apps info'!C138</f>
        <v>15</v>
      </c>
      <c r="D138" s="25" t="str">
        <f>'Comprehensive apps info'!D138</f>
        <v>Virginia Retirement Systems</v>
      </c>
      <c r="E138" s="25" t="str">
        <f>'Comprehensive apps info'!E138</f>
        <v>Postcard</v>
      </c>
      <c r="F138" s="25" t="str">
        <f>'Comprehensive apps info'!F138</f>
        <v>varcard</v>
      </c>
      <c r="G138" s="25" t="str">
        <f>'Comprehensive apps info'!G138</f>
        <v>Monthly</v>
      </c>
      <c r="H138" s="25" t="str">
        <f>'Comprehensive apps info'!H138</f>
        <v>Postcard</v>
      </c>
      <c r="I138" s="25" t="str">
        <f>'Comprehensive apps info'!I138</f>
        <v>Raw Data</v>
      </c>
      <c r="J138" s="25" t="str">
        <f>'Comprehensive apps info'!J138</f>
        <v>Parth</v>
      </c>
      <c r="K138" s="25" t="str">
        <f>'Comprehensive apps info'!K138</f>
        <v>Venkat</v>
      </c>
      <c r="L138" s="25" t="str">
        <f>'Comprehensive apps info'!L138</f>
        <v>Michelle Tubbs</v>
      </c>
      <c r="M138" s="25" t="str">
        <f>'Comprehensive apps info'!M138</f>
        <v>Cammy Telford</v>
      </c>
      <c r="N138" s="25" t="str">
        <f>'Comprehensive apps info'!N138</f>
        <v>Casey McCammon</v>
      </c>
      <c r="O138" s="120" t="str">
        <f>'Comprehensive apps info'!O138</f>
        <v>Supported by TEKsystems</v>
      </c>
      <c r="P138" s="25" t="str">
        <f>'Comprehensive apps info'!P138</f>
        <v/>
      </c>
      <c r="Q138" s="25" t="str">
        <f>'Comprehensive apps info'!Q138</f>
        <v/>
      </c>
      <c r="R138" s="25" t="str">
        <f>'Comprehensive apps info'!R138</f>
        <v/>
      </c>
      <c r="S138" s="16" t="str">
        <f>'Comprehensive apps info'!S138</f>
        <v/>
      </c>
      <c r="T138" s="16" t="str">
        <f>'Comprehensive apps info'!T138</f>
        <v/>
      </c>
      <c r="U138" s="25" t="str">
        <f>'Comprehensive apps info'!U138</f>
        <v>Logan</v>
      </c>
      <c r="V138" s="25" t="str">
        <f>'Comprehensive apps info'!V138</f>
        <v>Logan</v>
      </c>
      <c r="W138" s="28" t="str">
        <f>'Comprehensive apps info'!W138</f>
        <v>/prod/bcs/lgnp/clientapp/varcard/</v>
      </c>
      <c r="X138" s="29" t="str">
        <f>'Comprehensive apps info'!X138</f>
        <v>/bcs/lgnt/clientapp/varcard/</v>
      </c>
      <c r="Y138" s="30" t="str">
        <f>'Comprehensive apps info'!Y138</f>
        <v>https://sites.google.com/a/rrd.com/va-retirement-postcards/</v>
      </c>
      <c r="Z138" s="31" t="str">
        <f>'Comprehensive apps info'!Z138</f>
        <v/>
      </c>
      <c r="AA138" s="32" t="str">
        <f>'Comprehensive apps info'!AA138</f>
        <v>rrd-var-igroup@rrd.com</v>
      </c>
      <c r="AB138" s="32" t="str">
        <f>'Comprehensive apps info'!AB138</f>
        <v>N/A</v>
      </c>
      <c r="AC138" s="32" t="str">
        <f>'Comprehensive apps info'!AC138</f>
        <v/>
      </c>
      <c r="AD138" s="32" t="str">
        <f>'Comprehensive apps info'!AD138</f>
        <v/>
      </c>
      <c r="AE138" s="32" t="str">
        <f>'Comprehensive apps info'!AE138</f>
        <v/>
      </c>
      <c r="AF138" s="33" t="str">
        <f>'Comprehensive apps info'!AF138</f>
        <v/>
      </c>
      <c r="AG138" s="33" t="str">
        <f>'Comprehensive apps info'!AG138</f>
        <v/>
      </c>
      <c r="AH138" s="33" t="str">
        <f>'Comprehensive apps info'!AH138</f>
        <v/>
      </c>
      <c r="AI138" s="33" t="str">
        <f>'Comprehensive apps info'!AI138</f>
        <v/>
      </c>
      <c r="AJ138" s="33" t="str">
        <f>'Comprehensive apps info'!AJ138</f>
        <v/>
      </c>
      <c r="AK138" s="1"/>
    </row>
    <row r="139">
      <c r="A139" s="91"/>
      <c r="B139" s="10">
        <f>'Comprehensive apps info'!B139</f>
        <v>7</v>
      </c>
      <c r="C139" s="10">
        <f>'Comprehensive apps info'!C139</f>
        <v>16</v>
      </c>
      <c r="D139" s="25" t="str">
        <f>'Comprehensive apps info'!D139</f>
        <v>Weber County</v>
      </c>
      <c r="E139" s="25" t="str">
        <f>'Comprehensive apps info'!E139</f>
        <v>Valuation Notice</v>
      </c>
      <c r="F139" s="25" t="str">
        <f>'Comprehensive apps info'!F139</f>
        <v>webvalu</v>
      </c>
      <c r="G139" s="25" t="str">
        <f>'Comprehensive apps info'!G139</f>
        <v>Annual</v>
      </c>
      <c r="H139" s="25" t="str">
        <f>'Comprehensive apps info'!H139</f>
        <v>Statement</v>
      </c>
      <c r="I139" s="25" t="str">
        <f>'Comprehensive apps info'!I139</f>
        <v>Raw Data</v>
      </c>
      <c r="J139" s="25" t="str">
        <f>'Comprehensive apps info'!J139</f>
        <v>Rao</v>
      </c>
      <c r="K139" s="25" t="str">
        <f>'Comprehensive apps info'!K139</f>
        <v>Veera</v>
      </c>
      <c r="L139" s="25" t="str">
        <f>'Comprehensive apps info'!L139</f>
        <v>Michelle Tubbs</v>
      </c>
      <c r="M139" s="25" t="str">
        <f>'Comprehensive apps info'!M139</f>
        <v>Rose Ann Rockwell</v>
      </c>
      <c r="N139" s="25" t="str">
        <f>'Comprehensive apps info'!N139</f>
        <v>Casey McCammon</v>
      </c>
      <c r="O139" s="120" t="str">
        <f>'Comprehensive apps info'!O139</f>
        <v>Supported by TEKsystems</v>
      </c>
      <c r="P139" s="25" t="str">
        <f>'Comprehensive apps info'!P139</f>
        <v/>
      </c>
      <c r="Q139" s="25" t="str">
        <f>'Comprehensive apps info'!Q139</f>
        <v/>
      </c>
      <c r="R139" s="25" t="str">
        <f>'Comprehensive apps info'!R139</f>
        <v/>
      </c>
      <c r="S139" s="16" t="str">
        <f>'Comprehensive apps info'!S139</f>
        <v/>
      </c>
      <c r="T139" s="16" t="str">
        <f>'Comprehensive apps info'!T139</f>
        <v/>
      </c>
      <c r="U139" s="25" t="str">
        <f>'Comprehensive apps info'!U139</f>
        <v>Logan</v>
      </c>
      <c r="V139" s="25" t="str">
        <f>'Comprehensive apps info'!V139</f>
        <v>Logan</v>
      </c>
      <c r="W139" s="28" t="str">
        <f>'Comprehensive apps info'!W139</f>
        <v>/prod/bcs/lgnp/clientapp/webvalu/</v>
      </c>
      <c r="X139" s="29" t="str">
        <f>'Comprehensive apps info'!X139</f>
        <v>/bcs/lgnt/clientapp/webvalu/</v>
      </c>
      <c r="Y139" s="30" t="str">
        <f>'Comprehensive apps info'!Y139</f>
        <v>https://sites.google.com/a/rrd.com/weber-county-valuation/</v>
      </c>
      <c r="Z139" s="31" t="str">
        <f>'Comprehensive apps info'!Z139</f>
        <v/>
      </c>
      <c r="AA139" s="32" t="str">
        <f>'Comprehensive apps info'!AA139</f>
        <v>webvalu-igroupreports@rrd.com</v>
      </c>
      <c r="AB139" s="32" t="str">
        <f>'Comprehensive apps info'!AB139</f>
        <v>webvalu-egroupreports@rrd.com</v>
      </c>
      <c r="AC139" s="32" t="str">
        <f>'Comprehensive apps info'!AC139</f>
        <v/>
      </c>
      <c r="AD139" s="32" t="str">
        <f>'Comprehensive apps info'!AD139</f>
        <v/>
      </c>
      <c r="AE139" s="32" t="str">
        <f>'Comprehensive apps info'!AE139</f>
        <v/>
      </c>
      <c r="AF139" s="33" t="str">
        <f>'Comprehensive apps info'!AF139</f>
        <v/>
      </c>
      <c r="AG139" s="33" t="str">
        <f>'Comprehensive apps info'!AG139</f>
        <v/>
      </c>
      <c r="AH139" s="33" t="str">
        <f>'Comprehensive apps info'!AH139</f>
        <v/>
      </c>
      <c r="AI139" s="33" t="str">
        <f>'Comprehensive apps info'!AI139</f>
        <v/>
      </c>
      <c r="AJ139" s="33" t="str">
        <f>'Comprehensive apps info'!AJ139</f>
        <v/>
      </c>
      <c r="AK139" s="1"/>
    </row>
    <row r="140">
      <c r="A140" s="91"/>
      <c r="B140" s="10">
        <f>'Comprehensive apps info'!B140</f>
        <v>7</v>
      </c>
      <c r="C140" s="10">
        <f>'Comprehensive apps info'!C140</f>
        <v>17</v>
      </c>
      <c r="D140" s="25" t="str">
        <f>'Comprehensive apps info'!D140</f>
        <v>Weber County</v>
      </c>
      <c r="E140" s="25" t="str">
        <f>'Comprehensive apps info'!E140</f>
        <v>Delinquency Notice</v>
      </c>
      <c r="F140" s="25" t="str">
        <f>'Comprehensive apps info'!F140</f>
        <v>webdelq</v>
      </c>
      <c r="G140" s="25" t="str">
        <f>'Comprehensive apps info'!G140</f>
        <v>Annual</v>
      </c>
      <c r="H140" s="25" t="str">
        <f>'Comprehensive apps info'!H140</f>
        <v>Statement</v>
      </c>
      <c r="I140" s="25" t="str">
        <f>'Comprehensive apps info'!I140</f>
        <v>Raw Data</v>
      </c>
      <c r="J140" s="25" t="str">
        <f>'Comprehensive apps info'!J140</f>
        <v>Rao</v>
      </c>
      <c r="K140" s="25" t="str">
        <f>'Comprehensive apps info'!K140</f>
        <v>Veera</v>
      </c>
      <c r="L140" s="25" t="str">
        <f>'Comprehensive apps info'!L140</f>
        <v>Michelle Tubbs</v>
      </c>
      <c r="M140" s="25" t="str">
        <f>'Comprehensive apps info'!M140</f>
        <v>Rose Ann Rockwell</v>
      </c>
      <c r="N140" s="25" t="str">
        <f>'Comprehensive apps info'!N140</f>
        <v>Casey McCammon</v>
      </c>
      <c r="O140" s="120" t="str">
        <f>'Comprehensive apps info'!O140</f>
        <v>Supported by TEKsystems</v>
      </c>
      <c r="P140" s="25" t="str">
        <f>'Comprehensive apps info'!P140</f>
        <v/>
      </c>
      <c r="Q140" s="25" t="str">
        <f>'Comprehensive apps info'!Q140</f>
        <v/>
      </c>
      <c r="R140" s="25" t="str">
        <f>'Comprehensive apps info'!R140</f>
        <v/>
      </c>
      <c r="S140" s="16" t="str">
        <f>'Comprehensive apps info'!S140</f>
        <v/>
      </c>
      <c r="T140" s="16" t="str">
        <f>'Comprehensive apps info'!T140</f>
        <v/>
      </c>
      <c r="U140" s="25" t="str">
        <f>'Comprehensive apps info'!U140</f>
        <v>Logan</v>
      </c>
      <c r="V140" s="25" t="str">
        <f>'Comprehensive apps info'!V140</f>
        <v>Logan</v>
      </c>
      <c r="W140" s="28" t="str">
        <f>'Comprehensive apps info'!W140</f>
        <v>/prod/bcs/lgnp/clientapp/webdelq/</v>
      </c>
      <c r="X140" s="29" t="str">
        <f>'Comprehensive apps info'!X140</f>
        <v>/bcs/lgnt/clientapp/webdelq/</v>
      </c>
      <c r="Y140" s="30" t="str">
        <f>'Comprehensive apps info'!Y140</f>
        <v>https://sites.google.com/a/rrd.com/weber-county-delinquent/</v>
      </c>
      <c r="Z140" s="31" t="str">
        <f>'Comprehensive apps info'!Z140</f>
        <v/>
      </c>
      <c r="AA140" s="32" t="str">
        <f>'Comprehensive apps info'!AA140</f>
        <v>webdelq-igroupreports@rrd.com</v>
      </c>
      <c r="AB140" s="32" t="str">
        <f>'Comprehensive apps info'!AB140</f>
        <v>webdelq-egroupreports@rrd.com</v>
      </c>
      <c r="AC140" s="32" t="str">
        <f>'Comprehensive apps info'!AC140</f>
        <v/>
      </c>
      <c r="AD140" s="32" t="str">
        <f>'Comprehensive apps info'!AD140</f>
        <v/>
      </c>
      <c r="AE140" s="32" t="str">
        <f>'Comprehensive apps info'!AE140</f>
        <v/>
      </c>
      <c r="AF140" s="33" t="str">
        <f>'Comprehensive apps info'!AF140</f>
        <v/>
      </c>
      <c r="AG140" s="33" t="str">
        <f>'Comprehensive apps info'!AG140</f>
        <v/>
      </c>
      <c r="AH140" s="33" t="str">
        <f>'Comprehensive apps info'!AH140</f>
        <v/>
      </c>
      <c r="AI140" s="33" t="str">
        <f>'Comprehensive apps info'!AI140</f>
        <v/>
      </c>
      <c r="AJ140" s="33" t="str">
        <f>'Comprehensive apps info'!AJ140</f>
        <v/>
      </c>
      <c r="AK140" s="1"/>
    </row>
    <row r="141">
      <c r="A141" s="91"/>
      <c r="B141" s="10">
        <f>'Comprehensive apps info'!B141</f>
        <v>7</v>
      </c>
      <c r="C141" s="10">
        <f>'Comprehensive apps info'!C141</f>
        <v>18</v>
      </c>
      <c r="D141" s="25" t="str">
        <f>'Comprehensive apps info'!D141</f>
        <v>Weber County</v>
      </c>
      <c r="E141" s="25" t="str">
        <f>'Comprehensive apps info'!E141</f>
        <v>Property Notice</v>
      </c>
      <c r="F141" s="25" t="str">
        <f>'Comprehensive apps info'!F141</f>
        <v>webstmt</v>
      </c>
      <c r="G141" s="25" t="str">
        <f>'Comprehensive apps info'!G141</f>
        <v>Annual</v>
      </c>
      <c r="H141" s="25" t="str">
        <f>'Comprehensive apps info'!H141</f>
        <v>Statement</v>
      </c>
      <c r="I141" s="25" t="str">
        <f>'Comprehensive apps info'!I141</f>
        <v>Raw Data</v>
      </c>
      <c r="J141" s="25" t="str">
        <f>'Comprehensive apps info'!J141</f>
        <v>Rao</v>
      </c>
      <c r="K141" s="25" t="str">
        <f>'Comprehensive apps info'!K141</f>
        <v>Veera</v>
      </c>
      <c r="L141" s="25" t="str">
        <f>'Comprehensive apps info'!L141</f>
        <v>Michelle Tubbs</v>
      </c>
      <c r="M141" s="25" t="str">
        <f>'Comprehensive apps info'!M141</f>
        <v>Rose Ann Rockwell</v>
      </c>
      <c r="N141" s="25" t="str">
        <f>'Comprehensive apps info'!N141</f>
        <v>Casey McCammon</v>
      </c>
      <c r="O141" s="120" t="str">
        <f>'Comprehensive apps info'!O141</f>
        <v>Supported by TEKsystems</v>
      </c>
      <c r="P141" s="25" t="str">
        <f>'Comprehensive apps info'!P141</f>
        <v/>
      </c>
      <c r="Q141" s="25" t="str">
        <f>'Comprehensive apps info'!Q141</f>
        <v/>
      </c>
      <c r="R141" s="25" t="str">
        <f>'Comprehensive apps info'!R141</f>
        <v/>
      </c>
      <c r="S141" s="16" t="str">
        <f>'Comprehensive apps info'!S141</f>
        <v/>
      </c>
      <c r="T141" s="16" t="str">
        <f>'Comprehensive apps info'!T141</f>
        <v/>
      </c>
      <c r="U141" s="25" t="str">
        <f>'Comprehensive apps info'!U141</f>
        <v>Logan</v>
      </c>
      <c r="V141" s="25" t="str">
        <f>'Comprehensive apps info'!V141</f>
        <v>Logan</v>
      </c>
      <c r="W141" s="28" t="str">
        <f>'Comprehensive apps info'!W141</f>
        <v>/prod/bcs/lgnp/clientapp/webstmt/</v>
      </c>
      <c r="X141" s="29" t="str">
        <f>'Comprehensive apps info'!X141</f>
        <v>/bcs/lgnt/clientapp/webstmt/</v>
      </c>
      <c r="Y141" s="30" t="str">
        <f>'Comprehensive apps info'!Y141</f>
        <v>https://sites.google.com/a/rrd.com/weber-county-tax-notices/</v>
      </c>
      <c r="Z141" s="31" t="str">
        <f>'Comprehensive apps info'!Z141</f>
        <v/>
      </c>
      <c r="AA141" s="32" t="str">
        <f>'Comprehensive apps info'!AA141</f>
        <v>webstmt-igroupreports@rrd.com</v>
      </c>
      <c r="AB141" s="32" t="str">
        <f>'Comprehensive apps info'!AB141</f>
        <v>webstmt-egroupreports@rrd.com</v>
      </c>
      <c r="AC141" s="32" t="str">
        <f>'Comprehensive apps info'!AC141</f>
        <v/>
      </c>
      <c r="AD141" s="32" t="str">
        <f>'Comprehensive apps info'!AD141</f>
        <v/>
      </c>
      <c r="AE141" s="32" t="str">
        <f>'Comprehensive apps info'!AE141</f>
        <v/>
      </c>
      <c r="AF141" s="33" t="str">
        <f>'Comprehensive apps info'!AF141</f>
        <v/>
      </c>
      <c r="AG141" s="33" t="str">
        <f>'Comprehensive apps info'!AG141</f>
        <v/>
      </c>
      <c r="AH141" s="33" t="str">
        <f>'Comprehensive apps info'!AH141</f>
        <v/>
      </c>
      <c r="AI141" s="33" t="str">
        <f>'Comprehensive apps info'!AI141</f>
        <v/>
      </c>
      <c r="AJ141" s="33" t="str">
        <f>'Comprehensive apps info'!AJ141</f>
        <v/>
      </c>
      <c r="AK141" s="1"/>
    </row>
    <row r="142">
      <c r="A142" s="91"/>
      <c r="B142" s="10">
        <f>'Comprehensive apps info'!B142</f>
        <v>7</v>
      </c>
      <c r="C142" s="10">
        <f>'Comprehensive apps info'!C142</f>
        <v>19</v>
      </c>
      <c r="D142" s="25" t="str">
        <f>'Comprehensive apps info'!D142</f>
        <v>Toyota</v>
      </c>
      <c r="E142" s="25" t="str">
        <f>'Comprehensive apps info'!E142</f>
        <v>Privacy Notices DFPV</v>
      </c>
      <c r="F142" s="25" t="str">
        <f>'Comprehensive apps info'!F142</f>
        <v>toydfpv</v>
      </c>
      <c r="G142" s="25" t="str">
        <f>'Comprehensive apps info'!G142</f>
        <v>Daily</v>
      </c>
      <c r="H142" s="25" t="str">
        <f>'Comprehensive apps info'!H142</f>
        <v/>
      </c>
      <c r="I142" s="25" t="str">
        <f>'Comprehensive apps info'!I142</f>
        <v/>
      </c>
      <c r="J142" s="25" t="str">
        <f>'Comprehensive apps info'!J142</f>
        <v>Anil</v>
      </c>
      <c r="K142" s="25" t="str">
        <f>'Comprehensive apps info'!K142</f>
        <v>Rao</v>
      </c>
      <c r="L142" s="25" t="str">
        <f>'Comprehensive apps info'!L142</f>
        <v>Ismaila Meite</v>
      </c>
      <c r="M142" s="25" t="str">
        <f>'Comprehensive apps info'!M142</f>
        <v>Jared Sterzer</v>
      </c>
      <c r="N142" s="25" t="str">
        <f>'Comprehensive apps info'!N142</f>
        <v>Mike Benson</v>
      </c>
      <c r="O142" s="120" t="str">
        <f>'Comprehensive apps info'!O142</f>
        <v>Supported by TEKsystems</v>
      </c>
      <c r="P142" s="25" t="str">
        <f>'Comprehensive apps info'!P142</f>
        <v/>
      </c>
      <c r="Q142" s="25" t="str">
        <f>'Comprehensive apps info'!Q142</f>
        <v/>
      </c>
      <c r="R142" s="25" t="str">
        <f>'Comprehensive apps info'!R142</f>
        <v/>
      </c>
      <c r="S142" s="16" t="str">
        <f>'Comprehensive apps info'!S142</f>
        <v/>
      </c>
      <c r="T142" s="16" t="str">
        <f>'Comprehensive apps info'!T142</f>
        <v/>
      </c>
      <c r="U142" s="25" t="str">
        <f>'Comprehensive apps info'!U142</f>
        <v>Logan</v>
      </c>
      <c r="V142" s="25" t="str">
        <f>'Comprehensive apps info'!V142</f>
        <v>Logan</v>
      </c>
      <c r="W142" s="28" t="str">
        <f>'Comprehensive apps info'!W142</f>
        <v>/prod/bcs/lgnp/clientapp/toydfpv/</v>
      </c>
      <c r="X142" s="29" t="str">
        <f>'Comprehensive apps info'!X142</f>
        <v>/bcs/lgnt/clientapp/toydfpv/</v>
      </c>
      <c r="Y142" s="30" t="str">
        <f>'Comprehensive apps info'!Y142</f>
        <v>https://sites.google.com/a/rrd.com/toyota-notices/</v>
      </c>
      <c r="Z142" s="31" t="str">
        <f>'Comprehensive apps info'!Z142</f>
        <v/>
      </c>
      <c r="AA142" s="32" t="str">
        <f>'Comprehensive apps info'!AA142</f>
        <v>tfs_rrd_privacy@rrd.com</v>
      </c>
      <c r="AB142" s="32" t="str">
        <f>'Comprehensive apps info'!AB142</f>
        <v>tfs_ext_privacy@rrd.com</v>
      </c>
      <c r="AC142" s="32" t="str">
        <f>'Comprehensive apps info'!AC142</f>
        <v/>
      </c>
      <c r="AD142" s="32" t="str">
        <f>'Comprehensive apps info'!AD142</f>
        <v/>
      </c>
      <c r="AE142" s="32" t="str">
        <f>'Comprehensive apps info'!AE142</f>
        <v/>
      </c>
      <c r="AF142" s="33" t="str">
        <f>'Comprehensive apps info'!AF142</f>
        <v/>
      </c>
      <c r="AG142" s="33" t="str">
        <f>'Comprehensive apps info'!AG142</f>
        <v/>
      </c>
      <c r="AH142" s="33" t="str">
        <f>'Comprehensive apps info'!AH142</f>
        <v/>
      </c>
      <c r="AI142" s="91" t="str">
        <f>'Comprehensive apps info'!AI147</f>
        <v/>
      </c>
      <c r="AJ142" s="91" t="str">
        <f>'Comprehensive apps info'!AJ147</f>
        <v/>
      </c>
      <c r="AK142" s="1"/>
    </row>
    <row r="143">
      <c r="A143" s="91"/>
      <c r="B143" s="10">
        <f>'Comprehensive apps info'!B143</f>
        <v>7</v>
      </c>
      <c r="C143" s="10">
        <f>'Comprehensive apps info'!C143</f>
        <v>20</v>
      </c>
      <c r="D143" s="25" t="str">
        <f>'Comprehensive apps info'!D143</f>
        <v>Toyota</v>
      </c>
      <c r="E143" s="25" t="str">
        <f>'Comprehensive apps info'!E143</f>
        <v>EOB Letters</v>
      </c>
      <c r="F143" s="25" t="str">
        <f>'Comprehensive apps info'!F143</f>
        <v>toyteob</v>
      </c>
      <c r="G143" s="25" t="str">
        <f>'Comprehensive apps info'!G143</f>
        <v>Weekly</v>
      </c>
      <c r="H143" s="25" t="str">
        <f>'Comprehensive apps info'!H143</f>
        <v/>
      </c>
      <c r="I143" s="25" t="str">
        <f>'Comprehensive apps info'!I143</f>
        <v/>
      </c>
      <c r="J143" s="25" t="str">
        <f>'Comprehensive apps info'!J143</f>
        <v>Anil</v>
      </c>
      <c r="K143" s="25" t="str">
        <f>'Comprehensive apps info'!K143</f>
        <v>Rao</v>
      </c>
      <c r="L143" s="25" t="str">
        <f>'Comprehensive apps info'!L143</f>
        <v>Michael Leany</v>
      </c>
      <c r="M143" s="25" t="str">
        <f>'Comprehensive apps info'!M143</f>
        <v>Amy Ross</v>
      </c>
      <c r="N143" s="25" t="str">
        <f>'Comprehensive apps info'!N143</f>
        <v>David Jarrett</v>
      </c>
      <c r="O143" s="120" t="str">
        <f>'Comprehensive apps info'!O143</f>
        <v>Supported by TEKsystems</v>
      </c>
      <c r="P143" s="25" t="str">
        <f>'Comprehensive apps info'!P143</f>
        <v/>
      </c>
      <c r="Q143" s="25" t="str">
        <f>'Comprehensive apps info'!Q143</f>
        <v/>
      </c>
      <c r="R143" s="25" t="str">
        <f>'Comprehensive apps info'!R143</f>
        <v/>
      </c>
      <c r="S143" s="16" t="str">
        <f>'Comprehensive apps info'!S143</f>
        <v/>
      </c>
      <c r="T143" s="16" t="str">
        <f>'Comprehensive apps info'!T143</f>
        <v/>
      </c>
      <c r="U143" s="25" t="str">
        <f>'Comprehensive apps info'!U143</f>
        <v>Logan</v>
      </c>
      <c r="V143" s="25" t="str">
        <f>'Comprehensive apps info'!V143</f>
        <v>Logan</v>
      </c>
      <c r="W143" s="28" t="str">
        <f>'Comprehensive apps info'!W143</f>
        <v>/prod/bcs/lgnp/clientapp/toyteob/</v>
      </c>
      <c r="X143" s="29" t="str">
        <f>'Comprehensive apps info'!X143</f>
        <v>/bcs/lgnt/clientapp/toyteob/</v>
      </c>
      <c r="Y143" s="30" t="str">
        <f>'Comprehensive apps info'!Y143</f>
        <v>https://sites.google.com/a/rrd.com/toyota-eob-letters/</v>
      </c>
      <c r="Z143" s="31" t="str">
        <f>'Comprehensive apps info'!Z143</f>
        <v/>
      </c>
      <c r="AA143" s="32" t="str">
        <f>'Comprehensive apps info'!AA143</f>
        <v>rrdtoyotaeobinternalreports@rrd.com</v>
      </c>
      <c r="AB143" s="32" t="str">
        <f>'Comprehensive apps info'!AB143</f>
        <v/>
      </c>
      <c r="AC143" s="32" t="str">
        <f>'Comprehensive apps info'!AC143</f>
        <v/>
      </c>
      <c r="AD143" s="32" t="str">
        <f>'Comprehensive apps info'!AD143</f>
        <v/>
      </c>
      <c r="AE143" s="32" t="str">
        <f>'Comprehensive apps info'!AE143</f>
        <v/>
      </c>
      <c r="AF143" s="33" t="str">
        <f>'Comprehensive apps info'!AF143</f>
        <v/>
      </c>
      <c r="AG143" s="33" t="str">
        <f>'Comprehensive apps info'!AG143</f>
        <v/>
      </c>
      <c r="AH143" s="33" t="str">
        <f>'Comprehensive apps info'!AH143</f>
        <v/>
      </c>
      <c r="AI143" s="91" t="str">
        <f>'Comprehensive apps info'!AI148</f>
        <v/>
      </c>
      <c r="AJ143" s="91" t="str">
        <f>'Comprehensive apps info'!AJ148</f>
        <v/>
      </c>
      <c r="AK143" s="1"/>
    </row>
    <row r="144">
      <c r="A144" s="91"/>
      <c r="B144" s="10">
        <f>'Comprehensive apps info'!B144</f>
        <v>7</v>
      </c>
      <c r="C144" s="10">
        <f>'Comprehensive apps info'!C144</f>
        <v>21</v>
      </c>
      <c r="D144" s="25" t="str">
        <f>'Comprehensive apps info'!D144</f>
        <v>Toyota</v>
      </c>
      <c r="E144" s="25" t="str">
        <f>'Comprehensive apps info'!E144</f>
        <v>Certified Roadside</v>
      </c>
      <c r="F144" s="25" t="str">
        <f>'Comprehensive apps info'!F144</f>
        <v>toycert</v>
      </c>
      <c r="G144" s="25" t="str">
        <f>'Comprehensive apps info'!G144</f>
        <v>Weekly</v>
      </c>
      <c r="H144" s="25" t="str">
        <f>'Comprehensive apps info'!H144</f>
        <v/>
      </c>
      <c r="I144" s="25" t="str">
        <f>'Comprehensive apps info'!I144</f>
        <v/>
      </c>
      <c r="J144" s="25" t="str">
        <f>'Comprehensive apps info'!J144</f>
        <v>Anil</v>
      </c>
      <c r="K144" s="25" t="str">
        <f>'Comprehensive apps info'!K144</f>
        <v>Rao</v>
      </c>
      <c r="L144" s="25" t="str">
        <f>'Comprehensive apps info'!L144</f>
        <v>Trenton Mumford</v>
      </c>
      <c r="M144" s="25" t="str">
        <f>'Comprehensive apps info'!M144</f>
        <v>Ronnie George</v>
      </c>
      <c r="N144" s="25" t="str">
        <f>'Comprehensive apps info'!N144</f>
        <v>Brandon Ballard</v>
      </c>
      <c r="O144" s="120" t="str">
        <f>'Comprehensive apps info'!O144</f>
        <v>Supported by TEKsystems</v>
      </c>
      <c r="P144" s="25" t="str">
        <f>'Comprehensive apps info'!P144</f>
        <v/>
      </c>
      <c r="Q144" s="25" t="str">
        <f>'Comprehensive apps info'!Q144</f>
        <v/>
      </c>
      <c r="R144" s="25" t="str">
        <f>'Comprehensive apps info'!R144</f>
        <v/>
      </c>
      <c r="S144" s="16" t="str">
        <f>'Comprehensive apps info'!S144</f>
        <v/>
      </c>
      <c r="T144" s="16" t="str">
        <f>'Comprehensive apps info'!T144</f>
        <v/>
      </c>
      <c r="U144" s="25" t="str">
        <f>'Comprehensive apps info'!U144</f>
        <v>Logan</v>
      </c>
      <c r="V144" s="25" t="str">
        <f>'Comprehensive apps info'!V144</f>
        <v>Logan</v>
      </c>
      <c r="W144" s="28" t="str">
        <f>'Comprehensive apps info'!W144</f>
        <v>/prod/bcs/lgnp/clientapp/toycert/</v>
      </c>
      <c r="X144" s="29" t="str">
        <f>'Comprehensive apps info'!X144</f>
        <v>/bcs/lgnt/clientapp/toycert/</v>
      </c>
      <c r="Y144" s="30" t="str">
        <f>'Comprehensive apps info'!Y144</f>
        <v/>
      </c>
      <c r="Z144" s="31" t="str">
        <f>'Comprehensive apps info'!Z144</f>
        <v/>
      </c>
      <c r="AA144" s="32" t="str">
        <f>'Comprehensive apps info'!AA144</f>
        <v>rrd-toycert-egroup@rrd.com</v>
      </c>
      <c r="AB144" s="32" t="str">
        <f>'Comprehensive apps info'!AB144</f>
        <v>rrd-toycert-igroup@rrd.com</v>
      </c>
      <c r="AC144" s="32" t="str">
        <f>'Comprehensive apps info'!AC144</f>
        <v/>
      </c>
      <c r="AD144" s="32" t="str">
        <f>'Comprehensive apps info'!AD144</f>
        <v/>
      </c>
      <c r="AE144" s="32" t="str">
        <f>'Comprehensive apps info'!AE144</f>
        <v/>
      </c>
      <c r="AF144" s="33" t="str">
        <f>'Comprehensive apps info'!AF144</f>
        <v/>
      </c>
      <c r="AG144" s="33" t="str">
        <f>'Comprehensive apps info'!AG144</f>
        <v/>
      </c>
      <c r="AH144" s="33" t="str">
        <f>'Comprehensive apps info'!AH144</f>
        <v/>
      </c>
      <c r="AI144" s="91" t="str">
        <f>'Comprehensive apps info'!AI149</f>
        <v/>
      </c>
      <c r="AJ144" s="91" t="str">
        <f>'Comprehensive apps info'!AJ149</f>
        <v/>
      </c>
      <c r="AK144" s="1"/>
    </row>
    <row r="145">
      <c r="A145" s="91"/>
      <c r="B145" s="10">
        <f>'Comprehensive apps info'!B145</f>
        <v>7</v>
      </c>
      <c r="C145" s="10">
        <f>'Comprehensive apps info'!C145</f>
        <v>22</v>
      </c>
      <c r="D145" s="25" t="str">
        <f>'Comprehensive apps info'!D145</f>
        <v>New Mexico</v>
      </c>
      <c r="E145" s="25" t="str">
        <f>'Comprehensive apps info'!E145</f>
        <v>Boat Registration</v>
      </c>
      <c r="F145" s="25" t="str">
        <f>'Comprehensive apps info'!F145</f>
        <v>nm1boat</v>
      </c>
      <c r="G145" s="25" t="str">
        <f>'Comprehensive apps info'!G145</f>
        <v>Annual</v>
      </c>
      <c r="H145" s="25" t="str">
        <f>'Comprehensive apps info'!H145</f>
        <v/>
      </c>
      <c r="I145" s="25" t="str">
        <f>'Comprehensive apps info'!I145</f>
        <v/>
      </c>
      <c r="J145" s="25" t="str">
        <f>'Comprehensive apps info'!J145</f>
        <v>Parth</v>
      </c>
      <c r="K145" s="25" t="str">
        <f>'Comprehensive apps info'!K145</f>
        <v>Venkat</v>
      </c>
      <c r="L145" s="25" t="str">
        <f>'Comprehensive apps info'!L145</f>
        <v>Bob Durtschi</v>
      </c>
      <c r="M145" s="25" t="str">
        <f>'Comprehensive apps info'!M145</f>
        <v>Mark Andreasen</v>
      </c>
      <c r="N145" s="25" t="str">
        <f>'Comprehensive apps info'!N145</f>
        <v>Casey McCammon</v>
      </c>
      <c r="O145" s="120" t="str">
        <f>'Comprehensive apps info'!O145</f>
        <v>Supported by TEKsystems</v>
      </c>
      <c r="P145" s="25" t="str">
        <f>'Comprehensive apps info'!P145</f>
        <v/>
      </c>
      <c r="Q145" s="25" t="str">
        <f>'Comprehensive apps info'!Q145</f>
        <v/>
      </c>
      <c r="R145" s="25" t="str">
        <f>'Comprehensive apps info'!R145</f>
        <v/>
      </c>
      <c r="S145" s="16" t="str">
        <f>'Comprehensive apps info'!S145</f>
        <v/>
      </c>
      <c r="T145" s="16" t="str">
        <f>'Comprehensive apps info'!T145</f>
        <v/>
      </c>
      <c r="U145" s="25" t="str">
        <f>'Comprehensive apps info'!U145</f>
        <v/>
      </c>
      <c r="V145" s="25" t="str">
        <f>'Comprehensive apps info'!V145</f>
        <v/>
      </c>
      <c r="W145" s="28" t="str">
        <f>'Comprehensive apps info'!W145</f>
        <v/>
      </c>
      <c r="X145" s="29" t="str">
        <f>'Comprehensive apps info'!X145</f>
        <v/>
      </c>
      <c r="Y145" s="30" t="str">
        <f>'Comprehensive apps info'!Y145</f>
        <v>https://sites.google.com/a/rrd.com/new-mexico-motor-vehicle-renewals/</v>
      </c>
      <c r="Z145" s="31" t="str">
        <f>'Comprehensive apps info'!Z145</f>
        <v/>
      </c>
      <c r="AA145" s="32" t="str">
        <f>'Comprehensive apps info'!AA145</f>
        <v>rrd-nm1post-igroup@rrd.com</v>
      </c>
      <c r="AB145" s="32" t="str">
        <f>'Comprehensive apps info'!AB145</f>
        <v>rrd-nm1post-egroup@rrd.com</v>
      </c>
      <c r="AC145" s="32" t="str">
        <f>'Comprehensive apps info'!AC145</f>
        <v/>
      </c>
      <c r="AD145" s="32" t="str">
        <f>'Comprehensive apps info'!AD145</f>
        <v/>
      </c>
      <c r="AE145" s="32" t="str">
        <f>'Comprehensive apps info'!AE145</f>
        <v/>
      </c>
      <c r="AF145" s="33" t="str">
        <f>'Comprehensive apps info'!AF145</f>
        <v/>
      </c>
      <c r="AG145" s="33" t="str">
        <f>'Comprehensive apps info'!AG145</f>
        <v/>
      </c>
      <c r="AH145" s="33" t="str">
        <f>'Comprehensive apps info'!AH145</f>
        <v/>
      </c>
      <c r="AI145" s="91" t="str">
        <f>'Comprehensive apps info'!AI150</f>
        <v/>
      </c>
      <c r="AJ145" s="91" t="str">
        <f>'Comprehensive apps info'!AJ150</f>
        <v/>
      </c>
      <c r="AK145" s="1"/>
    </row>
    <row r="146">
      <c r="A146" s="91"/>
      <c r="B146" s="10" t="str">
        <f>'Comprehensive apps info'!B146</f>
        <v>T1</v>
      </c>
      <c r="C146" s="10">
        <f>'Comprehensive apps info'!C146</f>
        <v>1</v>
      </c>
      <c r="D146" s="25" t="str">
        <f>'Comprehensive apps info'!D146</f>
        <v>BGE</v>
      </c>
      <c r="E146" s="25" t="str">
        <f>'Comprehensive apps info'!E146</f>
        <v>Home Contracts</v>
      </c>
      <c r="F146" s="25" t="str">
        <f>'Comprehensive apps info'!F146</f>
        <v>bgehctr</v>
      </c>
      <c r="G146" s="25" t="str">
        <f>'Comprehensive apps info'!G146</f>
        <v>Bi-monthly</v>
      </c>
      <c r="H146" s="25" t="str">
        <f>'Comprehensive apps info'!H146</f>
        <v/>
      </c>
      <c r="I146" s="25" t="str">
        <f>'Comprehensive apps info'!I146</f>
        <v>Raw Data</v>
      </c>
      <c r="J146" s="25" t="str">
        <f>'Comprehensive apps info'!J146</f>
        <v>Sushil</v>
      </c>
      <c r="K146" s="25" t="str">
        <f>'Comprehensive apps info'!K146</f>
        <v>Parth</v>
      </c>
      <c r="L146" s="25" t="str">
        <f>'Comprehensive apps info'!L146</f>
        <v>Jesse Walton</v>
      </c>
      <c r="M146" s="25" t="str">
        <f>'Comprehensive apps info'!M146</f>
        <v>Janet Stine</v>
      </c>
      <c r="N146" s="25" t="str">
        <f>'Comprehensive apps info'!N146</f>
        <v>Tracie Welch</v>
      </c>
      <c r="O146" s="120" t="str">
        <f>'Comprehensive apps info'!O146</f>
        <v>Being transitioned to TEKsystems</v>
      </c>
      <c r="P146" s="25" t="str">
        <f>'Comprehensive apps info'!P146</f>
        <v>N</v>
      </c>
      <c r="Q146" s="25" t="str">
        <f>'Comprehensive apps info'!Q146</f>
        <v>Y</v>
      </c>
      <c r="R146" s="25" t="str">
        <f>'Comprehensive apps info'!R146</f>
        <v>N</v>
      </c>
      <c r="S146" s="16" t="str">
        <f>'Comprehensive apps info'!S146</f>
        <v/>
      </c>
      <c r="T146" s="16" t="str">
        <f>'Comprehensive apps info'!T146</f>
        <v/>
      </c>
      <c r="U146" s="25" t="str">
        <f>'Comprehensive apps info'!U146</f>
        <v>Thurmont</v>
      </c>
      <c r="V146" s="25" t="str">
        <f>'Comprehensive apps info'!V146</f>
        <v>Thurmont</v>
      </c>
      <c r="W146" s="28" t="str">
        <f>'Comprehensive apps info'!W146</f>
        <v>/prod/bcs/thup/clientapp/bgehctr/</v>
      </c>
      <c r="X146" s="29" t="str">
        <f>'Comprehensive apps info'!X146</f>
        <v>/bcs/thut/clientapp/bgehctr/</v>
      </c>
      <c r="Y146" s="30" t="str">
        <f>'Comprehensive apps info'!Y146</f>
        <v/>
      </c>
      <c r="Z146" s="31" t="str">
        <f>'Comprehensive apps info'!Z146</f>
        <v/>
      </c>
      <c r="AA146" s="32" t="str">
        <f>'Comprehensive apps info'!AA146</f>
        <v/>
      </c>
      <c r="AB146" s="32" t="str">
        <f>'Comprehensive apps info'!AB146</f>
        <v/>
      </c>
      <c r="AC146" s="32" t="str">
        <f>'Comprehensive apps info'!AC146</f>
        <v/>
      </c>
      <c r="AD146" s="32" t="str">
        <f>'Comprehensive apps info'!AD146</f>
        <v/>
      </c>
      <c r="AE146" s="32" t="str">
        <f>'Comprehensive apps info'!AE146</f>
        <v/>
      </c>
      <c r="AF146" s="33" t="str">
        <f>'Comprehensive apps info'!AF146</f>
        <v/>
      </c>
      <c r="AG146" s="33" t="str">
        <f>'Comprehensive apps info'!AG146</f>
        <v/>
      </c>
      <c r="AH146" s="33" t="str">
        <f>'Comprehensive apps info'!AH146</f>
        <v/>
      </c>
      <c r="AI146" s="91" t="str">
        <f>'Comprehensive apps info'!AI151</f>
        <v/>
      </c>
      <c r="AJ146" s="91" t="str">
        <f>'Comprehensive apps info'!AJ151</f>
        <v/>
      </c>
      <c r="AK146" s="1"/>
    </row>
    <row r="147">
      <c r="A147" s="91"/>
      <c r="B147" s="10" t="str">
        <f>'Comprehensive apps info'!B147</f>
        <v>T1</v>
      </c>
      <c r="C147" s="10">
        <f>'Comprehensive apps info'!C147</f>
        <v>2</v>
      </c>
      <c r="D147" s="25" t="str">
        <f>'Comprehensive apps info'!D147</f>
        <v>BGE</v>
      </c>
      <c r="E147" s="25" t="str">
        <f>'Comprehensive apps info'!E147</f>
        <v>Home Invoices</v>
      </c>
      <c r="F147" s="25" t="str">
        <f>'Comprehensive apps info'!F147</f>
        <v>bgehinv</v>
      </c>
      <c r="G147" s="25" t="str">
        <f>'Comprehensive apps info'!G147</f>
        <v>Weekly</v>
      </c>
      <c r="H147" s="25" t="str">
        <f>'Comprehensive apps info'!H147</f>
        <v/>
      </c>
      <c r="I147" s="25" t="str">
        <f>'Comprehensive apps info'!I147</f>
        <v>Raw Data</v>
      </c>
      <c r="J147" s="25" t="str">
        <f>'Comprehensive apps info'!J147</f>
        <v>Lakshmi</v>
      </c>
      <c r="K147" s="25" t="str">
        <f>'Comprehensive apps info'!K147</f>
        <v>Parth</v>
      </c>
      <c r="L147" s="25" t="str">
        <f>'Comprehensive apps info'!L147</f>
        <v>Jesse Walton</v>
      </c>
      <c r="M147" s="25" t="str">
        <f>'Comprehensive apps info'!M147</f>
        <v>Janet Stine</v>
      </c>
      <c r="N147" s="25" t="str">
        <f>'Comprehensive apps info'!N147</f>
        <v>Tracie Welch</v>
      </c>
      <c r="O147" s="120" t="str">
        <f>'Comprehensive apps info'!O147</f>
        <v>Being transitioned to TEKsystems</v>
      </c>
      <c r="P147" s="25" t="str">
        <f>'Comprehensive apps info'!P147</f>
        <v>N</v>
      </c>
      <c r="Q147" s="25" t="str">
        <f>'Comprehensive apps info'!Q147</f>
        <v>Y</v>
      </c>
      <c r="R147" s="25" t="str">
        <f>'Comprehensive apps info'!R147</f>
        <v>N</v>
      </c>
      <c r="S147" s="16" t="str">
        <f>'Comprehensive apps info'!S147</f>
        <v/>
      </c>
      <c r="T147" s="16" t="str">
        <f>'Comprehensive apps info'!T147</f>
        <v/>
      </c>
      <c r="U147" s="25" t="str">
        <f>'Comprehensive apps info'!U147</f>
        <v>Thurmont</v>
      </c>
      <c r="V147" s="25" t="str">
        <f>'Comprehensive apps info'!V147</f>
        <v>Thurmont</v>
      </c>
      <c r="W147" s="28" t="str">
        <f>'Comprehensive apps info'!W147</f>
        <v>/prod/bcs/thup/clientapp/bgehinv/</v>
      </c>
      <c r="X147" s="29" t="str">
        <f>'Comprehensive apps info'!X147</f>
        <v>/bcs/thut/clientapp/bgehinv/</v>
      </c>
      <c r="Y147" s="30" t="str">
        <f>'Comprehensive apps info'!Y147</f>
        <v/>
      </c>
      <c r="Z147" s="31" t="str">
        <f>'Comprehensive apps info'!Z147</f>
        <v/>
      </c>
      <c r="AA147" s="32" t="str">
        <f>'Comprehensive apps info'!AA147</f>
        <v/>
      </c>
      <c r="AB147" s="32" t="str">
        <f>'Comprehensive apps info'!AB147</f>
        <v/>
      </c>
      <c r="AC147" s="32" t="str">
        <f>'Comprehensive apps info'!AC147</f>
        <v/>
      </c>
      <c r="AD147" s="32" t="str">
        <f>'Comprehensive apps info'!AD147</f>
        <v/>
      </c>
      <c r="AE147" s="32" t="str">
        <f>'Comprehensive apps info'!AE147</f>
        <v/>
      </c>
      <c r="AF147" s="33" t="str">
        <f>'Comprehensive apps info'!AF147</f>
        <v/>
      </c>
      <c r="AG147" s="33" t="str">
        <f>'Comprehensive apps info'!AG147</f>
        <v/>
      </c>
      <c r="AH147" s="33" t="str">
        <f>'Comprehensive apps info'!AH147</f>
        <v/>
      </c>
      <c r="AI147" s="91" t="str">
        <f>'Comprehensive apps info'!AI152</f>
        <v/>
      </c>
      <c r="AJ147" s="91" t="str">
        <f>'Comprehensive apps info'!AJ152</f>
        <v/>
      </c>
      <c r="AK147" s="1"/>
    </row>
    <row r="148">
      <c r="A148" s="91"/>
      <c r="B148" s="10" t="str">
        <f>'Comprehensive apps info'!B148</f>
        <v>T1</v>
      </c>
      <c r="C148" s="10">
        <f>'Comprehensive apps info'!C148</f>
        <v>3</v>
      </c>
      <c r="D148" s="25" t="str">
        <f>'Comprehensive apps info'!D148</f>
        <v>BGE</v>
      </c>
      <c r="E148" s="25" t="str">
        <f>'Comprehensive apps info'!E148</f>
        <v>Home Letters</v>
      </c>
      <c r="F148" s="25" t="str">
        <f>'Comprehensive apps info'!F148</f>
        <v>bgehlet</v>
      </c>
      <c r="G148" s="25" t="str">
        <f>'Comprehensive apps info'!G148</f>
        <v>Weekly</v>
      </c>
      <c r="H148" s="25" t="str">
        <f>'Comprehensive apps info'!H148</f>
        <v/>
      </c>
      <c r="I148" s="25" t="str">
        <f>'Comprehensive apps info'!I148</f>
        <v>Raw Data</v>
      </c>
      <c r="J148" s="25" t="str">
        <f>'Comprehensive apps info'!J148</f>
        <v>Lakshmi</v>
      </c>
      <c r="K148" s="25" t="str">
        <f>'Comprehensive apps info'!K148</f>
        <v>Parth</v>
      </c>
      <c r="L148" s="25" t="str">
        <f>'Comprehensive apps info'!L148</f>
        <v>Jesse Walton</v>
      </c>
      <c r="M148" s="25" t="str">
        <f>'Comprehensive apps info'!M148</f>
        <v>Janet Stine</v>
      </c>
      <c r="N148" s="25" t="str">
        <f>'Comprehensive apps info'!N148</f>
        <v>Tracie Welch</v>
      </c>
      <c r="O148" s="120" t="str">
        <f>'Comprehensive apps info'!O148</f>
        <v>Being transitioned to TEKsystems</v>
      </c>
      <c r="P148" s="25" t="str">
        <f>'Comprehensive apps info'!P148</f>
        <v>N</v>
      </c>
      <c r="Q148" s="25" t="str">
        <f>'Comprehensive apps info'!Q148</f>
        <v>Y</v>
      </c>
      <c r="R148" s="25" t="str">
        <f>'Comprehensive apps info'!R148</f>
        <v>N</v>
      </c>
      <c r="S148" s="16" t="str">
        <f>'Comprehensive apps info'!S148</f>
        <v/>
      </c>
      <c r="T148" s="16" t="str">
        <f>'Comprehensive apps info'!T148</f>
        <v/>
      </c>
      <c r="U148" s="25" t="str">
        <f>'Comprehensive apps info'!U148</f>
        <v>Thurmont</v>
      </c>
      <c r="V148" s="25" t="str">
        <f>'Comprehensive apps info'!V148</f>
        <v>Thurmont</v>
      </c>
      <c r="W148" s="28" t="str">
        <f>'Comprehensive apps info'!W148</f>
        <v>/prod/bcs/thup/clientapp/bgehlet/</v>
      </c>
      <c r="X148" s="29" t="str">
        <f>'Comprehensive apps info'!X148</f>
        <v>/bcs/thut/clientapp/bgehlet/</v>
      </c>
      <c r="Y148" s="30" t="str">
        <f>'Comprehensive apps info'!Y148</f>
        <v/>
      </c>
      <c r="Z148" s="31" t="str">
        <f>'Comprehensive apps info'!Z148</f>
        <v/>
      </c>
      <c r="AA148" s="32" t="str">
        <f>'Comprehensive apps info'!AA148</f>
        <v/>
      </c>
      <c r="AB148" s="32" t="str">
        <f>'Comprehensive apps info'!AB148</f>
        <v/>
      </c>
      <c r="AC148" s="32" t="str">
        <f>'Comprehensive apps info'!AC148</f>
        <v/>
      </c>
      <c r="AD148" s="32" t="str">
        <f>'Comprehensive apps info'!AD148</f>
        <v/>
      </c>
      <c r="AE148" s="32" t="str">
        <f>'Comprehensive apps info'!AE148</f>
        <v/>
      </c>
      <c r="AF148" s="33" t="str">
        <f>'Comprehensive apps info'!AF148</f>
        <v/>
      </c>
      <c r="AG148" s="33" t="str">
        <f>'Comprehensive apps info'!AG148</f>
        <v/>
      </c>
      <c r="AH148" s="33" t="str">
        <f>'Comprehensive apps info'!AH148</f>
        <v/>
      </c>
      <c r="AI148" s="91" t="str">
        <f>'Comprehensive apps info'!AI153</f>
        <v/>
      </c>
      <c r="AJ148" s="91" t="str">
        <f>'Comprehensive apps info'!AJ153</f>
        <v/>
      </c>
      <c r="AK148" s="1"/>
    </row>
    <row r="149">
      <c r="A149" s="91"/>
      <c r="B149" s="10" t="str">
        <f>'Comprehensive apps info'!B149</f>
        <v>T1</v>
      </c>
      <c r="C149" s="10">
        <f>'Comprehensive apps info'!C149</f>
        <v>4</v>
      </c>
      <c r="D149" s="25" t="str">
        <f>'Comprehensive apps info'!D149</f>
        <v>BGE</v>
      </c>
      <c r="E149" s="25" t="str">
        <f>'Comprehensive apps info'!E149</f>
        <v>Utilities Bills Redesign</v>
      </c>
      <c r="F149" s="25" t="str">
        <f>'Comprehensive apps info'!F149</f>
        <v>bgebill</v>
      </c>
      <c r="G149" s="25" t="str">
        <f>'Comprehensive apps info'!G149</f>
        <v>Daily</v>
      </c>
      <c r="H149" s="25" t="str">
        <f>'Comprehensive apps info'!H149</f>
        <v/>
      </c>
      <c r="I149" s="25" t="str">
        <f>'Comprehensive apps info'!I149</f>
        <v>Raw Data</v>
      </c>
      <c r="J149" s="25" t="str">
        <f>'Comprehensive apps info'!J149</f>
        <v>Sushil</v>
      </c>
      <c r="K149" s="25" t="str">
        <f>'Comprehensive apps info'!K149</f>
        <v>Parth</v>
      </c>
      <c r="L149" s="25" t="str">
        <f>'Comprehensive apps info'!L149</f>
        <v>Ronnie Sims</v>
      </c>
      <c r="M149" s="25" t="str">
        <f>'Comprehensive apps info'!M149</f>
        <v/>
      </c>
      <c r="N149" s="25" t="str">
        <f>'Comprehensive apps info'!N149</f>
        <v>Tracie Welch</v>
      </c>
      <c r="O149" s="120" t="str">
        <f>'Comprehensive apps info'!O149</f>
        <v>Being transitioned to TEKsystems</v>
      </c>
      <c r="P149" s="25" t="str">
        <f>'Comprehensive apps info'!P149</f>
        <v>Y</v>
      </c>
      <c r="Q149" s="25" t="str">
        <f>'Comprehensive apps info'!Q149</f>
        <v>Y</v>
      </c>
      <c r="R149" s="25" t="str">
        <f>'Comprehensive apps info'!R149</f>
        <v>N</v>
      </c>
      <c r="S149" s="16" t="str">
        <f>'Comprehensive apps info'!S149</f>
        <v/>
      </c>
      <c r="T149" s="16" t="str">
        <f>'Comprehensive apps info'!T149</f>
        <v/>
      </c>
      <c r="U149" s="25" t="str">
        <f>'Comprehensive apps info'!U149</f>
        <v>Thurmont</v>
      </c>
      <c r="V149" s="25" t="str">
        <f>'Comprehensive apps info'!V149</f>
        <v>Thurmont</v>
      </c>
      <c r="W149" s="28" t="str">
        <f>'Comprehensive apps info'!W149</f>
        <v>/prod/bcs/thup/clientapp/bgebill/</v>
      </c>
      <c r="X149" s="29" t="str">
        <f>'Comprehensive apps info'!X149</f>
        <v>/bcs/thut/clientapp/bgebill/</v>
      </c>
      <c r="Y149" s="30" t="str">
        <f>'Comprehensive apps info'!Y149</f>
        <v/>
      </c>
      <c r="Z149" s="31" t="str">
        <f>'Comprehensive apps info'!Z149</f>
        <v/>
      </c>
      <c r="AA149" s="32" t="str">
        <f>'Comprehensive apps info'!AA149</f>
        <v/>
      </c>
      <c r="AB149" s="32" t="str">
        <f>'Comprehensive apps info'!AB149</f>
        <v/>
      </c>
      <c r="AC149" s="32" t="str">
        <f>'Comprehensive apps info'!AC149</f>
        <v/>
      </c>
      <c r="AD149" s="32" t="str">
        <f>'Comprehensive apps info'!AD149</f>
        <v/>
      </c>
      <c r="AE149" s="32" t="str">
        <f>'Comprehensive apps info'!AE149</f>
        <v/>
      </c>
      <c r="AF149" s="33" t="str">
        <f>'Comprehensive apps info'!AF149</f>
        <v/>
      </c>
      <c r="AG149" s="33" t="str">
        <f>'Comprehensive apps info'!AG149</f>
        <v/>
      </c>
      <c r="AH149" s="33" t="str">
        <f>'Comprehensive apps info'!AH149</f>
        <v/>
      </c>
      <c r="AI149" s="91" t="str">
        <f>'Comprehensive apps info'!AI154</f>
        <v/>
      </c>
      <c r="AJ149" s="91" t="str">
        <f>'Comprehensive apps info'!AJ154</f>
        <v/>
      </c>
      <c r="AK149" s="1"/>
    </row>
    <row r="150">
      <c r="A150" s="91"/>
      <c r="B150" s="10" t="str">
        <f>'Comprehensive apps info'!B150</f>
        <v>T1</v>
      </c>
      <c r="C150" s="10">
        <f>'Comprehensive apps info'!C150</f>
        <v>5</v>
      </c>
      <c r="D150" s="25" t="str">
        <f>'Comprehensive apps info'!D150</f>
        <v>BGE</v>
      </c>
      <c r="E150" s="25" t="str">
        <f>'Comprehensive apps info'!E150</f>
        <v>Utilities Notices</v>
      </c>
      <c r="F150" s="25" t="str">
        <f>'Comprehensive apps info'!F150</f>
        <v>bgeunot</v>
      </c>
      <c r="G150" s="25" t="str">
        <f>'Comprehensive apps info'!G150</f>
        <v>Daily</v>
      </c>
      <c r="H150" s="25" t="str">
        <f>'Comprehensive apps info'!H150</f>
        <v/>
      </c>
      <c r="I150" s="25" t="str">
        <f>'Comprehensive apps info'!I150</f>
        <v>Raw Data</v>
      </c>
      <c r="J150" s="25" t="str">
        <f>'Comprehensive apps info'!J150</f>
        <v>Ravi</v>
      </c>
      <c r="K150" s="25" t="str">
        <f>'Comprehensive apps info'!K150</f>
        <v>Parth</v>
      </c>
      <c r="L150" s="25" t="str">
        <f>'Comprehensive apps info'!L150</f>
        <v>Jesse Walton</v>
      </c>
      <c r="M150" s="25" t="str">
        <f>'Comprehensive apps info'!M150</f>
        <v>Renee Fitzgerald</v>
      </c>
      <c r="N150" s="25" t="str">
        <f>'Comprehensive apps info'!N150</f>
        <v>Tracie Welch</v>
      </c>
      <c r="O150" s="120" t="str">
        <f>'Comprehensive apps info'!O150</f>
        <v>Being transitioned to TEKsystems</v>
      </c>
      <c r="P150" s="25" t="str">
        <f>'Comprehensive apps info'!P150</f>
        <v>Y</v>
      </c>
      <c r="Q150" s="25" t="str">
        <f>'Comprehensive apps info'!Q150</f>
        <v>N</v>
      </c>
      <c r="R150" s="25" t="str">
        <f>'Comprehensive apps info'!R150</f>
        <v>N</v>
      </c>
      <c r="S150" s="16" t="str">
        <f>'Comprehensive apps info'!S150</f>
        <v/>
      </c>
      <c r="T150" s="16" t="str">
        <f>'Comprehensive apps info'!T150</f>
        <v/>
      </c>
      <c r="U150" s="25" t="str">
        <f>'Comprehensive apps info'!U150</f>
        <v>Thurmont</v>
      </c>
      <c r="V150" s="25" t="str">
        <f>'Comprehensive apps info'!V150</f>
        <v>Thurmont</v>
      </c>
      <c r="W150" s="28" t="str">
        <f>'Comprehensive apps info'!W150</f>
        <v>/prod/bcs/thup/clientapp/bgeunot/</v>
      </c>
      <c r="X150" s="29" t="str">
        <f>'Comprehensive apps info'!X150</f>
        <v>/bcs/thut/clientapp/bgeunot/</v>
      </c>
      <c r="Y150" s="30" t="str">
        <f>'Comprehensive apps info'!Y150</f>
        <v/>
      </c>
      <c r="Z150" s="31" t="str">
        <f>'Comprehensive apps info'!Z150</f>
        <v/>
      </c>
      <c r="AA150" s="32" t="str">
        <f>'Comprehensive apps info'!AA150</f>
        <v/>
      </c>
      <c r="AB150" s="32" t="str">
        <f>'Comprehensive apps info'!AB150</f>
        <v/>
      </c>
      <c r="AC150" s="32" t="str">
        <f>'Comprehensive apps info'!AC150</f>
        <v/>
      </c>
      <c r="AD150" s="32" t="str">
        <f>'Comprehensive apps info'!AD150</f>
        <v/>
      </c>
      <c r="AE150" s="32" t="str">
        <f>'Comprehensive apps info'!AE150</f>
        <v/>
      </c>
      <c r="AF150" s="33" t="str">
        <f>'Comprehensive apps info'!AF150</f>
        <v/>
      </c>
      <c r="AG150" s="33" t="str">
        <f>'Comprehensive apps info'!AG150</f>
        <v/>
      </c>
      <c r="AH150" s="33" t="str">
        <f>'Comprehensive apps info'!AH150</f>
        <v/>
      </c>
      <c r="AI150" s="1"/>
      <c r="AJ150" s="1"/>
      <c r="AK150" s="1"/>
    </row>
    <row r="151">
      <c r="A151" s="91"/>
      <c r="B151" s="10" t="str">
        <f>'Comprehensive apps info'!B151</f>
        <v>T1</v>
      </c>
      <c r="C151" s="10">
        <f>'Comprehensive apps info'!C151</f>
        <v>6</v>
      </c>
      <c r="D151" s="25" t="str">
        <f>'Comprehensive apps info'!D151</f>
        <v>BGE</v>
      </c>
      <c r="E151" s="25" t="str">
        <f>'Comprehensive apps info'!E151</f>
        <v>Utilities Summary Bills</v>
      </c>
      <c r="F151" s="25" t="str">
        <f>'Comprehensive apps info'!F151</f>
        <v>bgeubil</v>
      </c>
      <c r="G151" s="25" t="str">
        <f>'Comprehensive apps info'!G151</f>
        <v>Monthly</v>
      </c>
      <c r="H151" s="25" t="str">
        <f>'Comprehensive apps info'!H151</f>
        <v/>
      </c>
      <c r="I151" s="25" t="str">
        <f>'Comprehensive apps info'!I151</f>
        <v>Raw Data</v>
      </c>
      <c r="J151" s="25" t="str">
        <f>'Comprehensive apps info'!J151</f>
        <v>Unassigned</v>
      </c>
      <c r="K151" s="25" t="str">
        <f>'Comprehensive apps info'!K151</f>
        <v>Unassigned</v>
      </c>
      <c r="L151" s="25" t="str">
        <f>'Comprehensive apps info'!L151</f>
        <v>Jesse Walton</v>
      </c>
      <c r="M151" s="25" t="str">
        <f>'Comprehensive apps info'!M151</f>
        <v>Renee Fitzgerald</v>
      </c>
      <c r="N151" s="25" t="str">
        <f>'Comprehensive apps info'!N151</f>
        <v>Tracie Welch</v>
      </c>
      <c r="O151" s="120" t="str">
        <f>'Comprehensive apps info'!O151</f>
        <v>De-scoped from TEKsystems</v>
      </c>
      <c r="P151" s="25" t="str">
        <f>'Comprehensive apps info'!P151</f>
        <v>Y</v>
      </c>
      <c r="Q151" s="25" t="str">
        <f>'Comprehensive apps info'!Q151</f>
        <v>N</v>
      </c>
      <c r="R151" s="25" t="str">
        <f>'Comprehensive apps info'!R151</f>
        <v>N</v>
      </c>
      <c r="S151" s="16" t="str">
        <f>'Comprehensive apps info'!S151</f>
        <v/>
      </c>
      <c r="T151" s="16" t="str">
        <f>'Comprehensive apps info'!T151</f>
        <v/>
      </c>
      <c r="U151" s="25" t="str">
        <f>'Comprehensive apps info'!U151</f>
        <v>Thurmont</v>
      </c>
      <c r="V151" s="25" t="str">
        <f>'Comprehensive apps info'!V151</f>
        <v>Thurmont</v>
      </c>
      <c r="W151" s="28" t="str">
        <f>'Comprehensive apps info'!W151</f>
        <v>/prod/bcs/thup/clientapp/bgeubil/</v>
      </c>
      <c r="X151" s="29" t="str">
        <f>'Comprehensive apps info'!X151</f>
        <v>/bcs/thut/clientapp/bgeubil/</v>
      </c>
      <c r="Y151" s="30" t="str">
        <f>'Comprehensive apps info'!Y151</f>
        <v/>
      </c>
      <c r="Z151" s="31" t="str">
        <f>'Comprehensive apps info'!Z151</f>
        <v/>
      </c>
      <c r="AA151" s="32" t="str">
        <f>'Comprehensive apps info'!AA151</f>
        <v/>
      </c>
      <c r="AB151" s="32" t="str">
        <f>'Comprehensive apps info'!AB151</f>
        <v/>
      </c>
      <c r="AC151" s="32" t="str">
        <f>'Comprehensive apps info'!AC151</f>
        <v/>
      </c>
      <c r="AD151" s="32" t="str">
        <f>'Comprehensive apps info'!AD151</f>
        <v/>
      </c>
      <c r="AE151" s="32" t="str">
        <f>'Comprehensive apps info'!AE151</f>
        <v/>
      </c>
      <c r="AF151" s="33" t="str">
        <f>'Comprehensive apps info'!AF151</f>
        <v/>
      </c>
      <c r="AG151" s="33" t="str">
        <f>'Comprehensive apps info'!AG151</f>
        <v/>
      </c>
      <c r="AH151" s="33" t="str">
        <f>'Comprehensive apps info'!AH151</f>
        <v/>
      </c>
      <c r="AI151" s="1"/>
      <c r="AJ151" s="1"/>
      <c r="AK151" s="1"/>
    </row>
    <row r="152">
      <c r="A152" s="91"/>
      <c r="B152" s="10" t="str">
        <f>'Comprehensive apps info'!B152</f>
        <v>T1</v>
      </c>
      <c r="C152" s="10">
        <f>'Comprehensive apps info'!C152</f>
        <v>7</v>
      </c>
      <c r="D152" s="25" t="str">
        <f>'Comprehensive apps info'!D152</f>
        <v>BGE</v>
      </c>
      <c r="E152" s="25" t="str">
        <f>'Comprehensive apps info'!E152</f>
        <v>Utilities Letters Redesign</v>
      </c>
      <c r="F152" s="25" t="str">
        <f>'Comprehensive apps info'!F152</f>
        <v>bgeultr</v>
      </c>
      <c r="G152" s="25" t="str">
        <f>'Comprehensive apps info'!G152</f>
        <v>Daily</v>
      </c>
      <c r="H152" s="25" t="str">
        <f>'Comprehensive apps info'!H152</f>
        <v/>
      </c>
      <c r="I152" s="25" t="str">
        <f>'Comprehensive apps info'!I152</f>
        <v>Raw Data</v>
      </c>
      <c r="J152" s="25" t="str">
        <f>'Comprehensive apps info'!J152</f>
        <v>Sushil</v>
      </c>
      <c r="K152" s="25" t="str">
        <f>'Comprehensive apps info'!K152</f>
        <v>Parth</v>
      </c>
      <c r="L152" s="25" t="str">
        <f>'Comprehensive apps info'!L152</f>
        <v>Jesse Walton</v>
      </c>
      <c r="M152" s="25" t="str">
        <f>'Comprehensive apps info'!M152</f>
        <v>Renee Fitzgerald</v>
      </c>
      <c r="N152" s="25" t="str">
        <f>'Comprehensive apps info'!N152</f>
        <v>Tracie Welch</v>
      </c>
      <c r="O152" s="120" t="str">
        <f>'Comprehensive apps info'!O152</f>
        <v>Being transitioned to TEKsystems</v>
      </c>
      <c r="P152" s="25" t="str">
        <f>'Comprehensive apps info'!P152</f>
        <v>N</v>
      </c>
      <c r="Q152" s="25" t="str">
        <f>'Comprehensive apps info'!Q152</f>
        <v>Y</v>
      </c>
      <c r="R152" s="25" t="str">
        <f>'Comprehensive apps info'!R152</f>
        <v>N</v>
      </c>
      <c r="S152" s="16" t="str">
        <f>'Comprehensive apps info'!S152</f>
        <v/>
      </c>
      <c r="T152" s="16" t="str">
        <f>'Comprehensive apps info'!T152</f>
        <v/>
      </c>
      <c r="U152" s="25" t="str">
        <f>'Comprehensive apps info'!U152</f>
        <v>Thurmont</v>
      </c>
      <c r="V152" s="25" t="str">
        <f>'Comprehensive apps info'!V152</f>
        <v>Thurmont</v>
      </c>
      <c r="W152" s="28" t="str">
        <f>'Comprehensive apps info'!W152</f>
        <v>/prod/bcs/thup/clientapp/bgeultr/</v>
      </c>
      <c r="X152" s="29" t="str">
        <f>'Comprehensive apps info'!X152</f>
        <v>/bcs/thut/clientapp/bgeultr/</v>
      </c>
      <c r="Y152" s="30" t="str">
        <f>'Comprehensive apps info'!Y152</f>
        <v/>
      </c>
      <c r="Z152" s="31" t="str">
        <f>'Comprehensive apps info'!Z152</f>
        <v/>
      </c>
      <c r="AA152" s="32" t="str">
        <f>'Comprehensive apps info'!AA152</f>
        <v/>
      </c>
      <c r="AB152" s="32" t="str">
        <f>'Comprehensive apps info'!AB152</f>
        <v/>
      </c>
      <c r="AC152" s="32" t="str">
        <f>'Comprehensive apps info'!AC152</f>
        <v/>
      </c>
      <c r="AD152" s="32" t="str">
        <f>'Comprehensive apps info'!AD152</f>
        <v/>
      </c>
      <c r="AE152" s="32" t="str">
        <f>'Comprehensive apps info'!AE152</f>
        <v/>
      </c>
      <c r="AF152" s="33" t="str">
        <f>'Comprehensive apps info'!AF152</f>
        <v/>
      </c>
      <c r="AG152" s="33" t="str">
        <f>'Comprehensive apps info'!AG152</f>
        <v/>
      </c>
      <c r="AH152" s="33" t="str">
        <f>'Comprehensive apps info'!AH152</f>
        <v/>
      </c>
      <c r="AI152" s="1"/>
      <c r="AJ152" s="1"/>
      <c r="AK152" s="1"/>
    </row>
    <row r="153">
      <c r="A153" s="91"/>
      <c r="B153" s="10" t="str">
        <f>'Comprehensive apps info'!B153</f>
        <v>T1</v>
      </c>
      <c r="C153" s="10">
        <f>'Comprehensive apps info'!C153</f>
        <v>8</v>
      </c>
      <c r="D153" s="25" t="str">
        <f>'Comprehensive apps info'!D153</f>
        <v>Capital One</v>
      </c>
      <c r="E153" s="25" t="str">
        <f>'Comprehensive apps info'!E153</f>
        <v>Event Letters</v>
      </c>
      <c r="F153" s="25" t="str">
        <f>'Comprehensive apps info'!F153</f>
        <v>capevnt</v>
      </c>
      <c r="G153" s="25" t="str">
        <f>'Comprehensive apps info'!G153</f>
        <v>Daily</v>
      </c>
      <c r="H153" s="25" t="str">
        <f>'Comprehensive apps info'!H153</f>
        <v/>
      </c>
      <c r="I153" s="25" t="str">
        <f>'Comprehensive apps info'!I153</f>
        <v>AFP</v>
      </c>
      <c r="J153" s="25" t="str">
        <f>'Comprehensive apps info'!J153</f>
        <v>Lakshmi</v>
      </c>
      <c r="K153" s="25" t="str">
        <f>'Comprehensive apps info'!K153</f>
        <v>Rao</v>
      </c>
      <c r="L153" s="25" t="str">
        <f>'Comprehensive apps info'!L153</f>
        <v>Ronnie Sims</v>
      </c>
      <c r="M153" s="25" t="str">
        <f>'Comprehensive apps info'!M153</f>
        <v/>
      </c>
      <c r="N153" s="25" t="str">
        <f>'Comprehensive apps info'!N153</f>
        <v>Tracie Welch</v>
      </c>
      <c r="O153" s="120" t="str">
        <f>'Comprehensive apps info'!O153</f>
        <v>Being transitioned to TEKsystems</v>
      </c>
      <c r="P153" s="25" t="str">
        <f>'Comprehensive apps info'!P153</f>
        <v>N</v>
      </c>
      <c r="Q153" s="25" t="str">
        <f>'Comprehensive apps info'!Q153</f>
        <v>Y</v>
      </c>
      <c r="R153" s="25" t="str">
        <f>'Comprehensive apps info'!R153</f>
        <v>Y</v>
      </c>
      <c r="S153" s="16" t="str">
        <f>'Comprehensive apps info'!S153</f>
        <v/>
      </c>
      <c r="T153" s="16" t="str">
        <f>'Comprehensive apps info'!T153</f>
        <v/>
      </c>
      <c r="U153" s="25" t="str">
        <f>'Comprehensive apps info'!U153</f>
        <v>Thurmont</v>
      </c>
      <c r="V153" s="25" t="str">
        <f>'Comprehensive apps info'!V153</f>
        <v>Thurmont</v>
      </c>
      <c r="W153" s="28" t="str">
        <f>'Comprehensive apps info'!W153</f>
        <v>/prod/bcs/thup/clientapp/capevnt/</v>
      </c>
      <c r="X153" s="29" t="str">
        <f>'Comprehensive apps info'!X153</f>
        <v>/bcs/thut/clientapp/capevnt/</v>
      </c>
      <c r="Y153" s="30" t="str">
        <f>'Comprehensive apps info'!Y153</f>
        <v/>
      </c>
      <c r="Z153" s="31" t="str">
        <f>'Comprehensive apps info'!Z153</f>
        <v/>
      </c>
      <c r="AA153" s="32" t="str">
        <f>'Comprehensive apps info'!AA153</f>
        <v/>
      </c>
      <c r="AB153" s="32" t="str">
        <f>'Comprehensive apps info'!AB153</f>
        <v/>
      </c>
      <c r="AC153" s="32" t="str">
        <f>'Comprehensive apps info'!AC153</f>
        <v/>
      </c>
      <c r="AD153" s="32" t="str">
        <f>'Comprehensive apps info'!AD153</f>
        <v/>
      </c>
      <c r="AE153" s="32" t="str">
        <f>'Comprehensive apps info'!AE153</f>
        <v/>
      </c>
      <c r="AF153" s="33" t="str">
        <f>'Comprehensive apps info'!AF153</f>
        <v/>
      </c>
      <c r="AG153" s="33" t="str">
        <f>'Comprehensive apps info'!AG153</f>
        <v/>
      </c>
      <c r="AH153" s="33" t="str">
        <f>'Comprehensive apps info'!AH153</f>
        <v/>
      </c>
      <c r="AI153" s="1"/>
      <c r="AJ153" s="1"/>
      <c r="AK153" s="1"/>
    </row>
    <row r="154">
      <c r="A154" s="91"/>
      <c r="B154" s="10" t="str">
        <f>'Comprehensive apps info'!B154</f>
        <v>T1</v>
      </c>
      <c r="C154" s="10">
        <f>'Comprehensive apps info'!C154</f>
        <v>9</v>
      </c>
      <c r="D154" s="25" t="str">
        <f>'Comprehensive apps info'!D154</f>
        <v>Capital One</v>
      </c>
      <c r="E154" s="25" t="str">
        <f>'Comprehensive apps info'!E154</f>
        <v>HSBC Credit Card Statements</v>
      </c>
      <c r="F154" s="25" t="str">
        <f>'Comprehensive apps info'!F154</f>
        <v>capcrss</v>
      </c>
      <c r="G154" s="25" t="str">
        <f>'Comprehensive apps info'!G154</f>
        <v>Daily</v>
      </c>
      <c r="H154" s="25" t="str">
        <f>'Comprehensive apps info'!H154</f>
        <v/>
      </c>
      <c r="I154" s="25" t="str">
        <f>'Comprehensive apps info'!I154</f>
        <v>AFP</v>
      </c>
      <c r="J154" s="25" t="str">
        <f>'Comprehensive apps info'!J154</f>
        <v>Ravi</v>
      </c>
      <c r="K154" s="25" t="str">
        <f>'Comprehensive apps info'!K154</f>
        <v>Rao</v>
      </c>
      <c r="L154" s="25" t="str">
        <f>'Comprehensive apps info'!L154</f>
        <v>Jesse Walton</v>
      </c>
      <c r="M154" s="25" t="str">
        <f>'Comprehensive apps info'!M154</f>
        <v/>
      </c>
      <c r="N154" s="25" t="str">
        <f>'Comprehensive apps info'!N154</f>
        <v>Tracie Welch</v>
      </c>
      <c r="O154" s="120" t="str">
        <f>'Comprehensive apps info'!O154</f>
        <v>Being transitioned to TEKsystems</v>
      </c>
      <c r="P154" s="25" t="str">
        <f>'Comprehensive apps info'!P154</f>
        <v>N</v>
      </c>
      <c r="Q154" s="25" t="str">
        <f>'Comprehensive apps info'!Q154</f>
        <v>Y</v>
      </c>
      <c r="R154" s="25" t="str">
        <f>'Comprehensive apps info'!R154</f>
        <v>Y</v>
      </c>
      <c r="S154" s="16" t="str">
        <f>'Comprehensive apps info'!S154</f>
        <v/>
      </c>
      <c r="T154" s="16" t="str">
        <f>'Comprehensive apps info'!T154</f>
        <v/>
      </c>
      <c r="U154" s="25" t="str">
        <f>'Comprehensive apps info'!U154</f>
        <v>Thurmont</v>
      </c>
      <c r="V154" s="25" t="str">
        <f>'Comprehensive apps info'!V154</f>
        <v>Thurmont</v>
      </c>
      <c r="W154" s="28" t="str">
        <f>'Comprehensive apps info'!W154</f>
        <v>/prod/bcs/thup/clientapp/capcrss/</v>
      </c>
      <c r="X154" s="29" t="str">
        <f>'Comprehensive apps info'!X154</f>
        <v>/bcs/thut/clientapp/capcrss/</v>
      </c>
      <c r="Y154" s="30" t="str">
        <f>'Comprehensive apps info'!Y154</f>
        <v/>
      </c>
      <c r="Z154" s="31" t="str">
        <f>'Comprehensive apps info'!Z154</f>
        <v/>
      </c>
      <c r="AA154" s="32" t="str">
        <f>'Comprehensive apps info'!AA154</f>
        <v/>
      </c>
      <c r="AB154" s="32" t="str">
        <f>'Comprehensive apps info'!AB154</f>
        <v/>
      </c>
      <c r="AC154" s="32" t="str">
        <f>'Comprehensive apps info'!AC154</f>
        <v/>
      </c>
      <c r="AD154" s="32" t="str">
        <f>'Comprehensive apps info'!AD154</f>
        <v/>
      </c>
      <c r="AE154" s="32" t="str">
        <f>'Comprehensive apps info'!AE154</f>
        <v/>
      </c>
      <c r="AF154" s="33" t="str">
        <f>'Comprehensive apps info'!AF154</f>
        <v/>
      </c>
      <c r="AG154" s="33" t="str">
        <f>'Comprehensive apps info'!AG154</f>
        <v/>
      </c>
      <c r="AH154" s="33" t="str">
        <f>'Comprehensive apps info'!AH154</f>
        <v/>
      </c>
      <c r="AI154" s="1"/>
      <c r="AJ154" s="1"/>
      <c r="AK154" s="1"/>
    </row>
    <row r="155">
      <c r="A155" s="91"/>
      <c r="B155" s="10" t="str">
        <f>'Comprehensive apps info'!B155</f>
        <v>T1</v>
      </c>
      <c r="C155" s="10">
        <f>'Comprehensive apps info'!C155</f>
        <v>10</v>
      </c>
      <c r="D155" s="25" t="str">
        <f>'Comprehensive apps info'!D155</f>
        <v>Exelon Constellation</v>
      </c>
      <c r="E155" s="25" t="str">
        <f>'Comprehensive apps info'!E155</f>
        <v>C&amp;I Gas Automated Test</v>
      </c>
      <c r="F155" s="25" t="str">
        <f>'Comprehensive apps info'!F155</f>
        <v>exlcigt</v>
      </c>
      <c r="G155" s="25" t="str">
        <f>'Comprehensive apps info'!G155</f>
        <v>Daily</v>
      </c>
      <c r="H155" s="25" t="str">
        <f>'Comprehensive apps info'!H155</f>
        <v/>
      </c>
      <c r="I155" s="25" t="str">
        <f>'Comprehensive apps info'!I155</f>
        <v>XML</v>
      </c>
      <c r="J155" s="25" t="str">
        <f>'Comprehensive apps info'!J155</f>
        <v>Unassigned</v>
      </c>
      <c r="K155" s="25" t="str">
        <f>'Comprehensive apps info'!K155</f>
        <v>Unassigned</v>
      </c>
      <c r="L155" s="25" t="str">
        <f>'Comprehensive apps info'!L155</f>
        <v>Mervin Hael</v>
      </c>
      <c r="M155" s="25" t="str">
        <f>'Comprehensive apps info'!M155</f>
        <v/>
      </c>
      <c r="N155" s="25" t="str">
        <f>'Comprehensive apps info'!N155</f>
        <v>Tracie Welch</v>
      </c>
      <c r="O155" s="120" t="str">
        <f>'Comprehensive apps info'!O155</f>
        <v>De-scoped from TEKsystems</v>
      </c>
      <c r="P155" s="25" t="str">
        <f>'Comprehensive apps info'!P155</f>
        <v>N</v>
      </c>
      <c r="Q155" s="25" t="str">
        <f>'Comprehensive apps info'!Q155</f>
        <v>N</v>
      </c>
      <c r="R155" s="25" t="str">
        <f>'Comprehensive apps info'!R155</f>
        <v>Y</v>
      </c>
      <c r="S155" s="16" t="str">
        <f>'Comprehensive apps info'!S155</f>
        <v/>
      </c>
      <c r="T155" s="16" t="str">
        <f>'Comprehensive apps info'!T155</f>
        <v/>
      </c>
      <c r="U155" s="25" t="str">
        <f>'Comprehensive apps info'!U155</f>
        <v>Thurmont</v>
      </c>
      <c r="V155" s="25" t="str">
        <f>'Comprehensive apps info'!V155</f>
        <v>Thurmont</v>
      </c>
      <c r="W155" s="28" t="str">
        <f>'Comprehensive apps info'!W155</f>
        <v>/prod/bcs/thup/clientapp/exlcigt/</v>
      </c>
      <c r="X155" s="29" t="str">
        <f>'Comprehensive apps info'!X155</f>
        <v>/bcs/thut/clientapp/exlcigt/</v>
      </c>
      <c r="Y155" s="30" t="str">
        <f>'Comprehensive apps info'!Y155</f>
        <v/>
      </c>
      <c r="Z155" s="31" t="str">
        <f>'Comprehensive apps info'!Z155</f>
        <v/>
      </c>
      <c r="AA155" s="32" t="str">
        <f>'Comprehensive apps info'!AA155</f>
        <v/>
      </c>
      <c r="AB155" s="32" t="str">
        <f>'Comprehensive apps info'!AB155</f>
        <v/>
      </c>
      <c r="AC155" s="32" t="str">
        <f>'Comprehensive apps info'!AC155</f>
        <v/>
      </c>
      <c r="AD155" s="32" t="str">
        <f>'Comprehensive apps info'!AD155</f>
        <v/>
      </c>
      <c r="AE155" s="32" t="str">
        <f>'Comprehensive apps info'!AE155</f>
        <v/>
      </c>
      <c r="AF155" s="33" t="str">
        <f>'Comprehensive apps info'!AF155</f>
        <v/>
      </c>
      <c r="AG155" s="33" t="str">
        <f>'Comprehensive apps info'!AG155</f>
        <v/>
      </c>
      <c r="AH155" s="33" t="str">
        <f>'Comprehensive apps info'!AH155</f>
        <v/>
      </c>
      <c r="AI155" s="1"/>
      <c r="AJ155" s="1"/>
      <c r="AK155" s="1"/>
    </row>
    <row r="156">
      <c r="A156" s="91"/>
      <c r="B156" s="10" t="str">
        <f>'Comprehensive apps info'!B156</f>
        <v>T1</v>
      </c>
      <c r="C156" s="10">
        <f>'Comprehensive apps info'!C156</f>
        <v>11</v>
      </c>
      <c r="D156" s="25" t="str">
        <f>'Comprehensive apps info'!D156</f>
        <v>Exelon Constellation</v>
      </c>
      <c r="E156" s="25" t="str">
        <f>'Comprehensive apps info'!E156</f>
        <v>C&amp;I Power and Gas Bills</v>
      </c>
      <c r="F156" s="25" t="str">
        <f>'Comprehensive apps info'!F156</f>
        <v>exlcgsr</v>
      </c>
      <c r="G156" s="25" t="str">
        <f>'Comprehensive apps info'!G156</f>
        <v>Daily</v>
      </c>
      <c r="H156" s="25" t="str">
        <f>'Comprehensive apps info'!H156</f>
        <v/>
      </c>
      <c r="I156" s="25" t="str">
        <f>'Comprehensive apps info'!I156</f>
        <v>XML</v>
      </c>
      <c r="J156" s="25" t="str">
        <f>'Comprehensive apps info'!J156</f>
        <v>Ravi</v>
      </c>
      <c r="K156" s="25" t="str">
        <f>'Comprehensive apps info'!K156</f>
        <v>Veera</v>
      </c>
      <c r="L156" s="25" t="str">
        <f>'Comprehensive apps info'!L156</f>
        <v>Ronnie Sims</v>
      </c>
      <c r="M156" s="25" t="str">
        <f>'Comprehensive apps info'!M156</f>
        <v/>
      </c>
      <c r="N156" s="25" t="str">
        <f>'Comprehensive apps info'!N156</f>
        <v>Tracie Welch</v>
      </c>
      <c r="O156" s="120" t="str">
        <f>'Comprehensive apps info'!O156</f>
        <v>App on Hold</v>
      </c>
      <c r="P156" s="25" t="str">
        <f>'Comprehensive apps info'!P156</f>
        <v>Y</v>
      </c>
      <c r="Q156" s="25" t="str">
        <f>'Comprehensive apps info'!Q156</f>
        <v>N</v>
      </c>
      <c r="R156" s="25" t="str">
        <f>'Comprehensive apps info'!R156</f>
        <v>Y</v>
      </c>
      <c r="S156" s="16" t="str">
        <f>'Comprehensive apps info'!S156</f>
        <v/>
      </c>
      <c r="T156" s="16" t="str">
        <f>'Comprehensive apps info'!T156</f>
        <v/>
      </c>
      <c r="U156" s="25" t="str">
        <f>'Comprehensive apps info'!U156</f>
        <v>Thurmont</v>
      </c>
      <c r="V156" s="25" t="str">
        <f>'Comprehensive apps info'!V156</f>
        <v>Thurmont</v>
      </c>
      <c r="W156" s="28" t="str">
        <f>'Comprehensive apps info'!W156</f>
        <v>/prod/bcs/thup/clientapp/exlcgsr/</v>
      </c>
      <c r="X156" s="29" t="str">
        <f>'Comprehensive apps info'!X156</f>
        <v>/bcs/thut/clientapp/exlcgsr/</v>
      </c>
      <c r="Y156" s="30" t="str">
        <f>'Comprehensive apps info'!Y156</f>
        <v/>
      </c>
      <c r="Z156" s="31" t="str">
        <f>'Comprehensive apps info'!Z156</f>
        <v/>
      </c>
      <c r="AA156" s="32" t="str">
        <f>'Comprehensive apps info'!AA156</f>
        <v/>
      </c>
      <c r="AB156" s="32" t="str">
        <f>'Comprehensive apps info'!AB156</f>
        <v/>
      </c>
      <c r="AC156" s="32" t="str">
        <f>'Comprehensive apps info'!AC156</f>
        <v/>
      </c>
      <c r="AD156" s="32" t="str">
        <f>'Comprehensive apps info'!AD156</f>
        <v/>
      </c>
      <c r="AE156" s="32" t="str">
        <f>'Comprehensive apps info'!AE156</f>
        <v/>
      </c>
      <c r="AF156" s="33" t="str">
        <f>'Comprehensive apps info'!AF156</f>
        <v/>
      </c>
      <c r="AG156" s="33" t="str">
        <f>'Comprehensive apps info'!AG156</f>
        <v/>
      </c>
      <c r="AH156" s="33" t="str">
        <f>'Comprehensive apps info'!AH156</f>
        <v/>
      </c>
      <c r="AI156" s="1"/>
      <c r="AJ156" s="1"/>
      <c r="AK156" s="1"/>
    </row>
    <row r="157">
      <c r="A157" s="91"/>
      <c r="B157" s="10" t="str">
        <f>'Comprehensive apps info'!B157</f>
        <v>T1</v>
      </c>
      <c r="C157" s="10">
        <f>'Comprehensive apps info'!C157</f>
        <v>12</v>
      </c>
      <c r="D157" s="25" t="str">
        <f>'Comprehensive apps info'!D157</f>
        <v>Exelon Constellation</v>
      </c>
      <c r="E157" s="25" t="str">
        <f>'Comprehensive apps info'!E157</f>
        <v>C&amp;I Power Automated Test</v>
      </c>
      <c r="F157" s="25" t="str">
        <f>'Comprehensive apps info'!F157</f>
        <v>exlcipt</v>
      </c>
      <c r="G157" s="25" t="str">
        <f>'Comprehensive apps info'!G157</f>
        <v>Daily</v>
      </c>
      <c r="H157" s="25" t="str">
        <f>'Comprehensive apps info'!H157</f>
        <v/>
      </c>
      <c r="I157" s="25" t="str">
        <f>'Comprehensive apps info'!I157</f>
        <v>XML</v>
      </c>
      <c r="J157" s="25" t="str">
        <f>'Comprehensive apps info'!J157</f>
        <v>Ravi</v>
      </c>
      <c r="K157" s="25" t="str">
        <f>'Comprehensive apps info'!K157</f>
        <v>Veera</v>
      </c>
      <c r="L157" s="25" t="str">
        <f>'Comprehensive apps info'!L157</f>
        <v>Mervin Hael</v>
      </c>
      <c r="M157" s="25" t="str">
        <f>'Comprehensive apps info'!M157</f>
        <v>Shannon Poehler</v>
      </c>
      <c r="N157" s="25" t="str">
        <f>'Comprehensive apps info'!N157</f>
        <v>Tracie Welch</v>
      </c>
      <c r="O157" s="120" t="str">
        <f>'Comprehensive apps info'!O157</f>
        <v>Being transitioned to TEKsystems</v>
      </c>
      <c r="P157" s="25" t="str">
        <f>'Comprehensive apps info'!P157</f>
        <v>N</v>
      </c>
      <c r="Q157" s="25" t="str">
        <f>'Comprehensive apps info'!Q157</f>
        <v>N</v>
      </c>
      <c r="R157" s="25" t="str">
        <f>'Comprehensive apps info'!R157</f>
        <v>Y</v>
      </c>
      <c r="S157" s="16" t="str">
        <f>'Comprehensive apps info'!S157</f>
        <v/>
      </c>
      <c r="T157" s="16" t="str">
        <f>'Comprehensive apps info'!T157</f>
        <v/>
      </c>
      <c r="U157" s="25" t="str">
        <f>'Comprehensive apps info'!U157</f>
        <v>Thurmont</v>
      </c>
      <c r="V157" s="25" t="str">
        <f>'Comprehensive apps info'!V157</f>
        <v>Thurmont</v>
      </c>
      <c r="W157" s="28" t="str">
        <f>'Comprehensive apps info'!W157</f>
        <v>/prod/bcs/thup/clientapp/exlcipt/</v>
      </c>
      <c r="X157" s="29" t="str">
        <f>'Comprehensive apps info'!X157</f>
        <v>/bcs/thut/clientapp/exlcipt/</v>
      </c>
      <c r="Y157" s="30" t="str">
        <f>'Comprehensive apps info'!Y157</f>
        <v/>
      </c>
      <c r="Z157" s="31" t="str">
        <f>'Comprehensive apps info'!Z157</f>
        <v/>
      </c>
      <c r="AA157" s="32" t="str">
        <f>'Comprehensive apps info'!AA157</f>
        <v/>
      </c>
      <c r="AB157" s="32" t="str">
        <f>'Comprehensive apps info'!AB157</f>
        <v/>
      </c>
      <c r="AC157" s="32" t="str">
        <f>'Comprehensive apps info'!AC157</f>
        <v/>
      </c>
      <c r="AD157" s="32" t="str">
        <f>'Comprehensive apps info'!AD157</f>
        <v/>
      </c>
      <c r="AE157" s="32" t="str">
        <f>'Comprehensive apps info'!AE157</f>
        <v/>
      </c>
      <c r="AF157" s="33" t="str">
        <f>'Comprehensive apps info'!AF157</f>
        <v/>
      </c>
      <c r="AG157" s="33" t="str">
        <f>'Comprehensive apps info'!AG157</f>
        <v/>
      </c>
      <c r="AH157" s="33" t="str">
        <f>'Comprehensive apps info'!AH157</f>
        <v/>
      </c>
      <c r="AI157" s="1"/>
      <c r="AJ157" s="1"/>
      <c r="AK157" s="1"/>
    </row>
    <row r="158">
      <c r="A158" s="91"/>
      <c r="B158" s="10" t="str">
        <f>'Comprehensive apps info'!B158</f>
        <v>T1</v>
      </c>
      <c r="C158" s="10">
        <f>'Comprehensive apps info'!C158</f>
        <v>13</v>
      </c>
      <c r="D158" s="25" t="str">
        <f>'Comprehensive apps info'!D158</f>
        <v>Exelon Constellation</v>
      </c>
      <c r="E158" s="25" t="str">
        <f>'Comprehensive apps info'!E158</f>
        <v>AGL Bills</v>
      </c>
      <c r="F158" s="25" t="str">
        <f>'Comprehensive apps info'!F158</f>
        <v>exlaglb</v>
      </c>
      <c r="G158" s="25" t="str">
        <f>'Comprehensive apps info'!G158</f>
        <v>Daily</v>
      </c>
      <c r="H158" s="25" t="str">
        <f>'Comprehensive apps info'!H158</f>
        <v/>
      </c>
      <c r="I158" s="25" t="str">
        <f>'Comprehensive apps info'!I158</f>
        <v>XML</v>
      </c>
      <c r="J158" s="25" t="str">
        <f>'Comprehensive apps info'!J158</f>
        <v>Lakshmi</v>
      </c>
      <c r="K158" s="25" t="str">
        <f>'Comprehensive apps info'!K158</f>
        <v>Veera</v>
      </c>
      <c r="L158" s="25" t="str">
        <f>'Comprehensive apps info'!L158</f>
        <v>Mervin Hael</v>
      </c>
      <c r="M158" s="25" t="str">
        <f>'Comprehensive apps info'!M158</f>
        <v>Shannon Poehler</v>
      </c>
      <c r="N158" s="25" t="str">
        <f>'Comprehensive apps info'!N158</f>
        <v>Tracie Welch</v>
      </c>
      <c r="O158" s="120" t="str">
        <f>'Comprehensive apps info'!O158</f>
        <v>Being transitioned to TEKsystems</v>
      </c>
      <c r="P158" s="25" t="str">
        <f>'Comprehensive apps info'!P158</f>
        <v>N</v>
      </c>
      <c r="Q158" s="25" t="str">
        <f>'Comprehensive apps info'!Q158</f>
        <v>Y</v>
      </c>
      <c r="R158" s="25" t="str">
        <f>'Comprehensive apps info'!R158</f>
        <v>N</v>
      </c>
      <c r="S158" s="16" t="str">
        <f>'Comprehensive apps info'!S158</f>
        <v/>
      </c>
      <c r="T158" s="16" t="str">
        <f>'Comprehensive apps info'!T158</f>
        <v/>
      </c>
      <c r="U158" s="25" t="str">
        <f>'Comprehensive apps info'!U158</f>
        <v>Thurmont</v>
      </c>
      <c r="V158" s="25" t="str">
        <f>'Comprehensive apps info'!V158</f>
        <v>Thurmont</v>
      </c>
      <c r="W158" s="28" t="str">
        <f>'Comprehensive apps info'!W158</f>
        <v>/prod/bcs/thup/clientapp/exlaglb/</v>
      </c>
      <c r="X158" s="29" t="str">
        <f>'Comprehensive apps info'!X158</f>
        <v>/bcs/thut/clientapp/exlaglb/</v>
      </c>
      <c r="Y158" s="30" t="str">
        <f>'Comprehensive apps info'!Y158</f>
        <v/>
      </c>
      <c r="Z158" s="31" t="str">
        <f>'Comprehensive apps info'!Z158</f>
        <v/>
      </c>
      <c r="AA158" s="32" t="str">
        <f>'Comprehensive apps info'!AA158</f>
        <v/>
      </c>
      <c r="AB158" s="32" t="str">
        <f>'Comprehensive apps info'!AB158</f>
        <v/>
      </c>
      <c r="AC158" s="32" t="str">
        <f>'Comprehensive apps info'!AC158</f>
        <v/>
      </c>
      <c r="AD158" s="32" t="str">
        <f>'Comprehensive apps info'!AD158</f>
        <v/>
      </c>
      <c r="AE158" s="32" t="str">
        <f>'Comprehensive apps info'!AE158</f>
        <v/>
      </c>
      <c r="AF158" s="33" t="str">
        <f>'Comprehensive apps info'!AF158</f>
        <v/>
      </c>
      <c r="AG158" s="33" t="str">
        <f>'Comprehensive apps info'!AG158</f>
        <v/>
      </c>
      <c r="AH158" s="33" t="str">
        <f>'Comprehensive apps info'!AH158</f>
        <v/>
      </c>
      <c r="AI158" s="1"/>
      <c r="AJ158" s="1"/>
      <c r="AK158" s="1"/>
    </row>
    <row r="159">
      <c r="A159" s="91"/>
      <c r="B159" s="10" t="str">
        <f>'Comprehensive apps info'!B159</f>
        <v>T1</v>
      </c>
      <c r="C159" s="10">
        <f>'Comprehensive apps info'!C159</f>
        <v>14</v>
      </c>
      <c r="D159" s="25" t="str">
        <f>'Comprehensive apps info'!D159</f>
        <v>Exelon Constellation</v>
      </c>
      <c r="E159" s="25" t="str">
        <f>'Comprehensive apps info'!E159</f>
        <v>Ercot Bills</v>
      </c>
      <c r="F159" s="25" t="str">
        <f>'Comprehensive apps info'!F159</f>
        <v>exlerct</v>
      </c>
      <c r="G159" s="25" t="str">
        <f>'Comprehensive apps info'!G159</f>
        <v>Daily</v>
      </c>
      <c r="H159" s="25" t="str">
        <f>'Comprehensive apps info'!H159</f>
        <v/>
      </c>
      <c r="I159" s="25" t="str">
        <f>'Comprehensive apps info'!I159</f>
        <v>XML</v>
      </c>
      <c r="J159" s="25" t="str">
        <f>'Comprehensive apps info'!J159</f>
        <v>Sushil</v>
      </c>
      <c r="K159" s="25" t="str">
        <f>'Comprehensive apps info'!K159</f>
        <v>Veera</v>
      </c>
      <c r="L159" s="25" t="str">
        <f>'Comprehensive apps info'!L159</f>
        <v>Mervin Hael</v>
      </c>
      <c r="M159" s="25" t="str">
        <f>'Comprehensive apps info'!M159</f>
        <v>Cassie Barrett</v>
      </c>
      <c r="N159" s="25" t="str">
        <f>'Comprehensive apps info'!N159</f>
        <v>Tracie Welch</v>
      </c>
      <c r="O159" s="120" t="str">
        <f>'Comprehensive apps info'!O159</f>
        <v>Being transitioned to TEKsystems</v>
      </c>
      <c r="P159" s="25" t="str">
        <f>'Comprehensive apps info'!P159</f>
        <v>N</v>
      </c>
      <c r="Q159" s="25" t="str">
        <f>'Comprehensive apps info'!Q159</f>
        <v>Y</v>
      </c>
      <c r="R159" s="25" t="str">
        <f>'Comprehensive apps info'!R159</f>
        <v>N</v>
      </c>
      <c r="S159" s="16" t="str">
        <f>'Comprehensive apps info'!S159</f>
        <v/>
      </c>
      <c r="T159" s="16" t="str">
        <f>'Comprehensive apps info'!T159</f>
        <v/>
      </c>
      <c r="U159" s="25" t="str">
        <f>'Comprehensive apps info'!U159</f>
        <v>Thurmont</v>
      </c>
      <c r="V159" s="25" t="str">
        <f>'Comprehensive apps info'!V159</f>
        <v>Thurmont</v>
      </c>
      <c r="W159" s="28" t="str">
        <f>'Comprehensive apps info'!W159</f>
        <v>/prod/bcs/thup/clientapp/exlerct/</v>
      </c>
      <c r="X159" s="29" t="str">
        <f>'Comprehensive apps info'!X159</f>
        <v>/bcs/thut/clientapp/exlerct/</v>
      </c>
      <c r="Y159" s="30" t="str">
        <f>'Comprehensive apps info'!Y159</f>
        <v/>
      </c>
      <c r="Z159" s="31" t="str">
        <f>'Comprehensive apps info'!Z159</f>
        <v/>
      </c>
      <c r="AA159" s="32" t="str">
        <f>'Comprehensive apps info'!AA159</f>
        <v/>
      </c>
      <c r="AB159" s="32" t="str">
        <f>'Comprehensive apps info'!AB159</f>
        <v/>
      </c>
      <c r="AC159" s="32" t="str">
        <f>'Comprehensive apps info'!AC159</f>
        <v/>
      </c>
      <c r="AD159" s="32" t="str">
        <f>'Comprehensive apps info'!AD159</f>
        <v/>
      </c>
      <c r="AE159" s="32" t="str">
        <f>'Comprehensive apps info'!AE159</f>
        <v/>
      </c>
      <c r="AF159" s="33" t="str">
        <f>'Comprehensive apps info'!AF159</f>
        <v/>
      </c>
      <c r="AG159" s="33" t="str">
        <f>'Comprehensive apps info'!AG159</f>
        <v/>
      </c>
      <c r="AH159" s="33" t="str">
        <f>'Comprehensive apps info'!AH159</f>
        <v/>
      </c>
      <c r="AI159" s="1"/>
      <c r="AJ159" s="1"/>
      <c r="AK159" s="1"/>
    </row>
    <row r="160">
      <c r="A160" s="91"/>
      <c r="B160" s="10" t="str">
        <f>'Comprehensive apps info'!B160</f>
        <v>T1</v>
      </c>
      <c r="C160" s="10">
        <f>'Comprehensive apps info'!C160</f>
        <v>15</v>
      </c>
      <c r="D160" s="25" t="str">
        <f>'Comprehensive apps info'!D160</f>
        <v>Exelon Constellation</v>
      </c>
      <c r="E160" s="25" t="str">
        <f>'Comprehensive apps info'!E160</f>
        <v>Ercot Bills Automated Test Process</v>
      </c>
      <c r="F160" s="25" t="str">
        <f>'Comprehensive apps info'!F160</f>
        <v>exlercq</v>
      </c>
      <c r="G160" s="25" t="str">
        <f>'Comprehensive apps info'!G160</f>
        <v>Daily</v>
      </c>
      <c r="H160" s="25" t="str">
        <f>'Comprehensive apps info'!H160</f>
        <v/>
      </c>
      <c r="I160" s="25" t="str">
        <f>'Comprehensive apps info'!I160</f>
        <v>XML</v>
      </c>
      <c r="J160" s="25" t="str">
        <f>'Comprehensive apps info'!J160</f>
        <v>Sushil</v>
      </c>
      <c r="K160" s="25" t="str">
        <f>'Comprehensive apps info'!K160</f>
        <v>Veera</v>
      </c>
      <c r="L160" s="25" t="str">
        <f>'Comprehensive apps info'!L160</f>
        <v>Mervin Hael</v>
      </c>
      <c r="M160" s="25" t="str">
        <f>'Comprehensive apps info'!M160</f>
        <v>Cassie Barrett</v>
      </c>
      <c r="N160" s="25" t="str">
        <f>'Comprehensive apps info'!N160</f>
        <v>Tracie Welch</v>
      </c>
      <c r="O160" s="120" t="str">
        <f>'Comprehensive apps info'!O160</f>
        <v>Being transitioned to TEKsystems</v>
      </c>
      <c r="P160" s="25" t="str">
        <f>'Comprehensive apps info'!P160</f>
        <v>N</v>
      </c>
      <c r="Q160" s="25" t="str">
        <f>'Comprehensive apps info'!Q160</f>
        <v>N</v>
      </c>
      <c r="R160" s="25" t="str">
        <f>'Comprehensive apps info'!R160</f>
        <v>Y</v>
      </c>
      <c r="S160" s="16" t="str">
        <f>'Comprehensive apps info'!S160</f>
        <v/>
      </c>
      <c r="T160" s="16" t="str">
        <f>'Comprehensive apps info'!T160</f>
        <v/>
      </c>
      <c r="U160" s="25" t="str">
        <f>'Comprehensive apps info'!U160</f>
        <v>Thurmont</v>
      </c>
      <c r="V160" s="25" t="str">
        <f>'Comprehensive apps info'!V160</f>
        <v>Thurmont</v>
      </c>
      <c r="W160" s="28" t="str">
        <f>'Comprehensive apps info'!W160</f>
        <v>/prod/bcs/thup/clientapp/exlercq/</v>
      </c>
      <c r="X160" s="29" t="str">
        <f>'Comprehensive apps info'!X160</f>
        <v>/bcs/thut/clientapp/exlercq/</v>
      </c>
      <c r="Y160" s="30" t="str">
        <f>'Comprehensive apps info'!Y160</f>
        <v/>
      </c>
      <c r="Z160" s="31" t="str">
        <f>'Comprehensive apps info'!Z160</f>
        <v/>
      </c>
      <c r="AA160" s="32" t="str">
        <f>'Comprehensive apps info'!AA160</f>
        <v/>
      </c>
      <c r="AB160" s="32" t="str">
        <f>'Comprehensive apps info'!AB160</f>
        <v/>
      </c>
      <c r="AC160" s="32" t="str">
        <f>'Comprehensive apps info'!AC160</f>
        <v/>
      </c>
      <c r="AD160" s="32" t="str">
        <f>'Comprehensive apps info'!AD160</f>
        <v/>
      </c>
      <c r="AE160" s="32" t="str">
        <f>'Comprehensive apps info'!AE160</f>
        <v/>
      </c>
      <c r="AF160" s="33" t="str">
        <f>'Comprehensive apps info'!AF160</f>
        <v/>
      </c>
      <c r="AG160" s="33" t="str">
        <f>'Comprehensive apps info'!AG160</f>
        <v/>
      </c>
      <c r="AH160" s="33" t="str">
        <f>'Comprehensive apps info'!AH160</f>
        <v/>
      </c>
      <c r="AI160" s="1"/>
      <c r="AJ160" s="1"/>
      <c r="AK160" s="1"/>
    </row>
    <row r="161">
      <c r="A161" s="91"/>
      <c r="B161" s="10" t="str">
        <f>'Comprehensive apps info'!B161</f>
        <v>T1</v>
      </c>
      <c r="C161" s="10">
        <f>'Comprehensive apps info'!C161</f>
        <v>16</v>
      </c>
      <c r="D161" s="25" t="str">
        <f>'Comprehensive apps info'!D161</f>
        <v>T Rowe Price</v>
      </c>
      <c r="E161" s="25" t="str">
        <f>'Comprehensive apps info'!E161</f>
        <v>529 Maryland Confirms Redesign</v>
      </c>
      <c r="F161" s="25" t="str">
        <f>'Comprehensive apps info'!F161</f>
        <v>trpcfmd</v>
      </c>
      <c r="G161" s="25" t="str">
        <f>'Comprehensive apps info'!G161</f>
        <v>Daily</v>
      </c>
      <c r="H161" s="25" t="str">
        <f>'Comprehensive apps info'!H161</f>
        <v/>
      </c>
      <c r="I161" s="25" t="str">
        <f>'Comprehensive apps info'!I161</f>
        <v>AFP</v>
      </c>
      <c r="J161" s="25" t="str">
        <f>'Comprehensive apps info'!J161</f>
        <v>Ravi</v>
      </c>
      <c r="K161" s="25" t="str">
        <f>'Comprehensive apps info'!K161</f>
        <v>Anil</v>
      </c>
      <c r="L161" s="25" t="str">
        <f>'Comprehensive apps info'!L161</f>
        <v>Arun Krishnan</v>
      </c>
      <c r="M161" s="25" t="str">
        <f>'Comprehensive apps info'!M161</f>
        <v>Teresa Bryant</v>
      </c>
      <c r="N161" s="25" t="str">
        <f>'Comprehensive apps info'!N161</f>
        <v>Tracie Welch</v>
      </c>
      <c r="O161" s="120" t="str">
        <f>'Comprehensive apps info'!O161</f>
        <v>Being transitioned to TEKsystems</v>
      </c>
      <c r="P161" s="25" t="str">
        <f>'Comprehensive apps info'!P161</f>
        <v>Y</v>
      </c>
      <c r="Q161" s="25" t="str">
        <f>'Comprehensive apps info'!Q161</f>
        <v>N</v>
      </c>
      <c r="R161" s="25" t="str">
        <f>'Comprehensive apps info'!R161</f>
        <v>N</v>
      </c>
      <c r="S161" s="16" t="str">
        <f>'Comprehensive apps info'!S161</f>
        <v/>
      </c>
      <c r="T161" s="16" t="str">
        <f>'Comprehensive apps info'!T161</f>
        <v/>
      </c>
      <c r="U161" s="25" t="str">
        <f>'Comprehensive apps info'!U161</f>
        <v>Thurmont</v>
      </c>
      <c r="V161" s="25" t="str">
        <f>'Comprehensive apps info'!V161</f>
        <v>Thurmont</v>
      </c>
      <c r="W161" s="28" t="str">
        <f>'Comprehensive apps info'!W161</f>
        <v>/prod/bcs/thup/clientapp/trpcfmd/</v>
      </c>
      <c r="X161" s="29" t="str">
        <f>'Comprehensive apps info'!X161</f>
        <v>/bcs/thut/clientapp/trpcfmd/</v>
      </c>
      <c r="Y161" s="30" t="str">
        <f>'Comprehensive apps info'!Y161</f>
        <v/>
      </c>
      <c r="Z161" s="31" t="str">
        <f>'Comprehensive apps info'!Z161</f>
        <v/>
      </c>
      <c r="AA161" s="32" t="str">
        <f>'Comprehensive apps info'!AA161</f>
        <v/>
      </c>
      <c r="AB161" s="32" t="str">
        <f>'Comprehensive apps info'!AB161</f>
        <v/>
      </c>
      <c r="AC161" s="32" t="str">
        <f>'Comprehensive apps info'!AC161</f>
        <v/>
      </c>
      <c r="AD161" s="32" t="str">
        <f>'Comprehensive apps info'!AD161</f>
        <v/>
      </c>
      <c r="AE161" s="32" t="str">
        <f>'Comprehensive apps info'!AE161</f>
        <v/>
      </c>
      <c r="AF161" s="33" t="str">
        <f>'Comprehensive apps info'!AF161</f>
        <v/>
      </c>
      <c r="AG161" s="33" t="str">
        <f>'Comprehensive apps info'!AG161</f>
        <v/>
      </c>
      <c r="AH161" s="33" t="str">
        <f>'Comprehensive apps info'!AH161</f>
        <v/>
      </c>
      <c r="AI161" s="1"/>
      <c r="AJ161" s="1"/>
      <c r="AK161" s="1"/>
    </row>
    <row r="162">
      <c r="A162" s="91"/>
      <c r="B162" s="10" t="str">
        <f>'Comprehensive apps info'!B162</f>
        <v>T1</v>
      </c>
      <c r="C162" s="10">
        <f>'Comprehensive apps info'!C162</f>
        <v>17</v>
      </c>
      <c r="D162" s="25" t="str">
        <f>'Comprehensive apps info'!D162</f>
        <v>T Rowe Price</v>
      </c>
      <c r="E162" s="25" t="str">
        <f>'Comprehensive apps info'!E162</f>
        <v>Monthly Statements</v>
      </c>
      <c r="F162" s="25" t="str">
        <f>'Comprehensive apps info'!F162</f>
        <v>trpdivs</v>
      </c>
      <c r="G162" s="25" t="str">
        <f>'Comprehensive apps info'!G162</f>
        <v>Monthly</v>
      </c>
      <c r="H162" s="25" t="str">
        <f>'Comprehensive apps info'!H162</f>
        <v/>
      </c>
      <c r="I162" s="25" t="str">
        <f>'Comprehensive apps info'!I162</f>
        <v>Raw Data</v>
      </c>
      <c r="J162" s="25" t="str">
        <f>'Comprehensive apps info'!J162</f>
        <v>Ravi</v>
      </c>
      <c r="K162" s="25" t="str">
        <f>'Comprehensive apps info'!K162</f>
        <v>Anil</v>
      </c>
      <c r="L162" s="25" t="str">
        <f>'Comprehensive apps info'!L162</f>
        <v>Arun Krishnan</v>
      </c>
      <c r="M162" s="25" t="str">
        <f>'Comprehensive apps info'!M162</f>
        <v>Teresa Bryant</v>
      </c>
      <c r="N162" s="25" t="str">
        <f>'Comprehensive apps info'!N162</f>
        <v>Tracie Welch</v>
      </c>
      <c r="O162" s="120" t="str">
        <f>'Comprehensive apps info'!O162</f>
        <v>Being transitioned to TEKsystems</v>
      </c>
      <c r="P162" s="25" t="str">
        <f>'Comprehensive apps info'!P162</f>
        <v>Y</v>
      </c>
      <c r="Q162" s="25" t="str">
        <f>'Comprehensive apps info'!Q162</f>
        <v>N</v>
      </c>
      <c r="R162" s="25" t="str">
        <f>'Comprehensive apps info'!R162</f>
        <v>N</v>
      </c>
      <c r="S162" s="16" t="str">
        <f>'Comprehensive apps info'!S162</f>
        <v/>
      </c>
      <c r="T162" s="16" t="str">
        <f>'Comprehensive apps info'!T162</f>
        <v/>
      </c>
      <c r="U162" s="25" t="str">
        <f>'Comprehensive apps info'!U162</f>
        <v>Thurmont</v>
      </c>
      <c r="V162" s="25" t="str">
        <f>'Comprehensive apps info'!V162</f>
        <v>Thurmont</v>
      </c>
      <c r="W162" s="28" t="str">
        <f>'Comprehensive apps info'!W162</f>
        <v>/prod/bcs/thup/clientapp/trpdivs/</v>
      </c>
      <c r="X162" s="29" t="str">
        <f>'Comprehensive apps info'!X162</f>
        <v>/bcs/thut/clientapp/trpdivs/</v>
      </c>
      <c r="Y162" s="30" t="str">
        <f>'Comprehensive apps info'!Y162</f>
        <v/>
      </c>
      <c r="Z162" s="31" t="str">
        <f>'Comprehensive apps info'!Z162</f>
        <v/>
      </c>
      <c r="AA162" s="32" t="str">
        <f>'Comprehensive apps info'!AA162</f>
        <v/>
      </c>
      <c r="AB162" s="32" t="str">
        <f>'Comprehensive apps info'!AB162</f>
        <v/>
      </c>
      <c r="AC162" s="32" t="str">
        <f>'Comprehensive apps info'!AC162</f>
        <v/>
      </c>
      <c r="AD162" s="32" t="str">
        <f>'Comprehensive apps info'!AD162</f>
        <v/>
      </c>
      <c r="AE162" s="32" t="str">
        <f>'Comprehensive apps info'!AE162</f>
        <v/>
      </c>
      <c r="AF162" s="33" t="str">
        <f>'Comprehensive apps info'!AF162</f>
        <v/>
      </c>
      <c r="AG162" s="33" t="str">
        <f>'Comprehensive apps info'!AG162</f>
        <v/>
      </c>
      <c r="AH162" s="33" t="str">
        <f>'Comprehensive apps info'!AH162</f>
        <v/>
      </c>
      <c r="AI162" s="1"/>
      <c r="AJ162" s="1"/>
      <c r="AK162" s="1"/>
    </row>
    <row r="163">
      <c r="A163" s="91"/>
      <c r="B163" s="10" t="str">
        <f>'Comprehensive apps info'!B163</f>
        <v>T1</v>
      </c>
      <c r="C163" s="10">
        <f>'Comprehensive apps info'!C163</f>
        <v>18</v>
      </c>
      <c r="D163" s="25" t="str">
        <f>'Comprehensive apps info'!D163</f>
        <v>T Rowe Price</v>
      </c>
      <c r="E163" s="25" t="str">
        <f>'Comprehensive apps info'!E163</f>
        <v>529 Statements Redesign</v>
      </c>
      <c r="F163" s="25" t="str">
        <f>'Comprehensive apps info'!F163</f>
        <v>trpmdst</v>
      </c>
      <c r="G163" s="25" t="str">
        <f>'Comprehensive apps info'!G163</f>
        <v>Quarterly</v>
      </c>
      <c r="H163" s="25" t="str">
        <f>'Comprehensive apps info'!H163</f>
        <v/>
      </c>
      <c r="I163" s="25" t="str">
        <f>'Comprehensive apps info'!I163</f>
        <v>Raw Data</v>
      </c>
      <c r="J163" s="25" t="str">
        <f>'Comprehensive apps info'!J163</f>
        <v>Sushil</v>
      </c>
      <c r="K163" s="25" t="str">
        <f>'Comprehensive apps info'!K163</f>
        <v>Anil</v>
      </c>
      <c r="L163" s="25" t="str">
        <f>'Comprehensive apps info'!L163</f>
        <v>Arun Krishnan</v>
      </c>
      <c r="M163" s="25" t="str">
        <f>'Comprehensive apps info'!M163</f>
        <v>Teresa Bryant</v>
      </c>
      <c r="N163" s="25" t="str">
        <f>'Comprehensive apps info'!N163</f>
        <v>Tracie Welch</v>
      </c>
      <c r="O163" s="120" t="str">
        <f>'Comprehensive apps info'!O163</f>
        <v>Being transitioned to TEKsystems</v>
      </c>
      <c r="P163" s="25" t="str">
        <f>'Comprehensive apps info'!P163</f>
        <v>Y</v>
      </c>
      <c r="Q163" s="25" t="str">
        <f>'Comprehensive apps info'!Q163</f>
        <v>N</v>
      </c>
      <c r="R163" s="25" t="str">
        <f>'Comprehensive apps info'!R163</f>
        <v>N</v>
      </c>
      <c r="S163" s="16" t="str">
        <f>'Comprehensive apps info'!S163</f>
        <v/>
      </c>
      <c r="T163" s="16" t="str">
        <f>'Comprehensive apps info'!T163</f>
        <v/>
      </c>
      <c r="U163" s="25" t="str">
        <f>'Comprehensive apps info'!U163</f>
        <v>Thurmont</v>
      </c>
      <c r="V163" s="25" t="str">
        <f>'Comprehensive apps info'!V163</f>
        <v>Thurmont</v>
      </c>
      <c r="W163" s="28" t="str">
        <f>'Comprehensive apps info'!W163</f>
        <v>/prod/bcs/thup/clientapp/trpmdst/</v>
      </c>
      <c r="X163" s="29" t="str">
        <f>'Comprehensive apps info'!X163</f>
        <v>/bcs/thut/clientapp/trpmdst/</v>
      </c>
      <c r="Y163" s="30" t="str">
        <f>'Comprehensive apps info'!Y163</f>
        <v/>
      </c>
      <c r="Z163" s="31" t="str">
        <f>'Comprehensive apps info'!Z163</f>
        <v/>
      </c>
      <c r="AA163" s="32" t="str">
        <f>'Comprehensive apps info'!AA163</f>
        <v/>
      </c>
      <c r="AB163" s="32" t="str">
        <f>'Comprehensive apps info'!AB163</f>
        <v/>
      </c>
      <c r="AC163" s="32" t="str">
        <f>'Comprehensive apps info'!AC163</f>
        <v/>
      </c>
      <c r="AD163" s="32" t="str">
        <f>'Comprehensive apps info'!AD163</f>
        <v/>
      </c>
      <c r="AE163" s="32" t="str">
        <f>'Comprehensive apps info'!AE163</f>
        <v/>
      </c>
      <c r="AF163" s="33" t="str">
        <f>'Comprehensive apps info'!AF163</f>
        <v/>
      </c>
      <c r="AG163" s="33" t="str">
        <f>'Comprehensive apps info'!AG163</f>
        <v/>
      </c>
      <c r="AH163" s="33" t="str">
        <f>'Comprehensive apps info'!AH163</f>
        <v/>
      </c>
      <c r="AI163" s="1"/>
      <c r="AJ163" s="1"/>
      <c r="AK163" s="1"/>
    </row>
    <row r="164">
      <c r="A164" s="91"/>
      <c r="B164" s="10" t="str">
        <f>'Comprehensive apps info'!B164</f>
        <v>T1</v>
      </c>
      <c r="C164" s="10">
        <f>'Comprehensive apps info'!C164</f>
        <v>19</v>
      </c>
      <c r="D164" s="25" t="str">
        <f>'Comprehensive apps info'!D164</f>
        <v>T Rowe Price</v>
      </c>
      <c r="E164" s="25" t="str">
        <f>'Comprehensive apps info'!E164</f>
        <v>RPS Daily Checks</v>
      </c>
      <c r="F164" s="25" t="str">
        <f>'Comprehensive apps info'!F164</f>
        <v>trprpsc</v>
      </c>
      <c r="G164" s="25" t="str">
        <f>'Comprehensive apps info'!G164</f>
        <v>Daily</v>
      </c>
      <c r="H164" s="25" t="str">
        <f>'Comprehensive apps info'!H164</f>
        <v/>
      </c>
      <c r="I164" s="25" t="str">
        <f>'Comprehensive apps info'!I164</f>
        <v>Line Data</v>
      </c>
      <c r="J164" s="25" t="str">
        <f>'Comprehensive apps info'!J164</f>
        <v>Lakshmi</v>
      </c>
      <c r="K164" s="25" t="str">
        <f>'Comprehensive apps info'!K164</f>
        <v>Anil</v>
      </c>
      <c r="L164" s="25" t="str">
        <f>'Comprehensive apps info'!L164</f>
        <v>Arun Krishnan</v>
      </c>
      <c r="M164" s="25" t="str">
        <f>'Comprehensive apps info'!M164</f>
        <v>Lisa Migliore &amp; Kathy Terlino</v>
      </c>
      <c r="N164" s="25" t="str">
        <f>'Comprehensive apps info'!N164</f>
        <v>Tracie Welch</v>
      </c>
      <c r="O164" s="120" t="str">
        <f>'Comprehensive apps info'!O164</f>
        <v>Being transitioned to TEKsystems</v>
      </c>
      <c r="P164" s="25" t="str">
        <f>'Comprehensive apps info'!P164</f>
        <v>Y</v>
      </c>
      <c r="Q164" s="25" t="str">
        <f>'Comprehensive apps info'!Q164</f>
        <v>N</v>
      </c>
      <c r="R164" s="25" t="str">
        <f>'Comprehensive apps info'!R164</f>
        <v>N</v>
      </c>
      <c r="S164" s="16" t="str">
        <f>'Comprehensive apps info'!S164</f>
        <v/>
      </c>
      <c r="T164" s="16" t="str">
        <f>'Comprehensive apps info'!T164</f>
        <v/>
      </c>
      <c r="U164" s="25" t="str">
        <f>'Comprehensive apps info'!U164</f>
        <v>Thurmont</v>
      </c>
      <c r="V164" s="25" t="str">
        <f>'Comprehensive apps info'!V164</f>
        <v>Thurmont</v>
      </c>
      <c r="W164" s="28" t="str">
        <f>'Comprehensive apps info'!W164</f>
        <v>/prod/bcs/thup/clientapp/trprpsc/</v>
      </c>
      <c r="X164" s="29" t="str">
        <f>'Comprehensive apps info'!X164</f>
        <v>/bcs/thut/clientapp/trprpsc/</v>
      </c>
      <c r="Y164" s="30" t="str">
        <f>'Comprehensive apps info'!Y164</f>
        <v/>
      </c>
      <c r="Z164" s="31" t="str">
        <f>'Comprehensive apps info'!Z164</f>
        <v/>
      </c>
      <c r="AA164" s="32" t="str">
        <f>'Comprehensive apps info'!AA164</f>
        <v/>
      </c>
      <c r="AB164" s="32" t="str">
        <f>'Comprehensive apps info'!AB164</f>
        <v/>
      </c>
      <c r="AC164" s="32" t="str">
        <f>'Comprehensive apps info'!AC164</f>
        <v/>
      </c>
      <c r="AD164" s="32" t="str">
        <f>'Comprehensive apps info'!AD164</f>
        <v/>
      </c>
      <c r="AE164" s="32" t="str">
        <f>'Comprehensive apps info'!AE164</f>
        <v/>
      </c>
      <c r="AF164" s="33" t="str">
        <f>'Comprehensive apps info'!AF164</f>
        <v/>
      </c>
      <c r="AG164" s="33" t="str">
        <f>'Comprehensive apps info'!AG164</f>
        <v/>
      </c>
      <c r="AH164" s="33" t="str">
        <f>'Comprehensive apps info'!AH164</f>
        <v/>
      </c>
      <c r="AI164" s="1"/>
      <c r="AJ164" s="1"/>
      <c r="AK164" s="1"/>
    </row>
    <row r="165">
      <c r="A165" s="91"/>
      <c r="B165" s="10" t="str">
        <f>'Comprehensive apps info'!B165</f>
        <v>T1</v>
      </c>
      <c r="C165" s="10">
        <f>'Comprehensive apps info'!C165</f>
        <v>20</v>
      </c>
      <c r="D165" s="25" t="str">
        <f>'Comprehensive apps info'!D165</f>
        <v>Exelon Constellation</v>
      </c>
      <c r="E165" s="25" t="str">
        <f>'Comprehensive apps info'!E165</f>
        <v>C&amp;I Power Automated</v>
      </c>
      <c r="F165" s="25" t="str">
        <f>'Comprehensive apps info'!F165</f>
        <v>exlcipw</v>
      </c>
      <c r="G165" s="25" t="str">
        <f>'Comprehensive apps info'!G165</f>
        <v>Daily</v>
      </c>
      <c r="H165" s="25" t="str">
        <f>'Comprehensive apps info'!H165</f>
        <v/>
      </c>
      <c r="I165" s="25" t="str">
        <f>'Comprehensive apps info'!I165</f>
        <v>XML</v>
      </c>
      <c r="J165" s="25" t="str">
        <f>'Comprehensive apps info'!J165</f>
        <v>Ravi</v>
      </c>
      <c r="K165" s="25" t="str">
        <f>'Comprehensive apps info'!K165</f>
        <v>Veera</v>
      </c>
      <c r="L165" s="25" t="str">
        <f>'Comprehensive apps info'!L165</f>
        <v>Mervin Hael</v>
      </c>
      <c r="M165" s="25" t="str">
        <f>'Comprehensive apps info'!M165</f>
        <v>Shannon Poehler</v>
      </c>
      <c r="N165" s="25" t="str">
        <f>'Comprehensive apps info'!N165</f>
        <v>Tracie Welch</v>
      </c>
      <c r="O165" s="120" t="str">
        <f>'Comprehensive apps info'!O165</f>
        <v>Being transitioned to TEKsystems</v>
      </c>
      <c r="P165" s="25" t="str">
        <f>'Comprehensive apps info'!P165</f>
        <v/>
      </c>
      <c r="Q165" s="25" t="str">
        <f>'Comprehensive apps info'!Q165</f>
        <v/>
      </c>
      <c r="R165" s="25" t="str">
        <f>'Comprehensive apps info'!R165</f>
        <v/>
      </c>
      <c r="S165" s="16" t="str">
        <f>'Comprehensive apps info'!S165</f>
        <v/>
      </c>
      <c r="T165" s="16" t="str">
        <f>'Comprehensive apps info'!T165</f>
        <v/>
      </c>
      <c r="U165" s="25" t="str">
        <f>'Comprehensive apps info'!U165</f>
        <v>Thurmont</v>
      </c>
      <c r="V165" s="25" t="str">
        <f>'Comprehensive apps info'!V165</f>
        <v>Thurmont</v>
      </c>
      <c r="W165" s="28" t="str">
        <f>'Comprehensive apps info'!W165</f>
        <v>/prod/bcs/thup/clientapp/exlcipw/</v>
      </c>
      <c r="X165" s="29" t="str">
        <f>'Comprehensive apps info'!X165</f>
        <v>/bcs/thut/clientapp/exlcipw/</v>
      </c>
      <c r="Y165" s="30" t="str">
        <f>'Comprehensive apps info'!Y165</f>
        <v/>
      </c>
      <c r="Z165" s="31" t="str">
        <f>'Comprehensive apps info'!Z165</f>
        <v/>
      </c>
      <c r="AA165" s="32" t="str">
        <f>'Comprehensive apps info'!AA165</f>
        <v/>
      </c>
      <c r="AB165" s="32" t="str">
        <f>'Comprehensive apps info'!AB165</f>
        <v/>
      </c>
      <c r="AC165" s="32" t="str">
        <f>'Comprehensive apps info'!AC165</f>
        <v/>
      </c>
      <c r="AD165" s="32" t="str">
        <f>'Comprehensive apps info'!AD165</f>
        <v/>
      </c>
      <c r="AE165" s="32" t="str">
        <f>'Comprehensive apps info'!AE165</f>
        <v/>
      </c>
      <c r="AF165" s="33" t="str">
        <f>'Comprehensive apps info'!AF165</f>
        <v/>
      </c>
      <c r="AG165" s="33" t="str">
        <f>'Comprehensive apps info'!AG165</f>
        <v/>
      </c>
      <c r="AH165" s="33" t="str">
        <f>'Comprehensive apps info'!AH165</f>
        <v/>
      </c>
      <c r="AI165" s="1"/>
      <c r="AJ165" s="1"/>
      <c r="AK165" s="1"/>
    </row>
    <row r="166">
      <c r="A166" s="91"/>
      <c r="B166" s="10" t="str">
        <f>'Comprehensive apps info'!B166</f>
        <v>T1</v>
      </c>
      <c r="C166" s="10">
        <f>'Comprehensive apps info'!C166</f>
        <v>21</v>
      </c>
      <c r="D166" s="25" t="str">
        <f>'Comprehensive apps info'!D166</f>
        <v>CBS</v>
      </c>
      <c r="E166" s="25" t="str">
        <f>'Comprehensive apps info'!E166</f>
        <v>Dunning Letter</v>
      </c>
      <c r="F166" s="25" t="str">
        <f>'Comprehensive apps info'!F166</f>
        <v>cbs5400</v>
      </c>
      <c r="G166" s="25" t="str">
        <f>'Comprehensive apps info'!G166</f>
        <v>Monthly</v>
      </c>
      <c r="H166" s="25" t="str">
        <f>'Comprehensive apps info'!H166</f>
        <v/>
      </c>
      <c r="I166" s="25" t="str">
        <f>'Comprehensive apps info'!I166</f>
        <v>Raw Data</v>
      </c>
      <c r="J166" s="25" t="str">
        <f>'Comprehensive apps info'!J166</f>
        <v>Venkat</v>
      </c>
      <c r="K166" s="25" t="str">
        <f>'Comprehensive apps info'!K166</f>
        <v>Naidu</v>
      </c>
      <c r="L166" s="25" t="str">
        <f>'Comprehensive apps info'!L166</f>
        <v>Joseph Harwood</v>
      </c>
      <c r="M166" s="25" t="str">
        <f>'Comprehensive apps info'!M166</f>
        <v>Janet Sappington</v>
      </c>
      <c r="N166" s="25" t="str">
        <f>'Comprehensive apps info'!N166</f>
        <v>Amy Curry</v>
      </c>
      <c r="O166" s="120" t="str">
        <f>'Comprehensive apps info'!O166</f>
        <v>Being transitioned to TEKsystems</v>
      </c>
      <c r="P166" s="25" t="str">
        <f>'Comprehensive apps info'!P166</f>
        <v>Y</v>
      </c>
      <c r="Q166" s="25" t="str">
        <f>'Comprehensive apps info'!Q166</f>
        <v>N</v>
      </c>
      <c r="R166" s="25" t="str">
        <f>'Comprehensive apps info'!R166</f>
        <v>N</v>
      </c>
      <c r="S166" s="16" t="str">
        <f>'Comprehensive apps info'!S166</f>
        <v/>
      </c>
      <c r="T166" s="16" t="str">
        <f>'Comprehensive apps info'!T166</f>
        <v/>
      </c>
      <c r="U166" s="25" t="str">
        <f>'Comprehensive apps info'!U166</f>
        <v>Thurmont</v>
      </c>
      <c r="V166" s="25" t="str">
        <f>'Comprehensive apps info'!V166</f>
        <v>Thurmont</v>
      </c>
      <c r="W166" s="28" t="str">
        <f>'Comprehensive apps info'!W166</f>
        <v>/prod/bcs/thup/clientapp/cbs5400/</v>
      </c>
      <c r="X166" s="29" t="str">
        <f>'Comprehensive apps info'!X166</f>
        <v>/bcs/thut/clientapp/cbs5400/</v>
      </c>
      <c r="Y166" s="30" t="str">
        <f>'Comprehensive apps info'!Y166</f>
        <v>https://sites.google.com/a/rrd.com/cbs-dunning-letters/</v>
      </c>
      <c r="Z166" s="31" t="str">
        <f>'Comprehensive apps info'!Z166</f>
        <v/>
      </c>
      <c r="AA166" s="32" t="str">
        <f>'Comprehensive apps info'!AA166</f>
        <v/>
      </c>
      <c r="AB166" s="32" t="str">
        <f>'Comprehensive apps info'!AB166</f>
        <v/>
      </c>
      <c r="AC166" s="32" t="str">
        <f>'Comprehensive apps info'!AC166</f>
        <v/>
      </c>
      <c r="AD166" s="32" t="str">
        <f>'Comprehensive apps info'!AD166</f>
        <v/>
      </c>
      <c r="AE166" s="32" t="str">
        <f>'Comprehensive apps info'!AE166</f>
        <v/>
      </c>
      <c r="AF166" s="33" t="str">
        <f>'Comprehensive apps info'!AF166</f>
        <v/>
      </c>
      <c r="AG166" s="33" t="str">
        <f>'Comprehensive apps info'!AG166</f>
        <v/>
      </c>
      <c r="AH166" s="33" t="str">
        <f>'Comprehensive apps info'!AH166</f>
        <v/>
      </c>
      <c r="AI166" s="1"/>
      <c r="AJ166" s="1"/>
      <c r="AK166" s="1"/>
    </row>
    <row r="167">
      <c r="A167" s="91"/>
      <c r="B167" s="10" t="str">
        <f>'Comprehensive apps info'!B167</f>
        <v>T1</v>
      </c>
      <c r="C167" s="10">
        <f>'Comprehensive apps info'!C167</f>
        <v>22</v>
      </c>
      <c r="D167" s="25" t="str">
        <f>'Comprehensive apps info'!D167</f>
        <v>CBS</v>
      </c>
      <c r="E167" s="25" t="str">
        <f>'Comprehensive apps info'!E167</f>
        <v>Monthly Statement</v>
      </c>
      <c r="F167" s="25" t="str">
        <f>'Comprehensive apps info'!F167</f>
        <v>cbbstmt</v>
      </c>
      <c r="G167" s="25" t="str">
        <f>'Comprehensive apps info'!G167</f>
        <v>Monthly</v>
      </c>
      <c r="H167" s="25" t="str">
        <f>'Comprehensive apps info'!H167</f>
        <v/>
      </c>
      <c r="I167" s="25" t="str">
        <f>'Comprehensive apps info'!I167</f>
        <v>Raw Data</v>
      </c>
      <c r="J167" s="25" t="str">
        <f>'Comprehensive apps info'!J167</f>
        <v>Venkat</v>
      </c>
      <c r="K167" s="25" t="str">
        <f>'Comprehensive apps info'!K167</f>
        <v>Naidu</v>
      </c>
      <c r="L167" s="25" t="str">
        <f>'Comprehensive apps info'!L167</f>
        <v>Joseph Harwood</v>
      </c>
      <c r="M167" s="25" t="str">
        <f>'Comprehensive apps info'!M167</f>
        <v>Janet Sappington</v>
      </c>
      <c r="N167" s="25" t="str">
        <f>'Comprehensive apps info'!N167</f>
        <v>Amy Curry</v>
      </c>
      <c r="O167" s="120" t="str">
        <f>'Comprehensive apps info'!O167</f>
        <v>Being transitioned to TEKsystems</v>
      </c>
      <c r="P167" s="25" t="str">
        <f>'Comprehensive apps info'!P167</f>
        <v>N</v>
      </c>
      <c r="Q167" s="25" t="str">
        <f>'Comprehensive apps info'!Q167</f>
        <v>Y</v>
      </c>
      <c r="R167" s="25" t="str">
        <f>'Comprehensive apps info'!R167</f>
        <v>N</v>
      </c>
      <c r="S167" s="16" t="str">
        <f>'Comprehensive apps info'!S167</f>
        <v/>
      </c>
      <c r="T167" s="16" t="str">
        <f>'Comprehensive apps info'!T167</f>
        <v/>
      </c>
      <c r="U167" s="25" t="str">
        <f>'Comprehensive apps info'!U167</f>
        <v>Thurmont</v>
      </c>
      <c r="V167" s="25" t="str">
        <f>'Comprehensive apps info'!V167</f>
        <v>Thurmont</v>
      </c>
      <c r="W167" s="28" t="str">
        <f>'Comprehensive apps info'!W167</f>
        <v>/prod/bcs/thup/clientapp/cbbstmt/</v>
      </c>
      <c r="X167" s="29" t="str">
        <f>'Comprehensive apps info'!X167</f>
        <v>/bcs/thut/clientapp/cbbstmt/</v>
      </c>
      <c r="Y167" s="30" t="str">
        <f>'Comprehensive apps info'!Y167</f>
        <v>https://sites.google.com/a/rrd.com/cbs-monthly-statement/</v>
      </c>
      <c r="Z167" s="31" t="str">
        <f>'Comprehensive apps info'!Z167</f>
        <v/>
      </c>
      <c r="AA167" s="32" t="str">
        <f>'Comprehensive apps info'!AA167</f>
        <v/>
      </c>
      <c r="AB167" s="32" t="str">
        <f>'Comprehensive apps info'!AB167</f>
        <v/>
      </c>
      <c r="AC167" s="32" t="str">
        <f>'Comprehensive apps info'!AC167</f>
        <v/>
      </c>
      <c r="AD167" s="32" t="str">
        <f>'Comprehensive apps info'!AD167</f>
        <v/>
      </c>
      <c r="AE167" s="32" t="str">
        <f>'Comprehensive apps info'!AE167</f>
        <v/>
      </c>
      <c r="AF167" s="33" t="str">
        <f>'Comprehensive apps info'!AF167</f>
        <v/>
      </c>
      <c r="AG167" s="33" t="str">
        <f>'Comprehensive apps info'!AG167</f>
        <v/>
      </c>
      <c r="AH167" s="33" t="str">
        <f>'Comprehensive apps info'!AH167</f>
        <v/>
      </c>
      <c r="AI167" s="1"/>
      <c r="AJ167" s="1"/>
      <c r="AK167" s="1"/>
    </row>
    <row r="168">
      <c r="A168" s="91"/>
      <c r="B168" s="10" t="str">
        <f>'Comprehensive apps info'!B168</f>
        <v>T1</v>
      </c>
      <c r="C168" s="10">
        <f>'Comprehensive apps info'!C168</f>
        <v>23</v>
      </c>
      <c r="D168" s="25" t="str">
        <f>'Comprehensive apps info'!D168</f>
        <v>CBS</v>
      </c>
      <c r="E168" s="25" t="str">
        <f>'Comprehensive apps info'!E168</f>
        <v>Remit Letter</v>
      </c>
      <c r="F168" s="25" t="str">
        <f>'Comprehensive apps info'!F168</f>
        <v>cbblett</v>
      </c>
      <c r="G168" s="25" t="str">
        <f>'Comprehensive apps info'!G168</f>
        <v>Bi-monthly</v>
      </c>
      <c r="H168" s="25" t="str">
        <f>'Comprehensive apps info'!H168</f>
        <v/>
      </c>
      <c r="I168" s="25" t="str">
        <f>'Comprehensive apps info'!I168</f>
        <v>Raw Data</v>
      </c>
      <c r="J168" s="25" t="str">
        <f>'Comprehensive apps info'!J168</f>
        <v>Venkat</v>
      </c>
      <c r="K168" s="25" t="str">
        <f>'Comprehensive apps info'!K168</f>
        <v>Naidu</v>
      </c>
      <c r="L168" s="25" t="str">
        <f>'Comprehensive apps info'!L168</f>
        <v>Joseph Harwood</v>
      </c>
      <c r="M168" s="25" t="str">
        <f>'Comprehensive apps info'!M168</f>
        <v>Janet Sappington</v>
      </c>
      <c r="N168" s="25" t="str">
        <f>'Comprehensive apps info'!N168</f>
        <v>Amy Curry</v>
      </c>
      <c r="O168" s="120" t="str">
        <f>'Comprehensive apps info'!O168</f>
        <v>Being transitioned to TEKsystems</v>
      </c>
      <c r="P168" s="25" t="str">
        <f>'Comprehensive apps info'!P168</f>
        <v>N</v>
      </c>
      <c r="Q168" s="25" t="str">
        <f>'Comprehensive apps info'!Q168</f>
        <v>Y</v>
      </c>
      <c r="R168" s="25" t="str">
        <f>'Comprehensive apps info'!R168</f>
        <v>N</v>
      </c>
      <c r="S168" s="16" t="str">
        <f>'Comprehensive apps info'!S168</f>
        <v/>
      </c>
      <c r="T168" s="16" t="str">
        <f>'Comprehensive apps info'!T168</f>
        <v/>
      </c>
      <c r="U168" s="25" t="str">
        <f>'Comprehensive apps info'!U168</f>
        <v>Thurmont</v>
      </c>
      <c r="V168" s="25" t="str">
        <f>'Comprehensive apps info'!V168</f>
        <v>Thurmont</v>
      </c>
      <c r="W168" s="28" t="str">
        <f>'Comprehensive apps info'!W168</f>
        <v>/prod/bcs/thup/clientapp/cbblett/</v>
      </c>
      <c r="X168" s="29" t="str">
        <f>'Comprehensive apps info'!X168</f>
        <v>/bcs/thut/clientapp/cbblett/</v>
      </c>
      <c r="Y168" s="30" t="str">
        <f>'Comprehensive apps info'!Y168</f>
        <v>https://sites.google.com/a/rrd.com/cbs-remit-letter/</v>
      </c>
      <c r="Z168" s="31" t="str">
        <f>'Comprehensive apps info'!Z168</f>
        <v/>
      </c>
      <c r="AA168" s="32" t="str">
        <f>'Comprehensive apps info'!AA168</f>
        <v/>
      </c>
      <c r="AB168" s="32" t="str">
        <f>'Comprehensive apps info'!AB168</f>
        <v/>
      </c>
      <c r="AC168" s="32" t="str">
        <f>'Comprehensive apps info'!AC168</f>
        <v/>
      </c>
      <c r="AD168" s="32" t="str">
        <f>'Comprehensive apps info'!AD168</f>
        <v/>
      </c>
      <c r="AE168" s="32" t="str">
        <f>'Comprehensive apps info'!AE168</f>
        <v/>
      </c>
      <c r="AF168" s="33" t="str">
        <f>'Comprehensive apps info'!AF168</f>
        <v/>
      </c>
      <c r="AG168" s="33" t="str">
        <f>'Comprehensive apps info'!AG168</f>
        <v/>
      </c>
      <c r="AH168" s="33" t="str">
        <f>'Comprehensive apps info'!AH168</f>
        <v/>
      </c>
      <c r="AI168" s="1"/>
      <c r="AJ168" s="1"/>
      <c r="AK168" s="1"/>
    </row>
    <row r="169">
      <c r="A169" s="91"/>
      <c r="B169" s="10">
        <f>'Comprehensive apps info'!B169</f>
        <v>8</v>
      </c>
      <c r="C169" s="10">
        <f>'Comprehensive apps info'!C169</f>
        <v>1</v>
      </c>
      <c r="D169" s="25" t="str">
        <f>'Comprehensive apps info'!D169</f>
        <v>Adecco</v>
      </c>
      <c r="E169" s="25" t="str">
        <f>'Comprehensive apps info'!E169</f>
        <v>Puerto Rico W-2</v>
      </c>
      <c r="F169" s="25" t="str">
        <f>'Comprehensive apps info'!F169</f>
        <v>adew2pr</v>
      </c>
      <c r="G169" s="25" t="str">
        <f>'Comprehensive apps info'!G169</f>
        <v>Annual</v>
      </c>
      <c r="H169" s="25" t="str">
        <f>'Comprehensive apps info'!H169</f>
        <v>Statement</v>
      </c>
      <c r="I169" s="25" t="str">
        <f>'Comprehensive apps info'!I169</f>
        <v>Raw Data</v>
      </c>
      <c r="J169" s="25" t="str">
        <f>'Comprehensive apps info'!J169</f>
        <v>Lakshmi</v>
      </c>
      <c r="K169" s="25" t="str">
        <f>'Comprehensive apps info'!K169</f>
        <v>Venkat</v>
      </c>
      <c r="L169" s="25" t="str">
        <f>'Comprehensive apps info'!L169</f>
        <v>Manny Dahle</v>
      </c>
      <c r="M169" s="25" t="str">
        <f>'Comprehensive apps info'!M169</f>
        <v>Sierra Stonecipher</v>
      </c>
      <c r="N169" s="25" t="str">
        <f>'Comprehensive apps info'!N169</f>
        <v>Casey McCammon</v>
      </c>
      <c r="O169" s="120" t="str">
        <f>'Comprehensive apps info'!O169</f>
        <v>Supported by TEKsystems</v>
      </c>
      <c r="P169" s="25" t="str">
        <f>'Comprehensive apps info'!P169</f>
        <v/>
      </c>
      <c r="Q169" s="25" t="str">
        <f>'Comprehensive apps info'!Q169</f>
        <v/>
      </c>
      <c r="R169" s="25" t="str">
        <f>'Comprehensive apps info'!R169</f>
        <v/>
      </c>
      <c r="S169" s="16" t="str">
        <f>'Comprehensive apps info'!S169</f>
        <v/>
      </c>
      <c r="T169" s="16" t="str">
        <f>'Comprehensive apps info'!T169</f>
        <v/>
      </c>
      <c r="U169" s="25" t="str">
        <f>'Comprehensive apps info'!U169</f>
        <v/>
      </c>
      <c r="V169" s="25" t="str">
        <f>'Comprehensive apps info'!V169</f>
        <v/>
      </c>
      <c r="W169" s="28" t="str">
        <f>'Comprehensive apps info'!W169</f>
        <v/>
      </c>
      <c r="X169" s="29" t="str">
        <f>'Comprehensive apps info'!X169</f>
        <v/>
      </c>
      <c r="Y169" s="30" t="str">
        <f>'Comprehensive apps info'!Y169</f>
        <v/>
      </c>
      <c r="Z169" s="31" t="str">
        <f>'Comprehensive apps info'!Z169</f>
        <v/>
      </c>
      <c r="AA169" s="32" t="str">
        <f>'Comprehensive apps info'!AA169</f>
        <v>rrd-adew2pr-igroup@rrd.com</v>
      </c>
      <c r="AB169" s="32" t="str">
        <f>'Comprehensive apps info'!AB169</f>
        <v>rrd-adew2pr-egroup@rrd.com</v>
      </c>
      <c r="AC169" s="32" t="str">
        <f>'Comprehensive apps info'!AC169</f>
        <v/>
      </c>
      <c r="AD169" s="32" t="str">
        <f>'Comprehensive apps info'!AD169</f>
        <v/>
      </c>
      <c r="AE169" s="32" t="str">
        <f>'Comprehensive apps info'!AE169</f>
        <v/>
      </c>
      <c r="AF169" s="33" t="str">
        <f>'Comprehensive apps info'!AF169</f>
        <v/>
      </c>
      <c r="AG169" s="33" t="str">
        <f>'Comprehensive apps info'!AG169</f>
        <v/>
      </c>
      <c r="AH169" s="33" t="str">
        <f>'Comprehensive apps info'!AH169</f>
        <v/>
      </c>
      <c r="AI169" s="1"/>
      <c r="AJ169" s="1"/>
      <c r="AK169" s="1"/>
    </row>
    <row r="170">
      <c r="A170" s="91"/>
      <c r="B170" s="10">
        <f>'Comprehensive apps info'!B170</f>
        <v>8</v>
      </c>
      <c r="C170" s="10">
        <f>'Comprehensive apps info'!C170</f>
        <v>2</v>
      </c>
      <c r="D170" s="25" t="str">
        <f>'Comprehensive apps info'!D170</f>
        <v>Adecco Assoc, Coll, Aji FOL Coll</v>
      </c>
      <c r="E170" s="25">
        <f>'Comprehensive apps info'!E170</f>
        <v>1095</v>
      </c>
      <c r="F170" s="25" t="str">
        <f>'Comprehensive apps info'!F170</f>
        <v>adeacar</v>
      </c>
      <c r="G170" s="25" t="str">
        <f>'Comprehensive apps info'!G170</f>
        <v>Annual</v>
      </c>
      <c r="H170" s="25" t="str">
        <f>'Comprehensive apps info'!H170</f>
        <v>Statement</v>
      </c>
      <c r="I170" s="25" t="str">
        <f>'Comprehensive apps info'!I170</f>
        <v>Raw Data</v>
      </c>
      <c r="J170" s="25" t="str">
        <f>'Comprehensive apps info'!J170</f>
        <v>Lakshmi</v>
      </c>
      <c r="K170" s="25" t="str">
        <f>'Comprehensive apps info'!K170</f>
        <v>Venkat</v>
      </c>
      <c r="L170" s="25" t="str">
        <f>'Comprehensive apps info'!L170</f>
        <v>Manny Dahle</v>
      </c>
      <c r="M170" s="25" t="str">
        <f>'Comprehensive apps info'!M170</f>
        <v>Patrick Feehan</v>
      </c>
      <c r="N170" s="25" t="str">
        <f>'Comprehensive apps info'!N170</f>
        <v>Casey McCammon</v>
      </c>
      <c r="O170" s="120" t="str">
        <f>'Comprehensive apps info'!O170</f>
        <v>Supported by TEKsystems</v>
      </c>
      <c r="P170" s="25" t="str">
        <f>'Comprehensive apps info'!P170</f>
        <v/>
      </c>
      <c r="Q170" s="25" t="str">
        <f>'Comprehensive apps info'!Q170</f>
        <v/>
      </c>
      <c r="R170" s="25" t="str">
        <f>'Comprehensive apps info'!R170</f>
        <v/>
      </c>
      <c r="S170" s="16" t="str">
        <f>'Comprehensive apps info'!S170</f>
        <v/>
      </c>
      <c r="T170" s="16" t="str">
        <f>'Comprehensive apps info'!T170</f>
        <v/>
      </c>
      <c r="U170" s="25" t="str">
        <f>'Comprehensive apps info'!U170</f>
        <v/>
      </c>
      <c r="V170" s="25" t="str">
        <f>'Comprehensive apps info'!V170</f>
        <v/>
      </c>
      <c r="W170" s="28" t="str">
        <f>'Comprehensive apps info'!W170</f>
        <v/>
      </c>
      <c r="X170" s="29" t="str">
        <f>'Comprehensive apps info'!X170</f>
        <v/>
      </c>
      <c r="Y170" s="30" t="str">
        <f>'Comprehensive apps info'!Y170</f>
        <v/>
      </c>
      <c r="Z170" s="31" t="str">
        <f>'Comprehensive apps info'!Z170</f>
        <v/>
      </c>
      <c r="AA170" s="32" t="str">
        <f>'Comprehensive apps info'!AA170</f>
        <v>rrd-adeacar-igroup@rrd.com</v>
      </c>
      <c r="AB170" s="32" t="str">
        <f>'Comprehensive apps info'!AB170</f>
        <v>rrd-adeacar-egroup@rrd.com</v>
      </c>
      <c r="AC170" s="32" t="str">
        <f>'Comprehensive apps info'!AC170</f>
        <v/>
      </c>
      <c r="AD170" s="32" t="str">
        <f>'Comprehensive apps info'!AD170</f>
        <v/>
      </c>
      <c r="AE170" s="32" t="str">
        <f>'Comprehensive apps info'!AE170</f>
        <v/>
      </c>
      <c r="AF170" s="33" t="str">
        <f>'Comprehensive apps info'!AF170</f>
        <v/>
      </c>
      <c r="AG170" s="33" t="str">
        <f>'Comprehensive apps info'!AG170</f>
        <v/>
      </c>
      <c r="AH170" s="33" t="str">
        <f>'Comprehensive apps info'!AH170</f>
        <v/>
      </c>
      <c r="AI170" s="1"/>
      <c r="AJ170" s="1"/>
      <c r="AK170" s="1"/>
    </row>
    <row r="171">
      <c r="A171" s="91"/>
      <c r="B171" s="10">
        <f>'Comprehensive apps info'!B171</f>
        <v>8</v>
      </c>
      <c r="C171" s="10">
        <f>'Comprehensive apps info'!C171</f>
        <v>3</v>
      </c>
      <c r="D171" s="25" t="str">
        <f>'Comprehensive apps info'!D171</f>
        <v>Administrative System Inc.</v>
      </c>
      <c r="E171" s="25" t="str">
        <f>'Comprehensive apps info'!E171</f>
        <v>Tax 1099-R</v>
      </c>
      <c r="F171" s="25" t="str">
        <f>'Comprehensive apps info'!F171</f>
        <v>asitaxr</v>
      </c>
      <c r="G171" s="25" t="str">
        <f>'Comprehensive apps info'!G171</f>
        <v>Annual</v>
      </c>
      <c r="H171" s="25" t="str">
        <f>'Comprehensive apps info'!H171</f>
        <v>Statement</v>
      </c>
      <c r="I171" s="25" t="str">
        <f>'Comprehensive apps info'!I171</f>
        <v>PDF</v>
      </c>
      <c r="J171" s="25" t="str">
        <f>'Comprehensive apps info'!J171</f>
        <v>Lakshmi</v>
      </c>
      <c r="K171" s="25" t="str">
        <f>'Comprehensive apps info'!K171</f>
        <v>Venkat</v>
      </c>
      <c r="L171" s="25" t="str">
        <f>'Comprehensive apps info'!L171</f>
        <v>Michael Smith</v>
      </c>
      <c r="M171" s="25" t="str">
        <f>'Comprehensive apps info'!M171</f>
        <v>Julie Dunbar</v>
      </c>
      <c r="N171" s="25" t="str">
        <f>'Comprehensive apps info'!N171</f>
        <v>Mike Benson</v>
      </c>
      <c r="O171" s="120" t="str">
        <f>'Comprehensive apps info'!O171</f>
        <v>Supported by TEKsystems</v>
      </c>
      <c r="P171" s="25" t="str">
        <f>'Comprehensive apps info'!P171</f>
        <v/>
      </c>
      <c r="Q171" s="25" t="str">
        <f>'Comprehensive apps info'!Q171</f>
        <v/>
      </c>
      <c r="R171" s="25" t="str">
        <f>'Comprehensive apps info'!R171</f>
        <v/>
      </c>
      <c r="S171" s="16" t="str">
        <f>'Comprehensive apps info'!S171</f>
        <v/>
      </c>
      <c r="T171" s="16" t="str">
        <f>'Comprehensive apps info'!T171</f>
        <v/>
      </c>
      <c r="U171" s="25" t="str">
        <f>'Comprehensive apps info'!U171</f>
        <v/>
      </c>
      <c r="V171" s="25" t="str">
        <f>'Comprehensive apps info'!V171</f>
        <v/>
      </c>
      <c r="W171" s="28" t="str">
        <f>'Comprehensive apps info'!W171</f>
        <v/>
      </c>
      <c r="X171" s="29" t="str">
        <f>'Comprehensive apps info'!X171</f>
        <v/>
      </c>
      <c r="Y171" s="30" t="str">
        <f>'Comprehensive apps info'!Y171</f>
        <v/>
      </c>
      <c r="Z171" s="31" t="str">
        <f>'Comprehensive apps info'!Z171</f>
        <v/>
      </c>
      <c r="AA171" s="32" t="str">
        <f>'Comprehensive apps info'!AA171</f>
        <v/>
      </c>
      <c r="AB171" s="32" t="str">
        <f>'Comprehensive apps info'!AB171</f>
        <v/>
      </c>
      <c r="AC171" s="32" t="str">
        <f>'Comprehensive apps info'!AC171</f>
        <v/>
      </c>
      <c r="AD171" s="32" t="str">
        <f>'Comprehensive apps info'!AD171</f>
        <v/>
      </c>
      <c r="AE171" s="32" t="str">
        <f>'Comprehensive apps info'!AE171</f>
        <v/>
      </c>
      <c r="AF171" s="33" t="str">
        <f>'Comprehensive apps info'!AF171</f>
        <v/>
      </c>
      <c r="AG171" s="33" t="str">
        <f>'Comprehensive apps info'!AG171</f>
        <v/>
      </c>
      <c r="AH171" s="33" t="str">
        <f>'Comprehensive apps info'!AH171</f>
        <v/>
      </c>
      <c r="AI171" s="1"/>
      <c r="AJ171" s="1"/>
      <c r="AK171" s="1"/>
    </row>
    <row r="172">
      <c r="A172" s="91"/>
      <c r="B172" s="10">
        <f>'Comprehensive apps info'!B172</f>
        <v>8</v>
      </c>
      <c r="C172" s="10">
        <f>'Comprehensive apps info'!C172</f>
        <v>4</v>
      </c>
      <c r="D172" s="25" t="str">
        <f>'Comprehensive apps info'!D172</f>
        <v>Apple One</v>
      </c>
      <c r="E172" s="25" t="str">
        <f>'Comprehensive apps info'!E172</f>
        <v>1095-C Households with W2s</v>
      </c>
      <c r="F172" s="25" t="str">
        <f>'Comprehensive apps info'!F172</f>
        <v>apoacar</v>
      </c>
      <c r="G172" s="25" t="str">
        <f>'Comprehensive apps info'!G172</f>
        <v>Annual</v>
      </c>
      <c r="H172" s="25" t="str">
        <f>'Comprehensive apps info'!H172</f>
        <v>Statement</v>
      </c>
      <c r="I172" s="25" t="str">
        <f>'Comprehensive apps info'!I172</f>
        <v>Raw Data</v>
      </c>
      <c r="J172" s="25" t="str">
        <f>'Comprehensive apps info'!J172</f>
        <v>Naidu</v>
      </c>
      <c r="K172" s="25" t="str">
        <f>'Comprehensive apps info'!K172</f>
        <v>Sushil</v>
      </c>
      <c r="L172" s="25" t="str">
        <f>'Comprehensive apps info'!L172</f>
        <v>Anthony Goodwin</v>
      </c>
      <c r="M172" s="25" t="str">
        <f>'Comprehensive apps info'!M172</f>
        <v>David Tenney</v>
      </c>
      <c r="N172" s="25" t="str">
        <f>'Comprehensive apps info'!N172</f>
        <v>Casey McCammon</v>
      </c>
      <c r="O172" s="120" t="str">
        <f>'Comprehensive apps info'!O172</f>
        <v>Supported by TEKsystems</v>
      </c>
      <c r="P172" s="25" t="str">
        <f>'Comprehensive apps info'!P172</f>
        <v/>
      </c>
      <c r="Q172" s="25" t="str">
        <f>'Comprehensive apps info'!Q172</f>
        <v/>
      </c>
      <c r="R172" s="25" t="str">
        <f>'Comprehensive apps info'!R172</f>
        <v/>
      </c>
      <c r="S172" s="16" t="str">
        <f>'Comprehensive apps info'!S172</f>
        <v/>
      </c>
      <c r="T172" s="16" t="str">
        <f>'Comprehensive apps info'!T172</f>
        <v/>
      </c>
      <c r="U172" s="25" t="str">
        <f>'Comprehensive apps info'!U172</f>
        <v/>
      </c>
      <c r="V172" s="25" t="str">
        <f>'Comprehensive apps info'!V172</f>
        <v/>
      </c>
      <c r="W172" s="28" t="str">
        <f>'Comprehensive apps info'!W172</f>
        <v/>
      </c>
      <c r="X172" s="29" t="str">
        <f>'Comprehensive apps info'!X172</f>
        <v/>
      </c>
      <c r="Y172" s="30" t="str">
        <f>'Comprehensive apps info'!Y172</f>
        <v/>
      </c>
      <c r="Z172" s="31" t="str">
        <f>'Comprehensive apps info'!Z172</f>
        <v/>
      </c>
      <c r="AA172" s="32" t="str">
        <f>'Comprehensive apps info'!AA172</f>
        <v/>
      </c>
      <c r="AB172" s="32" t="str">
        <f>'Comprehensive apps info'!AB172</f>
        <v/>
      </c>
      <c r="AC172" s="32" t="str">
        <f>'Comprehensive apps info'!AC172</f>
        <v/>
      </c>
      <c r="AD172" s="32" t="str">
        <f>'Comprehensive apps info'!AD172</f>
        <v/>
      </c>
      <c r="AE172" s="32" t="str">
        <f>'Comprehensive apps info'!AE172</f>
        <v/>
      </c>
      <c r="AF172" s="33" t="str">
        <f>'Comprehensive apps info'!AF172</f>
        <v/>
      </c>
      <c r="AG172" s="33" t="str">
        <f>'Comprehensive apps info'!AG172</f>
        <v/>
      </c>
      <c r="AH172" s="33" t="str">
        <f>'Comprehensive apps info'!AH172</f>
        <v/>
      </c>
      <c r="AI172" s="1"/>
      <c r="AJ172" s="1"/>
      <c r="AK172" s="1"/>
    </row>
    <row r="173">
      <c r="A173" s="91"/>
      <c r="B173" s="10">
        <f>'Comprehensive apps info'!B173</f>
        <v>8</v>
      </c>
      <c r="C173" s="10">
        <f>'Comprehensive apps info'!C173</f>
        <v>5</v>
      </c>
      <c r="D173" s="25" t="str">
        <f>'Comprehensive apps info'!D173</f>
        <v>Ascensus</v>
      </c>
      <c r="E173" s="25" t="str">
        <f>'Comprehensive apps info'!E173</f>
        <v>1099 R (OS)</v>
      </c>
      <c r="F173" s="25" t="str">
        <f>'Comprehensive apps info'!F173</f>
        <v>asny99r</v>
      </c>
      <c r="G173" s="25" t="str">
        <f>'Comprehensive apps info'!G173</f>
        <v>Annual</v>
      </c>
      <c r="H173" s="25" t="str">
        <f>'Comprehensive apps info'!H173</f>
        <v>Statement</v>
      </c>
      <c r="I173" s="25" t="str">
        <f>'Comprehensive apps info'!I173</f>
        <v/>
      </c>
      <c r="J173" s="25" t="str">
        <f>'Comprehensive apps info'!J173</f>
        <v>Unassigned</v>
      </c>
      <c r="K173" s="25" t="str">
        <f>'Comprehensive apps info'!K173</f>
        <v>Unassigned</v>
      </c>
      <c r="L173" s="25" t="str">
        <f>'Comprehensive apps info'!L173</f>
        <v>Michelle Tubbs</v>
      </c>
      <c r="M173" s="25" t="str">
        <f>'Comprehensive apps info'!M173</f>
        <v/>
      </c>
      <c r="N173" s="25" t="str">
        <f>'Comprehensive apps info'!N173</f>
        <v>Casey McCammon</v>
      </c>
      <c r="O173" s="120" t="str">
        <f>'Comprehensive apps info'!O173</f>
        <v>De-scoped from TEKsystems</v>
      </c>
      <c r="P173" s="25" t="str">
        <f>'Comprehensive apps info'!P173</f>
        <v/>
      </c>
      <c r="Q173" s="25" t="str">
        <f>'Comprehensive apps info'!Q173</f>
        <v/>
      </c>
      <c r="R173" s="25" t="str">
        <f>'Comprehensive apps info'!R173</f>
        <v/>
      </c>
      <c r="S173" s="16" t="str">
        <f>'Comprehensive apps info'!S173</f>
        <v/>
      </c>
      <c r="T173" s="16" t="str">
        <f>'Comprehensive apps info'!T173</f>
        <v/>
      </c>
      <c r="U173" s="25" t="str">
        <f>'Comprehensive apps info'!U173</f>
        <v/>
      </c>
      <c r="V173" s="25" t="str">
        <f>'Comprehensive apps info'!V173</f>
        <v/>
      </c>
      <c r="W173" s="28" t="str">
        <f>'Comprehensive apps info'!W173</f>
        <v/>
      </c>
      <c r="X173" s="29" t="str">
        <f>'Comprehensive apps info'!X173</f>
        <v/>
      </c>
      <c r="Y173" s="30" t="str">
        <f>'Comprehensive apps info'!Y173</f>
        <v/>
      </c>
      <c r="Z173" s="31" t="str">
        <f>'Comprehensive apps info'!Z173</f>
        <v/>
      </c>
      <c r="AA173" s="32" t="str">
        <f>'Comprehensive apps info'!AA173</f>
        <v/>
      </c>
      <c r="AB173" s="32" t="str">
        <f>'Comprehensive apps info'!AB173</f>
        <v/>
      </c>
      <c r="AC173" s="32" t="str">
        <f>'Comprehensive apps info'!AC173</f>
        <v/>
      </c>
      <c r="AD173" s="32" t="str">
        <f>'Comprehensive apps info'!AD173</f>
        <v/>
      </c>
      <c r="AE173" s="32" t="str">
        <f>'Comprehensive apps info'!AE173</f>
        <v/>
      </c>
      <c r="AF173" s="33" t="str">
        <f>'Comprehensive apps info'!AF173</f>
        <v/>
      </c>
      <c r="AG173" s="33" t="str">
        <f>'Comprehensive apps info'!AG173</f>
        <v/>
      </c>
      <c r="AH173" s="33" t="str">
        <f>'Comprehensive apps info'!AH173</f>
        <v/>
      </c>
      <c r="AI173" s="1"/>
      <c r="AJ173" s="1"/>
      <c r="AK173" s="1"/>
    </row>
    <row r="174">
      <c r="A174" s="91"/>
      <c r="B174" s="10">
        <f>'Comprehensive apps info'!B174</f>
        <v>8</v>
      </c>
      <c r="C174" s="10">
        <f>'Comprehensive apps info'!C174</f>
        <v>6</v>
      </c>
      <c r="D174" s="25" t="str">
        <f>'Comprehensive apps info'!D174</f>
        <v>Genworth AssetMark</v>
      </c>
      <c r="E174" s="25" t="str">
        <f>'Comprehensive apps info'!E174</f>
        <v>1099-C</v>
      </c>
      <c r="F174" s="25" t="str">
        <f>'Comprehensive apps info'!F174</f>
        <v>gnwcomp</v>
      </c>
      <c r="G174" s="25" t="str">
        <f>'Comprehensive apps info'!G174</f>
        <v>Annual</v>
      </c>
      <c r="H174" s="25" t="str">
        <f>'Comprehensive apps info'!H174</f>
        <v>Statement</v>
      </c>
      <c r="I174" s="25" t="str">
        <f>'Comprehensive apps info'!I174</f>
        <v>PDF</v>
      </c>
      <c r="J174" s="25" t="str">
        <f>'Comprehensive apps info'!J174</f>
        <v>Parth</v>
      </c>
      <c r="K174" s="25" t="str">
        <f>'Comprehensive apps info'!K174</f>
        <v>Ravi</v>
      </c>
      <c r="L174" s="25" t="str">
        <f>'Comprehensive apps info'!L174</f>
        <v>Bob Durtschi</v>
      </c>
      <c r="M174" s="25" t="str">
        <f>'Comprehensive apps info'!M174</f>
        <v>Richard Sprague &amp; Melissa Mays</v>
      </c>
      <c r="N174" s="25" t="str">
        <f>'Comprehensive apps info'!N174</f>
        <v>Casey McCammon</v>
      </c>
      <c r="O174" s="120" t="str">
        <f>'Comprehensive apps info'!O174</f>
        <v>Supported by TEKsystems</v>
      </c>
      <c r="P174" s="25" t="str">
        <f>'Comprehensive apps info'!P174</f>
        <v/>
      </c>
      <c r="Q174" s="25" t="str">
        <f>'Comprehensive apps info'!Q174</f>
        <v/>
      </c>
      <c r="R174" s="25" t="str">
        <f>'Comprehensive apps info'!R174</f>
        <v/>
      </c>
      <c r="S174" s="16" t="str">
        <f>'Comprehensive apps info'!S174</f>
        <v/>
      </c>
      <c r="T174" s="16" t="str">
        <f>'Comprehensive apps info'!T174</f>
        <v/>
      </c>
      <c r="U174" s="25" t="str">
        <f>'Comprehensive apps info'!U174</f>
        <v/>
      </c>
      <c r="V174" s="25" t="str">
        <f>'Comprehensive apps info'!V174</f>
        <v/>
      </c>
      <c r="W174" s="28" t="str">
        <f>'Comprehensive apps info'!W174</f>
        <v/>
      </c>
      <c r="X174" s="29" t="str">
        <f>'Comprehensive apps info'!X174</f>
        <v/>
      </c>
      <c r="Y174" s="30" t="str">
        <f>'Comprehensive apps info'!Y174</f>
        <v>https://sites.google.com/a/rrd.com/assetmark-1099c-1099r-5498/</v>
      </c>
      <c r="Z174" s="31" t="str">
        <f>'Comprehensive apps info'!Z174</f>
        <v/>
      </c>
      <c r="AA174" s="32" t="str">
        <f>'Comprehensive apps info'!AA174</f>
        <v>rrd-gnwqpr-igroup@rrd.com</v>
      </c>
      <c r="AB174" s="32" t="str">
        <f>'Comprehensive apps info'!AB174</f>
        <v>rrd_gnwcomp_egroup@rrd.com</v>
      </c>
      <c r="AC174" s="32" t="str">
        <f>'Comprehensive apps info'!AC174</f>
        <v/>
      </c>
      <c r="AD174" s="32" t="str">
        <f>'Comprehensive apps info'!AD174</f>
        <v/>
      </c>
      <c r="AE174" s="32" t="str">
        <f>'Comprehensive apps info'!AE174</f>
        <v/>
      </c>
      <c r="AF174" s="33" t="str">
        <f>'Comprehensive apps info'!AF174</f>
        <v/>
      </c>
      <c r="AG174" s="33" t="str">
        <f>'Comprehensive apps info'!AG174</f>
        <v/>
      </c>
      <c r="AH174" s="33" t="str">
        <f>'Comprehensive apps info'!AH174</f>
        <v/>
      </c>
      <c r="AI174" s="1"/>
      <c r="AJ174" s="1"/>
      <c r="AK174" s="1"/>
    </row>
    <row r="175">
      <c r="A175" s="91"/>
      <c r="B175" s="10">
        <f>'Comprehensive apps info'!B175</f>
        <v>8</v>
      </c>
      <c r="C175" s="10">
        <f>'Comprehensive apps info'!C175</f>
        <v>7</v>
      </c>
      <c r="D175" s="25" t="str">
        <f>'Comprehensive apps info'!D175</f>
        <v>Cablevision</v>
      </c>
      <c r="E175" s="25" t="str">
        <f>'Comprehensive apps info'!E175</f>
        <v>1095-C</v>
      </c>
      <c r="F175" s="25" t="str">
        <f>'Comprehensive apps info'!F175</f>
        <v>cbvacar</v>
      </c>
      <c r="G175" s="25" t="str">
        <f>'Comprehensive apps info'!G175</f>
        <v>Annual</v>
      </c>
      <c r="H175" s="25" t="str">
        <f>'Comprehensive apps info'!H175</f>
        <v>Statement</v>
      </c>
      <c r="I175" s="25" t="str">
        <f>'Comprehensive apps info'!I175</f>
        <v>Raw Data</v>
      </c>
      <c r="J175" s="25" t="str">
        <f>'Comprehensive apps info'!J175</f>
        <v>Sushil</v>
      </c>
      <c r="K175" s="25" t="str">
        <f>'Comprehensive apps info'!K175</f>
        <v>Veera</v>
      </c>
      <c r="L175" s="25" t="str">
        <f>'Comprehensive apps info'!L175</f>
        <v>Anthony Goodwin</v>
      </c>
      <c r="M175" s="25" t="str">
        <f>'Comprehensive apps info'!M175</f>
        <v>Brian Munk</v>
      </c>
      <c r="N175" s="25" t="str">
        <f>'Comprehensive apps info'!N175</f>
        <v>Casey McCammon</v>
      </c>
      <c r="O175" s="120" t="str">
        <f>'Comprehensive apps info'!O175</f>
        <v>Supported by TEKsystems</v>
      </c>
      <c r="P175" s="25" t="str">
        <f>'Comprehensive apps info'!P175</f>
        <v/>
      </c>
      <c r="Q175" s="25" t="str">
        <f>'Comprehensive apps info'!Q175</f>
        <v/>
      </c>
      <c r="R175" s="25" t="str">
        <f>'Comprehensive apps info'!R175</f>
        <v/>
      </c>
      <c r="S175" s="16" t="str">
        <f>'Comprehensive apps info'!S175</f>
        <v/>
      </c>
      <c r="T175" s="16" t="str">
        <f>'Comprehensive apps info'!T175</f>
        <v/>
      </c>
      <c r="U175" s="25" t="str">
        <f>'Comprehensive apps info'!U175</f>
        <v/>
      </c>
      <c r="V175" s="25" t="str">
        <f>'Comprehensive apps info'!V175</f>
        <v/>
      </c>
      <c r="W175" s="28" t="str">
        <f>'Comprehensive apps info'!W175</f>
        <v/>
      </c>
      <c r="X175" s="29" t="str">
        <f>'Comprehensive apps info'!X175</f>
        <v/>
      </c>
      <c r="Y175" s="30" t="str">
        <f>'Comprehensive apps info'!Y175</f>
        <v/>
      </c>
      <c r="Z175" s="31" t="str">
        <f>'Comprehensive apps info'!Z175</f>
        <v/>
      </c>
      <c r="AA175" s="32" t="str">
        <f>'Comprehensive apps info'!AA175</f>
        <v>rrd_cbv_internal@rrd.com</v>
      </c>
      <c r="AB175" s="32" t="str">
        <f>'Comprehensive apps info'!AB175</f>
        <v>rrd_cbv_recon@rrd.com</v>
      </c>
      <c r="AC175" s="32" t="str">
        <f>'Comprehensive apps info'!AC175</f>
        <v/>
      </c>
      <c r="AD175" s="32" t="str">
        <f>'Comprehensive apps info'!AD175</f>
        <v/>
      </c>
      <c r="AE175" s="32" t="str">
        <f>'Comprehensive apps info'!AE175</f>
        <v/>
      </c>
      <c r="AF175" s="33" t="str">
        <f>'Comprehensive apps info'!AF175</f>
        <v/>
      </c>
      <c r="AG175" s="33" t="str">
        <f>'Comprehensive apps info'!AG175</f>
        <v/>
      </c>
      <c r="AH175" s="33" t="str">
        <f>'Comprehensive apps info'!AH175</f>
        <v/>
      </c>
      <c r="AI175" s="1"/>
      <c r="AJ175" s="1"/>
      <c r="AK175" s="1"/>
    </row>
    <row r="176">
      <c r="A176" s="91"/>
      <c r="B176" s="10">
        <f>'Comprehensive apps info'!B176</f>
        <v>8</v>
      </c>
      <c r="C176" s="10">
        <f>'Comprehensive apps info'!C176</f>
        <v>8</v>
      </c>
      <c r="D176" s="25" t="str">
        <f>'Comprehensive apps info'!D176</f>
        <v>Denver</v>
      </c>
      <c r="E176" s="25" t="str">
        <f>'Comprehensive apps info'!E176</f>
        <v>Custom W-2 PDF</v>
      </c>
      <c r="F176" s="25" t="str">
        <f>'Comprehensive apps info'!F176</f>
        <v>denwtwo</v>
      </c>
      <c r="G176" s="25" t="str">
        <f>'Comprehensive apps info'!G176</f>
        <v>Annual</v>
      </c>
      <c r="H176" s="25" t="str">
        <f>'Comprehensive apps info'!H176</f>
        <v>Statement</v>
      </c>
      <c r="I176" s="25" t="str">
        <f>'Comprehensive apps info'!I176</f>
        <v>PDF</v>
      </c>
      <c r="J176" s="25" t="str">
        <f>'Comprehensive apps info'!J176</f>
        <v>Veera</v>
      </c>
      <c r="K176" s="25" t="str">
        <f>'Comprehensive apps info'!K176</f>
        <v>Sushil</v>
      </c>
      <c r="L176" s="25" t="str">
        <f>'Comprehensive apps info'!L176</f>
        <v>Bob Durtschi</v>
      </c>
      <c r="M176" s="25" t="str">
        <f>'Comprehensive apps info'!M176</f>
        <v>Lynsey Falkenberg</v>
      </c>
      <c r="N176" s="25" t="str">
        <f>'Comprehensive apps info'!N176</f>
        <v>Casey McCammon</v>
      </c>
      <c r="O176" s="120" t="str">
        <f>'Comprehensive apps info'!O176</f>
        <v>Supported by TEKsystems</v>
      </c>
      <c r="P176" s="25" t="str">
        <f>'Comprehensive apps info'!P176</f>
        <v/>
      </c>
      <c r="Q176" s="25" t="str">
        <f>'Comprehensive apps info'!Q176</f>
        <v/>
      </c>
      <c r="R176" s="25" t="str">
        <f>'Comprehensive apps info'!R176</f>
        <v/>
      </c>
      <c r="S176" s="16" t="str">
        <f>'Comprehensive apps info'!S176</f>
        <v/>
      </c>
      <c r="T176" s="16" t="str">
        <f>'Comprehensive apps info'!T176</f>
        <v/>
      </c>
      <c r="U176" s="25" t="str">
        <f>'Comprehensive apps info'!U176</f>
        <v/>
      </c>
      <c r="V176" s="25" t="str">
        <f>'Comprehensive apps info'!V176</f>
        <v/>
      </c>
      <c r="W176" s="28" t="str">
        <f>'Comprehensive apps info'!W176</f>
        <v/>
      </c>
      <c r="X176" s="29" t="str">
        <f>'Comprehensive apps info'!X176</f>
        <v/>
      </c>
      <c r="Y176" s="30" t="str">
        <f>'Comprehensive apps info'!Y176</f>
        <v>https://sites.google.com/a/rrd.com/denver-w2/</v>
      </c>
      <c r="Z176" s="31" t="str">
        <f>'Comprehensive apps info'!Z176</f>
        <v/>
      </c>
      <c r="AA176" s="32" t="str">
        <f>'Comprehensive apps info'!AA176</f>
        <v>rrd-denwtwo-internal@rrd.com</v>
      </c>
      <c r="AB176" s="32" t="str">
        <f>'Comprehensive apps info'!AB176</f>
        <v>rrd-denwtwo-external@rrd.com</v>
      </c>
      <c r="AC176" s="32" t="str">
        <f>'Comprehensive apps info'!AC176</f>
        <v/>
      </c>
      <c r="AD176" s="32" t="str">
        <f>'Comprehensive apps info'!AD176</f>
        <v/>
      </c>
      <c r="AE176" s="32" t="str">
        <f>'Comprehensive apps info'!AE176</f>
        <v/>
      </c>
      <c r="AF176" s="33" t="str">
        <f>'Comprehensive apps info'!AF176</f>
        <v/>
      </c>
      <c r="AG176" s="33" t="str">
        <f>'Comprehensive apps info'!AG176</f>
        <v/>
      </c>
      <c r="AH176" s="33" t="str">
        <f>'Comprehensive apps info'!AH176</f>
        <v/>
      </c>
      <c r="AI176" s="1"/>
      <c r="AJ176" s="1"/>
      <c r="AK176" s="1"/>
    </row>
    <row r="177">
      <c r="A177" s="91"/>
      <c r="B177" s="10">
        <f>'Comprehensive apps info'!B177</f>
        <v>8</v>
      </c>
      <c r="C177" s="10">
        <f>'Comprehensive apps info'!C177</f>
        <v>9</v>
      </c>
      <c r="D177" s="25" t="str">
        <f>'Comprehensive apps info'!D177</f>
        <v>Equifax</v>
      </c>
      <c r="E177" s="25" t="str">
        <f>'Comprehensive apps info'!E177</f>
        <v>Puerto Rico W-2</v>
      </c>
      <c r="F177" s="25" t="str">
        <f>'Comprehensive apps info'!F177</f>
        <v>tlxw2pr</v>
      </c>
      <c r="G177" s="25" t="str">
        <f>'Comprehensive apps info'!G177</f>
        <v>Annual</v>
      </c>
      <c r="H177" s="25" t="str">
        <f>'Comprehensive apps info'!H177</f>
        <v>Statement</v>
      </c>
      <c r="I177" s="25" t="str">
        <f>'Comprehensive apps info'!I177</f>
        <v>Raw Data</v>
      </c>
      <c r="J177" s="25" t="str">
        <f>'Comprehensive apps info'!J177</f>
        <v>Ravi</v>
      </c>
      <c r="K177" s="25" t="str">
        <f>'Comprehensive apps info'!K177</f>
        <v>Veera</v>
      </c>
      <c r="L177" s="25" t="str">
        <f>'Comprehensive apps info'!L177</f>
        <v>Ismaila Meite</v>
      </c>
      <c r="M177" s="25" t="str">
        <f>'Comprehensive apps info'!M177</f>
        <v>Leigh Hopkins &amp; David Tenney</v>
      </c>
      <c r="N177" s="25" t="str">
        <f>'Comprehensive apps info'!N177</f>
        <v>Mike Benson</v>
      </c>
      <c r="O177" s="120" t="str">
        <f>'Comprehensive apps info'!O177</f>
        <v>Supported by TEKsystems</v>
      </c>
      <c r="P177" s="25" t="str">
        <f>'Comprehensive apps info'!P177</f>
        <v/>
      </c>
      <c r="Q177" s="25" t="str">
        <f>'Comprehensive apps info'!Q177</f>
        <v/>
      </c>
      <c r="R177" s="25" t="str">
        <f>'Comprehensive apps info'!R177</f>
        <v/>
      </c>
      <c r="S177" s="16" t="str">
        <f>'Comprehensive apps info'!S177</f>
        <v/>
      </c>
      <c r="T177" s="16" t="str">
        <f>'Comprehensive apps info'!T177</f>
        <v/>
      </c>
      <c r="U177" s="25" t="str">
        <f>'Comprehensive apps info'!U177</f>
        <v/>
      </c>
      <c r="V177" s="25" t="str">
        <f>'Comprehensive apps info'!V177</f>
        <v/>
      </c>
      <c r="W177" s="28" t="str">
        <f>'Comprehensive apps info'!W177</f>
        <v/>
      </c>
      <c r="X177" s="29" t="str">
        <f>'Comprehensive apps info'!X177</f>
        <v/>
      </c>
      <c r="Y177" s="30" t="str">
        <f>'Comprehensive apps info'!Y177</f>
        <v/>
      </c>
      <c r="Z177" s="31" t="str">
        <f>'Comprehensive apps info'!Z177</f>
        <v/>
      </c>
      <c r="AA177" s="32" t="str">
        <f>'Comprehensive apps info'!AA177</f>
        <v>talx.pr.reports@rrd.com</v>
      </c>
      <c r="AB177" s="32" t="str">
        <f>'Comprehensive apps info'!AB177</f>
        <v>N/A</v>
      </c>
      <c r="AC177" s="32" t="str">
        <f>'Comprehensive apps info'!AC177</f>
        <v/>
      </c>
      <c r="AD177" s="32" t="str">
        <f>'Comprehensive apps info'!AD177</f>
        <v/>
      </c>
      <c r="AE177" s="32" t="str">
        <f>'Comprehensive apps info'!AE177</f>
        <v/>
      </c>
      <c r="AF177" s="33" t="str">
        <f>'Comprehensive apps info'!AF177</f>
        <v/>
      </c>
      <c r="AG177" s="33" t="str">
        <f>'Comprehensive apps info'!AG177</f>
        <v/>
      </c>
      <c r="AH177" s="33" t="str">
        <f>'Comprehensive apps info'!AH177</f>
        <v/>
      </c>
      <c r="AI177" s="1"/>
      <c r="AJ177" s="1"/>
      <c r="AK177" s="1"/>
    </row>
    <row r="178">
      <c r="A178" s="91"/>
      <c r="B178" s="10">
        <f>'Comprehensive apps info'!B178</f>
        <v>8</v>
      </c>
      <c r="C178" s="10">
        <f>'Comprehensive apps info'!C178</f>
        <v>10</v>
      </c>
      <c r="D178" s="25" t="str">
        <f>'Comprehensive apps info'!D178</f>
        <v>FRTIB</v>
      </c>
      <c r="E178" s="25" t="str">
        <f>'Comprehensive apps info'!E178</f>
        <v>1099R Statements</v>
      </c>
      <c r="F178" s="25" t="str">
        <f>'Comprehensive apps info'!F178</f>
        <v>fdrqwrp</v>
      </c>
      <c r="G178" s="25" t="str">
        <f>'Comprehensive apps info'!G178</f>
        <v>Annual</v>
      </c>
      <c r="H178" s="25" t="str">
        <f>'Comprehensive apps info'!H178</f>
        <v>Statement</v>
      </c>
      <c r="I178" s="25" t="str">
        <f>'Comprehensive apps info'!I178</f>
        <v>AFP</v>
      </c>
      <c r="J178" s="25" t="str">
        <f>'Comprehensive apps info'!J178</f>
        <v>Unassigned</v>
      </c>
      <c r="K178" s="25" t="str">
        <f>'Comprehensive apps info'!K178</f>
        <v>Unassigned</v>
      </c>
      <c r="L178" s="25" t="str">
        <f>'Comprehensive apps info'!L178</f>
        <v>Steve Samaniego</v>
      </c>
      <c r="M178" s="25" t="str">
        <f>'Comprehensive apps info'!M178</f>
        <v>Anthony Tokar</v>
      </c>
      <c r="N178" s="25" t="str">
        <f>'Comprehensive apps info'!N178</f>
        <v>Mike Benson</v>
      </c>
      <c r="O178" s="120" t="str">
        <f>'Comprehensive apps info'!O178</f>
        <v>De-scoped from TEKsystems</v>
      </c>
      <c r="P178" s="25" t="str">
        <f>'Comprehensive apps info'!P178</f>
        <v/>
      </c>
      <c r="Q178" s="25" t="str">
        <f>'Comprehensive apps info'!Q178</f>
        <v/>
      </c>
      <c r="R178" s="25" t="str">
        <f>'Comprehensive apps info'!R178</f>
        <v/>
      </c>
      <c r="S178" s="16" t="str">
        <f>'Comprehensive apps info'!S178</f>
        <v/>
      </c>
      <c r="T178" s="16" t="str">
        <f>'Comprehensive apps info'!T178</f>
        <v/>
      </c>
      <c r="U178" s="25" t="str">
        <f>'Comprehensive apps info'!U178</f>
        <v/>
      </c>
      <c r="V178" s="25" t="str">
        <f>'Comprehensive apps info'!V178</f>
        <v/>
      </c>
      <c r="W178" s="28" t="str">
        <f>'Comprehensive apps info'!W178</f>
        <v/>
      </c>
      <c r="X178" s="29" t="str">
        <f>'Comprehensive apps info'!X178</f>
        <v/>
      </c>
      <c r="Y178" s="30" t="str">
        <f>'Comprehensive apps info'!Y178</f>
        <v/>
      </c>
      <c r="Z178" s="31" t="str">
        <f>'Comprehensive apps info'!Z178</f>
        <v/>
      </c>
      <c r="AA178" s="32" t="str">
        <f>'Comprehensive apps info'!AA178</f>
        <v/>
      </c>
      <c r="AB178" s="32" t="str">
        <f>'Comprehensive apps info'!AB178</f>
        <v/>
      </c>
      <c r="AC178" s="32" t="str">
        <f>'Comprehensive apps info'!AC178</f>
        <v/>
      </c>
      <c r="AD178" s="32" t="str">
        <f>'Comprehensive apps info'!AD178</f>
        <v/>
      </c>
      <c r="AE178" s="32" t="str">
        <f>'Comprehensive apps info'!AE178</f>
        <v/>
      </c>
      <c r="AF178" s="33" t="str">
        <f>'Comprehensive apps info'!AF178</f>
        <v/>
      </c>
      <c r="AG178" s="33" t="str">
        <f>'Comprehensive apps info'!AG178</f>
        <v/>
      </c>
      <c r="AH178" s="33" t="str">
        <f>'Comprehensive apps info'!AH178</f>
        <v/>
      </c>
      <c r="AI178" s="1"/>
      <c r="AJ178" s="1"/>
      <c r="AK178" s="1"/>
    </row>
    <row r="179">
      <c r="A179" s="91"/>
      <c r="B179" s="10">
        <f>'Comprehensive apps info'!B179</f>
        <v>8</v>
      </c>
      <c r="C179" s="10">
        <f>'Comprehensive apps info'!C179</f>
        <v>11</v>
      </c>
      <c r="D179" s="25" t="str">
        <f>'Comprehensive apps info'!D179</f>
        <v>Hodges and Mace LLC</v>
      </c>
      <c r="E179" s="25" t="str">
        <f>'Comprehensive apps info'!E179</f>
        <v>1095-C Standard</v>
      </c>
      <c r="F179" s="25" t="str">
        <f>'Comprehensive apps info'!F179</f>
        <v>hmlacar</v>
      </c>
      <c r="G179" s="25" t="str">
        <f>'Comprehensive apps info'!G179</f>
        <v>Annual</v>
      </c>
      <c r="H179" s="25" t="str">
        <f>'Comprehensive apps info'!H179</f>
        <v>Statement</v>
      </c>
      <c r="I179" s="25" t="str">
        <f>'Comprehensive apps info'!I179</f>
        <v>Raw Data</v>
      </c>
      <c r="J179" s="25" t="str">
        <f>'Comprehensive apps info'!J179</f>
        <v>Naidu</v>
      </c>
      <c r="K179" s="25" t="str">
        <f>'Comprehensive apps info'!K179</f>
        <v>Rao</v>
      </c>
      <c r="L179" s="25" t="str">
        <f>'Comprehensive apps info'!L179</f>
        <v>Alan Gebert</v>
      </c>
      <c r="M179" s="25" t="str">
        <f>'Comprehensive apps info'!M179</f>
        <v>Kayla Hartigan</v>
      </c>
      <c r="N179" s="25" t="str">
        <f>'Comprehensive apps info'!N179</f>
        <v>Casey McCammon</v>
      </c>
      <c r="O179" s="120" t="str">
        <f>'Comprehensive apps info'!O179</f>
        <v>Supported by TEKsystems</v>
      </c>
      <c r="P179" s="25" t="str">
        <f>'Comprehensive apps info'!P179</f>
        <v/>
      </c>
      <c r="Q179" s="25" t="str">
        <f>'Comprehensive apps info'!Q179</f>
        <v/>
      </c>
      <c r="R179" s="25" t="str">
        <f>'Comprehensive apps info'!R179</f>
        <v/>
      </c>
      <c r="S179" s="16" t="str">
        <f>'Comprehensive apps info'!S179</f>
        <v/>
      </c>
      <c r="T179" s="16" t="str">
        <f>'Comprehensive apps info'!T179</f>
        <v/>
      </c>
      <c r="U179" s="25" t="str">
        <f>'Comprehensive apps info'!U179</f>
        <v/>
      </c>
      <c r="V179" s="25" t="str">
        <f>'Comprehensive apps info'!V179</f>
        <v/>
      </c>
      <c r="W179" s="28" t="str">
        <f>'Comprehensive apps info'!W179</f>
        <v/>
      </c>
      <c r="X179" s="29" t="str">
        <f>'Comprehensive apps info'!X179</f>
        <v/>
      </c>
      <c r="Y179" s="30" t="str">
        <f>'Comprehensive apps info'!Y179</f>
        <v/>
      </c>
      <c r="Z179" s="31" t="str">
        <f>'Comprehensive apps info'!Z179</f>
        <v/>
      </c>
      <c r="AA179" s="32" t="str">
        <f>'Comprehensive apps info'!AA179</f>
        <v>hodges-mace-internal@rrd.com</v>
      </c>
      <c r="AB179" s="32" t="str">
        <f>'Comprehensive apps info'!AB179</f>
        <v>hodges-mace-external@rrd.com</v>
      </c>
      <c r="AC179" s="32" t="str">
        <f>'Comprehensive apps info'!AC179</f>
        <v/>
      </c>
      <c r="AD179" s="32" t="str">
        <f>'Comprehensive apps info'!AD179</f>
        <v/>
      </c>
      <c r="AE179" s="32" t="str">
        <f>'Comprehensive apps info'!AE179</f>
        <v/>
      </c>
      <c r="AF179" s="33" t="str">
        <f>'Comprehensive apps info'!AF179</f>
        <v/>
      </c>
      <c r="AG179" s="33" t="str">
        <f>'Comprehensive apps info'!AG179</f>
        <v/>
      </c>
      <c r="AH179" s="33" t="str">
        <f>'Comprehensive apps info'!AH179</f>
        <v/>
      </c>
      <c r="AI179" s="1"/>
      <c r="AJ179" s="1"/>
      <c r="AK179" s="1"/>
    </row>
    <row r="180">
      <c r="A180" s="91"/>
      <c r="B180" s="10">
        <f>'Comprehensive apps info'!B180</f>
        <v>8</v>
      </c>
      <c r="C180" s="10">
        <f>'Comprehensive apps info'!C180</f>
        <v>12</v>
      </c>
      <c r="D180" s="25" t="str">
        <f>'Comprehensive apps info'!D180</f>
        <v>John Hancock</v>
      </c>
      <c r="E180" s="25" t="str">
        <f>'Comprehensive apps info'!E180</f>
        <v>Compliance 1099</v>
      </c>
      <c r="F180" s="25" t="str">
        <f>'Comprehensive apps info'!F180</f>
        <v>jhm9yyi</v>
      </c>
      <c r="G180" s="25" t="str">
        <f>'Comprehensive apps info'!G180</f>
        <v>Annual</v>
      </c>
      <c r="H180" s="25" t="str">
        <f>'Comprehensive apps info'!H180</f>
        <v>Statement</v>
      </c>
      <c r="I180" s="25" t="str">
        <f>'Comprehensive apps info'!I180</f>
        <v>AFP</v>
      </c>
      <c r="J180" s="25" t="str">
        <f>'Comprehensive apps info'!J180</f>
        <v>Unassigned</v>
      </c>
      <c r="K180" s="25" t="str">
        <f>'Comprehensive apps info'!K180</f>
        <v>Unassigned</v>
      </c>
      <c r="L180" s="25" t="str">
        <f>'Comprehensive apps info'!L180</f>
        <v>Dawn Robison</v>
      </c>
      <c r="M180" s="25" t="str">
        <f>'Comprehensive apps info'!M180</f>
        <v>Lynne Gurney</v>
      </c>
      <c r="N180" s="25" t="str">
        <f>'Comprehensive apps info'!N180</f>
        <v>Casey McCammon</v>
      </c>
      <c r="O180" s="120" t="str">
        <f>'Comprehensive apps info'!O180</f>
        <v>De-scoped from TEKsystems</v>
      </c>
      <c r="P180" s="25" t="str">
        <f>'Comprehensive apps info'!P180</f>
        <v/>
      </c>
      <c r="Q180" s="25" t="str">
        <f>'Comprehensive apps info'!Q180</f>
        <v/>
      </c>
      <c r="R180" s="25" t="str">
        <f>'Comprehensive apps info'!R180</f>
        <v/>
      </c>
      <c r="S180" s="16" t="str">
        <f>'Comprehensive apps info'!S180</f>
        <v/>
      </c>
      <c r="T180" s="16" t="str">
        <f>'Comprehensive apps info'!T180</f>
        <v/>
      </c>
      <c r="U180" s="25" t="str">
        <f>'Comprehensive apps info'!U180</f>
        <v/>
      </c>
      <c r="V180" s="25" t="str">
        <f>'Comprehensive apps info'!V180</f>
        <v/>
      </c>
      <c r="W180" s="28" t="str">
        <f>'Comprehensive apps info'!W180</f>
        <v/>
      </c>
      <c r="X180" s="29" t="str">
        <f>'Comprehensive apps info'!X180</f>
        <v/>
      </c>
      <c r="Y180" s="30" t="str">
        <f>'Comprehensive apps info'!Y180</f>
        <v/>
      </c>
      <c r="Z180" s="31" t="str">
        <f>'Comprehensive apps info'!Z180</f>
        <v/>
      </c>
      <c r="AA180" s="32" t="str">
        <f>'Comprehensive apps info'!AA180</f>
        <v/>
      </c>
      <c r="AB180" s="32" t="str">
        <f>'Comprehensive apps info'!AB180</f>
        <v/>
      </c>
      <c r="AC180" s="32" t="str">
        <f>'Comprehensive apps info'!AC180</f>
        <v/>
      </c>
      <c r="AD180" s="32" t="str">
        <f>'Comprehensive apps info'!AD180</f>
        <v/>
      </c>
      <c r="AE180" s="32" t="str">
        <f>'Comprehensive apps info'!AE180</f>
        <v/>
      </c>
      <c r="AF180" s="33" t="str">
        <f>'Comprehensive apps info'!AF180</f>
        <v/>
      </c>
      <c r="AG180" s="33" t="str">
        <f>'Comprehensive apps info'!AG180</f>
        <v/>
      </c>
      <c r="AH180" s="33" t="str">
        <f>'Comprehensive apps info'!AH180</f>
        <v/>
      </c>
      <c r="AI180" s="1"/>
      <c r="AJ180" s="1"/>
      <c r="AK180" s="1"/>
    </row>
    <row r="181">
      <c r="A181" s="91"/>
      <c r="B181" s="10">
        <f>'Comprehensive apps info'!B181</f>
        <v>8</v>
      </c>
      <c r="C181" s="10">
        <f>'Comprehensive apps info'!C181</f>
        <v>13</v>
      </c>
      <c r="D181" s="25" t="str">
        <f>'Comprehensive apps info'!D181</f>
        <v>McKesson</v>
      </c>
      <c r="E181" s="25" t="str">
        <f>'Comprehensive apps info'!E181</f>
        <v>Annual Tax CDs</v>
      </c>
      <c r="F181" s="25" t="str">
        <f>'Comprehensive apps info'!F181</f>
        <v>mkstxcd</v>
      </c>
      <c r="G181" s="25" t="str">
        <f>'Comprehensive apps info'!G181</f>
        <v>Annual</v>
      </c>
      <c r="H181" s="25" t="str">
        <f>'Comprehensive apps info'!H181</f>
        <v>Statement</v>
      </c>
      <c r="I181" s="25" t="str">
        <f>'Comprehensive apps info'!I181</f>
        <v>AFP</v>
      </c>
      <c r="J181" s="25" t="str">
        <f>'Comprehensive apps info'!J181</f>
        <v>Unassigned</v>
      </c>
      <c r="K181" s="25" t="str">
        <f>'Comprehensive apps info'!K181</f>
        <v>Unassigned</v>
      </c>
      <c r="L181" s="25" t="str">
        <f>'Comprehensive apps info'!L181</f>
        <v>Glen Kartchner</v>
      </c>
      <c r="M181" s="25" t="str">
        <f>'Comprehensive apps info'!M181</f>
        <v>Brian Munk</v>
      </c>
      <c r="N181" s="25" t="str">
        <f>'Comprehensive apps info'!N181</f>
        <v>Mike Benson</v>
      </c>
      <c r="O181" s="120" t="str">
        <f>'Comprehensive apps info'!O181</f>
        <v>De-scoped from TEKsystems</v>
      </c>
      <c r="P181" s="25" t="str">
        <f>'Comprehensive apps info'!P181</f>
        <v/>
      </c>
      <c r="Q181" s="25" t="str">
        <f>'Comprehensive apps info'!Q181</f>
        <v/>
      </c>
      <c r="R181" s="25" t="str">
        <f>'Comprehensive apps info'!R181</f>
        <v/>
      </c>
      <c r="S181" s="16" t="str">
        <f>'Comprehensive apps info'!S181</f>
        <v/>
      </c>
      <c r="T181" s="16" t="str">
        <f>'Comprehensive apps info'!T181</f>
        <v/>
      </c>
      <c r="U181" s="25" t="str">
        <f>'Comprehensive apps info'!U181</f>
        <v/>
      </c>
      <c r="V181" s="25" t="str">
        <f>'Comprehensive apps info'!V181</f>
        <v/>
      </c>
      <c r="W181" s="28" t="str">
        <f>'Comprehensive apps info'!W181</f>
        <v/>
      </c>
      <c r="X181" s="29" t="str">
        <f>'Comprehensive apps info'!X181</f>
        <v/>
      </c>
      <c r="Y181" s="30" t="str">
        <f>'Comprehensive apps info'!Y181</f>
        <v/>
      </c>
      <c r="Z181" s="31" t="str">
        <f>'Comprehensive apps info'!Z181</f>
        <v/>
      </c>
      <c r="AA181" s="32" t="str">
        <f>'Comprehensive apps info'!AA181</f>
        <v/>
      </c>
      <c r="AB181" s="32" t="str">
        <f>'Comprehensive apps info'!AB181</f>
        <v/>
      </c>
      <c r="AC181" s="32" t="str">
        <f>'Comprehensive apps info'!AC181</f>
        <v/>
      </c>
      <c r="AD181" s="32" t="str">
        <f>'Comprehensive apps info'!AD181</f>
        <v/>
      </c>
      <c r="AE181" s="32" t="str">
        <f>'Comprehensive apps info'!AE181</f>
        <v/>
      </c>
      <c r="AF181" s="33" t="str">
        <f>'Comprehensive apps info'!AF181</f>
        <v/>
      </c>
      <c r="AG181" s="33" t="str">
        <f>'Comprehensive apps info'!AG181</f>
        <v/>
      </c>
      <c r="AH181" s="33" t="str">
        <f>'Comprehensive apps info'!AH181</f>
        <v/>
      </c>
      <c r="AI181" s="1"/>
      <c r="AJ181" s="1"/>
      <c r="AK181" s="1"/>
    </row>
    <row r="182">
      <c r="A182" s="91"/>
      <c r="B182" s="10">
        <f>'Comprehensive apps info'!B182</f>
        <v>8</v>
      </c>
      <c r="C182" s="10">
        <f>'Comprehensive apps info'!C182</f>
        <v>14</v>
      </c>
      <c r="D182" s="25" t="str">
        <f>'Comprehensive apps info'!D182</f>
        <v>Solium Captial</v>
      </c>
      <c r="E182" s="25" t="str">
        <f>'Comprehensive apps info'!E182</f>
        <v>Compliance - Y99I</v>
      </c>
      <c r="F182" s="25" t="str">
        <f>'Comprehensive apps info'!F182</f>
        <v>soly99i</v>
      </c>
      <c r="G182" s="25" t="str">
        <f>'Comprehensive apps info'!G182</f>
        <v>Annual</v>
      </c>
      <c r="H182" s="25" t="str">
        <f>'Comprehensive apps info'!H182</f>
        <v>Statement</v>
      </c>
      <c r="I182" s="25" t="str">
        <f>'Comprehensive apps info'!I182</f>
        <v>Raw Data</v>
      </c>
      <c r="J182" s="25" t="str">
        <f>'Comprehensive apps info'!J182</f>
        <v>Unassigned</v>
      </c>
      <c r="K182" s="25" t="str">
        <f>'Comprehensive apps info'!K182</f>
        <v>Unassigned</v>
      </c>
      <c r="L182" s="25" t="str">
        <f>'Comprehensive apps info'!L182</f>
        <v>Tammy Hellberg</v>
      </c>
      <c r="M182" s="25" t="str">
        <f>'Comprehensive apps info'!M182</f>
        <v>Beverly Riebe</v>
      </c>
      <c r="N182" s="25" t="str">
        <f>'Comprehensive apps info'!N182</f>
        <v>Brandon Ballard</v>
      </c>
      <c r="O182" s="120" t="str">
        <f>'Comprehensive apps info'!O182</f>
        <v>De-scoped from TEKsystems</v>
      </c>
      <c r="P182" s="25" t="str">
        <f>'Comprehensive apps info'!P182</f>
        <v/>
      </c>
      <c r="Q182" s="25" t="str">
        <f>'Comprehensive apps info'!Q182</f>
        <v/>
      </c>
      <c r="R182" s="25" t="str">
        <f>'Comprehensive apps info'!R182</f>
        <v/>
      </c>
      <c r="S182" s="16" t="str">
        <f>'Comprehensive apps info'!S182</f>
        <v/>
      </c>
      <c r="T182" s="16" t="str">
        <f>'Comprehensive apps info'!T182</f>
        <v/>
      </c>
      <c r="U182" s="25" t="str">
        <f>'Comprehensive apps info'!U182</f>
        <v/>
      </c>
      <c r="V182" s="25" t="str">
        <f>'Comprehensive apps info'!V182</f>
        <v/>
      </c>
      <c r="W182" s="28" t="str">
        <f>'Comprehensive apps info'!W182</f>
        <v/>
      </c>
      <c r="X182" s="29" t="str">
        <f>'Comprehensive apps info'!X182</f>
        <v/>
      </c>
      <c r="Y182" s="30" t="str">
        <f>'Comprehensive apps info'!Y182</f>
        <v/>
      </c>
      <c r="Z182" s="31" t="str">
        <f>'Comprehensive apps info'!Z182</f>
        <v/>
      </c>
      <c r="AA182" s="32" t="str">
        <f>'Comprehensive apps info'!AA182</f>
        <v/>
      </c>
      <c r="AB182" s="32" t="str">
        <f>'Comprehensive apps info'!AB182</f>
        <v/>
      </c>
      <c r="AC182" s="32" t="str">
        <f>'Comprehensive apps info'!AC182</f>
        <v/>
      </c>
      <c r="AD182" s="32" t="str">
        <f>'Comprehensive apps info'!AD182</f>
        <v/>
      </c>
      <c r="AE182" s="32" t="str">
        <f>'Comprehensive apps info'!AE182</f>
        <v/>
      </c>
      <c r="AF182" s="33" t="str">
        <f>'Comprehensive apps info'!AF182</f>
        <v/>
      </c>
      <c r="AG182" s="33" t="str">
        <f>'Comprehensive apps info'!AG182</f>
        <v/>
      </c>
      <c r="AH182" s="33" t="str">
        <f>'Comprehensive apps info'!AH182</f>
        <v/>
      </c>
      <c r="AI182" s="1"/>
      <c r="AJ182" s="1"/>
      <c r="AK182" s="1"/>
    </row>
    <row r="183">
      <c r="A183" s="91"/>
      <c r="B183" s="10">
        <f>'Comprehensive apps info'!B183</f>
        <v>8</v>
      </c>
      <c r="C183" s="10">
        <f>'Comprehensive apps info'!C183</f>
        <v>15</v>
      </c>
      <c r="D183" s="25" t="str">
        <f>'Comprehensive apps info'!D183</f>
        <v>State of Maryland</v>
      </c>
      <c r="E183" s="25" t="str">
        <f>'Comprehensive apps info'!E183</f>
        <v>1095-B Standard</v>
      </c>
      <c r="F183" s="25" t="str">
        <f>'Comprehensive apps info'!F183</f>
        <v>smdacar</v>
      </c>
      <c r="G183" s="25" t="str">
        <f>'Comprehensive apps info'!G183</f>
        <v>Annual</v>
      </c>
      <c r="H183" s="25" t="str">
        <f>'Comprehensive apps info'!H183</f>
        <v>Statement</v>
      </c>
      <c r="I183" s="25" t="str">
        <f>'Comprehensive apps info'!I183</f>
        <v>Raw Data</v>
      </c>
      <c r="J183" s="25" t="str">
        <f>'Comprehensive apps info'!J183</f>
        <v>Naidu</v>
      </c>
      <c r="K183" s="25" t="str">
        <f>'Comprehensive apps info'!K183</f>
        <v>Rao</v>
      </c>
      <c r="L183" s="25" t="str">
        <f>'Comprehensive apps info'!L183</f>
        <v>Alan Gebert</v>
      </c>
      <c r="M183" s="25" t="str">
        <f>'Comprehensive apps info'!M183</f>
        <v>Janet Pollock</v>
      </c>
      <c r="N183" s="25" t="str">
        <f>'Comprehensive apps info'!N183</f>
        <v>Casey McCammon</v>
      </c>
      <c r="O183" s="120" t="str">
        <f>'Comprehensive apps info'!O183</f>
        <v>Supported by TEKsystems</v>
      </c>
      <c r="P183" s="25" t="str">
        <f>'Comprehensive apps info'!P183</f>
        <v/>
      </c>
      <c r="Q183" s="25" t="str">
        <f>'Comprehensive apps info'!Q183</f>
        <v/>
      </c>
      <c r="R183" s="25" t="str">
        <f>'Comprehensive apps info'!R183</f>
        <v/>
      </c>
      <c r="S183" s="16" t="str">
        <f>'Comprehensive apps info'!S183</f>
        <v/>
      </c>
      <c r="T183" s="16" t="str">
        <f>'Comprehensive apps info'!T183</f>
        <v/>
      </c>
      <c r="U183" s="25" t="str">
        <f>'Comprehensive apps info'!U183</f>
        <v/>
      </c>
      <c r="V183" s="25" t="str">
        <f>'Comprehensive apps info'!V183</f>
        <v/>
      </c>
      <c r="W183" s="28" t="str">
        <f>'Comprehensive apps info'!W183</f>
        <v/>
      </c>
      <c r="X183" s="29" t="str">
        <f>'Comprehensive apps info'!X183</f>
        <v/>
      </c>
      <c r="Y183" s="30" t="str">
        <f>'Comprehensive apps info'!Y183</f>
        <v/>
      </c>
      <c r="Z183" s="31" t="str">
        <f>'Comprehensive apps info'!Z183</f>
        <v/>
      </c>
      <c r="AA183" s="32" t="str">
        <f>'Comprehensive apps info'!AA183</f>
        <v>rrd-smdacar-igroup@rrd.com</v>
      </c>
      <c r="AB183" s="32" t="str">
        <f>'Comprehensive apps info'!AB183</f>
        <v>rrd-smdacar-egroup@rrd.com</v>
      </c>
      <c r="AC183" s="32" t="str">
        <f>'Comprehensive apps info'!AC183</f>
        <v/>
      </c>
      <c r="AD183" s="32" t="str">
        <f>'Comprehensive apps info'!AD183</f>
        <v/>
      </c>
      <c r="AE183" s="32" t="str">
        <f>'Comprehensive apps info'!AE183</f>
        <v/>
      </c>
      <c r="AF183" s="33" t="str">
        <f>'Comprehensive apps info'!AF183</f>
        <v/>
      </c>
      <c r="AG183" s="33" t="str">
        <f>'Comprehensive apps info'!AG183</f>
        <v/>
      </c>
      <c r="AH183" s="33" t="str">
        <f>'Comprehensive apps info'!AH183</f>
        <v/>
      </c>
      <c r="AI183" s="1"/>
      <c r="AJ183" s="1"/>
      <c r="AK183" s="1"/>
    </row>
    <row r="184">
      <c r="A184" s="91"/>
      <c r="B184" s="10">
        <f>'Comprehensive apps info'!B184</f>
        <v>8</v>
      </c>
      <c r="C184" s="10">
        <f>'Comprehensive apps info'!C184</f>
        <v>16</v>
      </c>
      <c r="D184" s="25" t="str">
        <f>'Comprehensive apps info'!D184</f>
        <v>State of Mississippi</v>
      </c>
      <c r="E184" s="25" t="str">
        <f>'Comprehensive apps info'!E184</f>
        <v>1095-B Medical Xerox</v>
      </c>
      <c r="F184" s="25" t="str">
        <f>'Comprehensive apps info'!F184</f>
        <v>xmmacar</v>
      </c>
      <c r="G184" s="25" t="str">
        <f>'Comprehensive apps info'!G184</f>
        <v>Annual</v>
      </c>
      <c r="H184" s="25" t="str">
        <f>'Comprehensive apps info'!H184</f>
        <v>Statement</v>
      </c>
      <c r="I184" s="25" t="str">
        <f>'Comprehensive apps info'!I184</f>
        <v>Raw Data</v>
      </c>
      <c r="J184" s="25" t="str">
        <f>'Comprehensive apps info'!J184</f>
        <v>Sushil</v>
      </c>
      <c r="K184" s="25" t="str">
        <f>'Comprehensive apps info'!K184</f>
        <v>Veera</v>
      </c>
      <c r="L184" s="25" t="str">
        <f>'Comprehensive apps info'!L184</f>
        <v>Anthony Goodwin</v>
      </c>
      <c r="M184" s="25" t="str">
        <f>'Comprehensive apps info'!M184</f>
        <v>Patrick Feehan</v>
      </c>
      <c r="N184" s="25" t="str">
        <f>'Comprehensive apps info'!N184</f>
        <v>Casey McCammon</v>
      </c>
      <c r="O184" s="120" t="str">
        <f>'Comprehensive apps info'!O184</f>
        <v>Supported by TEKsystems</v>
      </c>
      <c r="P184" s="25" t="str">
        <f>'Comprehensive apps info'!P184</f>
        <v/>
      </c>
      <c r="Q184" s="25" t="str">
        <f>'Comprehensive apps info'!Q184</f>
        <v/>
      </c>
      <c r="R184" s="25" t="str">
        <f>'Comprehensive apps info'!R184</f>
        <v/>
      </c>
      <c r="S184" s="16" t="str">
        <f>'Comprehensive apps info'!S184</f>
        <v/>
      </c>
      <c r="T184" s="16" t="str">
        <f>'Comprehensive apps info'!T184</f>
        <v/>
      </c>
      <c r="U184" s="25" t="str">
        <f>'Comprehensive apps info'!U184</f>
        <v/>
      </c>
      <c r="V184" s="25" t="str">
        <f>'Comprehensive apps info'!V184</f>
        <v/>
      </c>
      <c r="W184" s="28" t="str">
        <f>'Comprehensive apps info'!W184</f>
        <v/>
      </c>
      <c r="X184" s="29" t="str">
        <f>'Comprehensive apps info'!X184</f>
        <v/>
      </c>
      <c r="Y184" s="30" t="str">
        <f>'Comprehensive apps info'!Y184</f>
        <v/>
      </c>
      <c r="Z184" s="31" t="str">
        <f>'Comprehensive apps info'!Z184</f>
        <v/>
      </c>
      <c r="AA184" s="32" t="str">
        <f>'Comprehensive apps info'!AA184</f>
        <v>rrd-xmmacar-igroup@rrd.com</v>
      </c>
      <c r="AB184" s="32" t="str">
        <f>'Comprehensive apps info'!AB184</f>
        <v>rrd-xmmacar-egroup@rrd.com</v>
      </c>
      <c r="AC184" s="32" t="str">
        <f>'Comprehensive apps info'!AC184</f>
        <v/>
      </c>
      <c r="AD184" s="32" t="str">
        <f>'Comprehensive apps info'!AD184</f>
        <v/>
      </c>
      <c r="AE184" s="32" t="str">
        <f>'Comprehensive apps info'!AE184</f>
        <v/>
      </c>
      <c r="AF184" s="33" t="str">
        <f>'Comprehensive apps info'!AF184</f>
        <v/>
      </c>
      <c r="AG184" s="33" t="str">
        <f>'Comprehensive apps info'!AG184</f>
        <v/>
      </c>
      <c r="AH184" s="33" t="str">
        <f>'Comprehensive apps info'!AH184</f>
        <v/>
      </c>
      <c r="AI184" s="1"/>
      <c r="AJ184" s="1"/>
      <c r="AK184" s="1"/>
    </row>
    <row r="185">
      <c r="A185" s="91"/>
      <c r="B185" s="10">
        <f>'Comprehensive apps info'!B185</f>
        <v>8</v>
      </c>
      <c r="C185" s="10">
        <f>'Comprehensive apps info'!C185</f>
        <v>17</v>
      </c>
      <c r="D185" s="25" t="str">
        <f>'Comprehensive apps info'!D185</f>
        <v>Verizon</v>
      </c>
      <c r="E185" s="25" t="str">
        <f>'Comprehensive apps info'!E185</f>
        <v>W9</v>
      </c>
      <c r="F185" s="25" t="str">
        <f>'Comprehensive apps info'!F185</f>
        <v>vrzcacz</v>
      </c>
      <c r="G185" s="25" t="str">
        <f>'Comprehensive apps info'!G185</f>
        <v>Annual</v>
      </c>
      <c r="H185" s="25" t="str">
        <f>'Comprehensive apps info'!H185</f>
        <v>Statement</v>
      </c>
      <c r="I185" s="25" t="str">
        <f>'Comprehensive apps info'!I185</f>
        <v/>
      </c>
      <c r="J185" s="25" t="str">
        <f>'Comprehensive apps info'!J185</f>
        <v>Unassigned</v>
      </c>
      <c r="K185" s="25" t="str">
        <f>'Comprehensive apps info'!K185</f>
        <v>Unassigned</v>
      </c>
      <c r="L185" s="25" t="str">
        <f>'Comprehensive apps info'!L185</f>
        <v>Trenton Mumford</v>
      </c>
      <c r="M185" s="25" t="str">
        <f>'Comprehensive apps info'!M185</f>
        <v/>
      </c>
      <c r="N185" s="25" t="str">
        <f>'Comprehensive apps info'!N185</f>
        <v>Mike Benson</v>
      </c>
      <c r="O185" s="120" t="str">
        <f>'Comprehensive apps info'!O185</f>
        <v>De-scoped from TEKsystems</v>
      </c>
      <c r="P185" s="25" t="str">
        <f>'Comprehensive apps info'!P185</f>
        <v/>
      </c>
      <c r="Q185" s="25" t="str">
        <f>'Comprehensive apps info'!Q185</f>
        <v/>
      </c>
      <c r="R185" s="25" t="str">
        <f>'Comprehensive apps info'!R185</f>
        <v/>
      </c>
      <c r="S185" s="16" t="str">
        <f>'Comprehensive apps info'!S185</f>
        <v/>
      </c>
      <c r="T185" s="16" t="str">
        <f>'Comprehensive apps info'!T185</f>
        <v/>
      </c>
      <c r="U185" s="25" t="str">
        <f>'Comprehensive apps info'!U185</f>
        <v/>
      </c>
      <c r="V185" s="25" t="str">
        <f>'Comprehensive apps info'!V185</f>
        <v/>
      </c>
      <c r="W185" s="28" t="str">
        <f>'Comprehensive apps info'!W185</f>
        <v>/prod/bcs/thup/clientapp/vrzcacs/</v>
      </c>
      <c r="X185" s="29" t="str">
        <f>'Comprehensive apps info'!X185</f>
        <v>/bcs/thut/clientapp/vrzcacs/</v>
      </c>
      <c r="Y185" s="30" t="str">
        <f>'Comprehensive apps info'!Y185</f>
        <v/>
      </c>
      <c r="Z185" s="31" t="str">
        <f>'Comprehensive apps info'!Z185</f>
        <v/>
      </c>
      <c r="AA185" s="32" t="str">
        <f>'Comprehensive apps info'!AA185</f>
        <v/>
      </c>
      <c r="AB185" s="32" t="str">
        <f>'Comprehensive apps info'!AB185</f>
        <v/>
      </c>
      <c r="AC185" s="32" t="str">
        <f>'Comprehensive apps info'!AC185</f>
        <v/>
      </c>
      <c r="AD185" s="32" t="str">
        <f>'Comprehensive apps info'!AD185</f>
        <v/>
      </c>
      <c r="AE185" s="32" t="str">
        <f>'Comprehensive apps info'!AE185</f>
        <v/>
      </c>
      <c r="AF185" s="33" t="str">
        <f>'Comprehensive apps info'!AF185</f>
        <v/>
      </c>
      <c r="AG185" s="33" t="str">
        <f>'Comprehensive apps info'!AG185</f>
        <v/>
      </c>
      <c r="AH185" s="33" t="str">
        <f>'Comprehensive apps info'!AH185</f>
        <v/>
      </c>
      <c r="AI185" s="1"/>
      <c r="AJ185" s="1"/>
      <c r="AK185" s="1"/>
    </row>
    <row r="186">
      <c r="A186" s="91"/>
      <c r="B186" s="10">
        <f>'Comprehensive apps info'!B186</f>
        <v>8</v>
      </c>
      <c r="C186" s="10">
        <f>'Comprehensive apps info'!C186</f>
        <v>18</v>
      </c>
      <c r="D186" s="25" t="str">
        <f>'Comprehensive apps info'!D186</f>
        <v>Virginia Commonwealth</v>
      </c>
      <c r="E186" s="25" t="str">
        <f>'Comprehensive apps info'!E186</f>
        <v>1095-C Standard</v>
      </c>
      <c r="F186" s="25" t="str">
        <f>'Comprehensive apps info'!F186</f>
        <v>cvaacar</v>
      </c>
      <c r="G186" s="25" t="str">
        <f>'Comprehensive apps info'!G186</f>
        <v>Annual</v>
      </c>
      <c r="H186" s="25" t="str">
        <f>'Comprehensive apps info'!H186</f>
        <v>Statement</v>
      </c>
      <c r="I186" s="25" t="str">
        <f>'Comprehensive apps info'!I186</f>
        <v>Raw Data</v>
      </c>
      <c r="J186" s="25" t="str">
        <f>'Comprehensive apps info'!J186</f>
        <v>Naidu</v>
      </c>
      <c r="K186" s="25" t="str">
        <f>'Comprehensive apps info'!K186</f>
        <v>Anil</v>
      </c>
      <c r="L186" s="25" t="str">
        <f>'Comprehensive apps info'!L186</f>
        <v>Alan Gebert</v>
      </c>
      <c r="M186" s="25" t="str">
        <f>'Comprehensive apps info'!M186</f>
        <v>Sean Macklem</v>
      </c>
      <c r="N186" s="25" t="str">
        <f>'Comprehensive apps info'!N186</f>
        <v>Casey McCammon</v>
      </c>
      <c r="O186" s="120" t="str">
        <f>'Comprehensive apps info'!O186</f>
        <v>Supported by TEKsystems</v>
      </c>
      <c r="P186" s="25" t="str">
        <f>'Comprehensive apps info'!P186</f>
        <v/>
      </c>
      <c r="Q186" s="25" t="str">
        <f>'Comprehensive apps info'!Q186</f>
        <v/>
      </c>
      <c r="R186" s="25" t="str">
        <f>'Comprehensive apps info'!R186</f>
        <v/>
      </c>
      <c r="S186" s="16" t="str">
        <f>'Comprehensive apps info'!S186</f>
        <v/>
      </c>
      <c r="T186" s="16" t="str">
        <f>'Comprehensive apps info'!T186</f>
        <v/>
      </c>
      <c r="U186" s="25" t="str">
        <f>'Comprehensive apps info'!U186</f>
        <v/>
      </c>
      <c r="V186" s="25" t="str">
        <f>'Comprehensive apps info'!V186</f>
        <v/>
      </c>
      <c r="W186" s="28" t="str">
        <f>'Comprehensive apps info'!W186</f>
        <v/>
      </c>
      <c r="X186" s="29" t="str">
        <f>'Comprehensive apps info'!X186</f>
        <v/>
      </c>
      <c r="Y186" s="30" t="str">
        <f>'Comprehensive apps info'!Y186</f>
        <v/>
      </c>
      <c r="Z186" s="31" t="str">
        <f>'Comprehensive apps info'!Z186</f>
        <v/>
      </c>
      <c r="AA186" s="32" t="str">
        <f>'Comprehensive apps info'!AA186</f>
        <v/>
      </c>
      <c r="AB186" s="32" t="str">
        <f>'Comprehensive apps info'!AB186</f>
        <v/>
      </c>
      <c r="AC186" s="32" t="str">
        <f>'Comprehensive apps info'!AC186</f>
        <v/>
      </c>
      <c r="AD186" s="32" t="str">
        <f>'Comprehensive apps info'!AD186</f>
        <v/>
      </c>
      <c r="AE186" s="32" t="str">
        <f>'Comprehensive apps info'!AE186</f>
        <v/>
      </c>
      <c r="AF186" s="33" t="str">
        <f>'Comprehensive apps info'!AF186</f>
        <v/>
      </c>
      <c r="AG186" s="33" t="str">
        <f>'Comprehensive apps info'!AG186</f>
        <v/>
      </c>
      <c r="AH186" s="33" t="str">
        <f>'Comprehensive apps info'!AH186</f>
        <v/>
      </c>
      <c r="AI186" s="1"/>
      <c r="AJ186" s="1"/>
      <c r="AK186" s="1"/>
    </row>
    <row r="187">
      <c r="A187" s="91"/>
      <c r="B187" s="10">
        <f>'Comprehensive apps info'!B187</f>
        <v>8</v>
      </c>
      <c r="C187" s="10">
        <f>'Comprehensive apps info'!C187</f>
        <v>19</v>
      </c>
      <c r="D187" s="25" t="str">
        <f>'Comprehensive apps info'!D187</f>
        <v>Virginia Commonwealth</v>
      </c>
      <c r="E187" s="25" t="str">
        <f>'Comprehensive apps info'!E187</f>
        <v>1095-C Corrections</v>
      </c>
      <c r="F187" s="25" t="str">
        <f>'Comprehensive apps info'!F187</f>
        <v>cvaacar</v>
      </c>
      <c r="G187" s="25" t="str">
        <f>'Comprehensive apps info'!G187</f>
        <v>Annual</v>
      </c>
      <c r="H187" s="25" t="str">
        <f>'Comprehensive apps info'!H187</f>
        <v>Statement</v>
      </c>
      <c r="I187" s="25" t="str">
        <f>'Comprehensive apps info'!I187</f>
        <v>Raw Data</v>
      </c>
      <c r="J187" s="25" t="str">
        <f>'Comprehensive apps info'!J187</f>
        <v>Naidu</v>
      </c>
      <c r="K187" s="25" t="str">
        <f>'Comprehensive apps info'!K187</f>
        <v>Anil</v>
      </c>
      <c r="L187" s="25" t="str">
        <f>'Comprehensive apps info'!L187</f>
        <v>Alan Gebert</v>
      </c>
      <c r="M187" s="25" t="str">
        <f>'Comprehensive apps info'!M187</f>
        <v>Tyson Bird</v>
      </c>
      <c r="N187" s="25" t="str">
        <f>'Comprehensive apps info'!N187</f>
        <v>Casey McCammon</v>
      </c>
      <c r="O187" s="120" t="str">
        <f>'Comprehensive apps info'!O187</f>
        <v>Supported by TEKsystems</v>
      </c>
      <c r="P187" s="25" t="str">
        <f>'Comprehensive apps info'!P187</f>
        <v/>
      </c>
      <c r="Q187" s="25" t="str">
        <f>'Comprehensive apps info'!Q187</f>
        <v/>
      </c>
      <c r="R187" s="25" t="str">
        <f>'Comprehensive apps info'!R187</f>
        <v/>
      </c>
      <c r="S187" s="16" t="str">
        <f>'Comprehensive apps info'!S187</f>
        <v/>
      </c>
      <c r="T187" s="16" t="str">
        <f>'Comprehensive apps info'!T187</f>
        <v/>
      </c>
      <c r="U187" s="25" t="str">
        <f>'Comprehensive apps info'!U187</f>
        <v/>
      </c>
      <c r="V187" s="25" t="str">
        <f>'Comprehensive apps info'!V187</f>
        <v/>
      </c>
      <c r="W187" s="28" t="str">
        <f>'Comprehensive apps info'!W187</f>
        <v/>
      </c>
      <c r="X187" s="29" t="str">
        <f>'Comprehensive apps info'!X187</f>
        <v/>
      </c>
      <c r="Y187" s="30" t="str">
        <f>'Comprehensive apps info'!Y187</f>
        <v/>
      </c>
      <c r="Z187" s="31" t="str">
        <f>'Comprehensive apps info'!Z187</f>
        <v/>
      </c>
      <c r="AA187" s="32" t="str">
        <f>'Comprehensive apps info'!AA187</f>
        <v/>
      </c>
      <c r="AB187" s="32" t="str">
        <f>'Comprehensive apps info'!AB187</f>
        <v/>
      </c>
      <c r="AC187" s="32" t="str">
        <f>'Comprehensive apps info'!AC187</f>
        <v/>
      </c>
      <c r="AD187" s="32" t="str">
        <f>'Comprehensive apps info'!AD187</f>
        <v/>
      </c>
      <c r="AE187" s="32" t="str">
        <f>'Comprehensive apps info'!AE187</f>
        <v/>
      </c>
      <c r="AF187" s="33" t="str">
        <f>'Comprehensive apps info'!AF187</f>
        <v/>
      </c>
      <c r="AG187" s="33" t="str">
        <f>'Comprehensive apps info'!AG187</f>
        <v/>
      </c>
      <c r="AH187" s="33" t="str">
        <f>'Comprehensive apps info'!AH187</f>
        <v/>
      </c>
      <c r="AI187" s="1"/>
      <c r="AJ187" s="1"/>
      <c r="AK187" s="1"/>
    </row>
    <row r="188">
      <c r="A188" s="91"/>
      <c r="B188" s="10">
        <f>'Comprehensive apps info'!B188</f>
        <v>8</v>
      </c>
      <c r="C188" s="10">
        <f>'Comprehensive apps info'!C188</f>
        <v>20</v>
      </c>
      <c r="D188" s="25" t="str">
        <f>'Comprehensive apps info'!D188</f>
        <v>Virginia Retirement System</v>
      </c>
      <c r="E188" s="25" t="str">
        <f>'Comprehensive apps info'!E188</f>
        <v>W-2 &amp; 1099</v>
      </c>
      <c r="F188" s="25" t="str">
        <f>'Comprehensive apps info'!F188</f>
        <v>vrsw299</v>
      </c>
      <c r="G188" s="25" t="str">
        <f>'Comprehensive apps info'!G188</f>
        <v>Annual</v>
      </c>
      <c r="H188" s="25" t="str">
        <f>'Comprehensive apps info'!H188</f>
        <v>Statement</v>
      </c>
      <c r="I188" s="25" t="str">
        <f>'Comprehensive apps info'!I188</f>
        <v>Raw Data</v>
      </c>
      <c r="J188" s="25" t="str">
        <f>'Comprehensive apps info'!J188</f>
        <v>Ravi</v>
      </c>
      <c r="K188" s="25" t="str">
        <f>'Comprehensive apps info'!K188</f>
        <v>Parth</v>
      </c>
      <c r="L188" s="25" t="str">
        <f>'Comprehensive apps info'!L188</f>
        <v>Ryan Dunoskovic</v>
      </c>
      <c r="M188" s="25" t="str">
        <f>'Comprehensive apps info'!M188</f>
        <v>Jason Hickox</v>
      </c>
      <c r="N188" s="25" t="str">
        <f>'Comprehensive apps info'!N188</f>
        <v>Brandon Ballard</v>
      </c>
      <c r="O188" s="120" t="str">
        <f>'Comprehensive apps info'!O188</f>
        <v>Supported by TEKsystems</v>
      </c>
      <c r="P188" s="25" t="str">
        <f>'Comprehensive apps info'!P188</f>
        <v/>
      </c>
      <c r="Q188" s="25" t="str">
        <f>'Comprehensive apps info'!Q188</f>
        <v/>
      </c>
      <c r="R188" s="25" t="str">
        <f>'Comprehensive apps info'!R188</f>
        <v/>
      </c>
      <c r="S188" s="16" t="str">
        <f>'Comprehensive apps info'!S188</f>
        <v/>
      </c>
      <c r="T188" s="16" t="str">
        <f>'Comprehensive apps info'!T188</f>
        <v/>
      </c>
      <c r="U188" s="25" t="str">
        <f>'Comprehensive apps info'!U188</f>
        <v/>
      </c>
      <c r="V188" s="25" t="str">
        <f>'Comprehensive apps info'!V188</f>
        <v/>
      </c>
      <c r="W188" s="28" t="str">
        <f>'Comprehensive apps info'!W188</f>
        <v/>
      </c>
      <c r="X188" s="29" t="str">
        <f>'Comprehensive apps info'!X188</f>
        <v/>
      </c>
      <c r="Y188" s="30" t="str">
        <f>'Comprehensive apps info'!Y188</f>
        <v>https://sites.google.com/a/rrd.com/virginia-retirement-systems/</v>
      </c>
      <c r="Z188" s="31" t="str">
        <f>'Comprehensive apps info'!Z188</f>
        <v/>
      </c>
      <c r="AA188" s="32" t="str">
        <f>'Comprehensive apps info'!AA188</f>
        <v>rrd-var-igroup@rrd.com</v>
      </c>
      <c r="AB188" s="32" t="str">
        <f>'Comprehensive apps info'!AB188</f>
        <v>N/A</v>
      </c>
      <c r="AC188" s="32" t="str">
        <f>'Comprehensive apps info'!AC188</f>
        <v/>
      </c>
      <c r="AD188" s="32" t="str">
        <f>'Comprehensive apps info'!AD188</f>
        <v/>
      </c>
      <c r="AE188" s="32" t="str">
        <f>'Comprehensive apps info'!AE188</f>
        <v/>
      </c>
      <c r="AF188" s="33" t="str">
        <f>'Comprehensive apps info'!AF188</f>
        <v/>
      </c>
      <c r="AG188" s="33" t="str">
        <f>'Comprehensive apps info'!AG188</f>
        <v/>
      </c>
      <c r="AH188" s="33" t="str">
        <f>'Comprehensive apps info'!AH188</f>
        <v/>
      </c>
      <c r="AI188" s="1"/>
      <c r="AJ188" s="1"/>
      <c r="AK188" s="1"/>
    </row>
    <row r="189">
      <c r="A189" s="91"/>
      <c r="B189" s="10">
        <f>'Comprehensive apps info'!B189</f>
        <v>8</v>
      </c>
      <c r="C189" s="10">
        <f>'Comprehensive apps info'!C189</f>
        <v>21</v>
      </c>
      <c r="D189" s="25" t="str">
        <f>'Comprehensive apps info'!D189</f>
        <v>Virginia College</v>
      </c>
      <c r="E189" s="25" t="str">
        <f>'Comprehensive apps info'!E189</f>
        <v>1099-Q</v>
      </c>
      <c r="F189" s="25" t="str">
        <f>'Comprehensive apps info'!F189</f>
        <v>vaccomp</v>
      </c>
      <c r="G189" s="25" t="str">
        <f>'Comprehensive apps info'!G189</f>
        <v>Annual</v>
      </c>
      <c r="H189" s="25" t="str">
        <f>'Comprehensive apps info'!H189</f>
        <v>Statement</v>
      </c>
      <c r="I189" s="25" t="str">
        <f>'Comprehensive apps info'!I189</f>
        <v>Raw Data</v>
      </c>
      <c r="J189" s="25" t="str">
        <f>'Comprehensive apps info'!J189</f>
        <v>Lakshmi</v>
      </c>
      <c r="K189" s="25" t="str">
        <f>'Comprehensive apps info'!K189</f>
        <v>Parth</v>
      </c>
      <c r="L189" s="25" t="str">
        <f>'Comprehensive apps info'!L189</f>
        <v>Ismaila Meite</v>
      </c>
      <c r="M189" s="25" t="str">
        <f>'Comprehensive apps info'!M189</f>
        <v>Beverly Riebe</v>
      </c>
      <c r="N189" s="25" t="str">
        <f>'Comprehensive apps info'!N189</f>
        <v>Mike Benson</v>
      </c>
      <c r="O189" s="120" t="str">
        <f>'Comprehensive apps info'!O189</f>
        <v>Supported by TEKsystems</v>
      </c>
      <c r="P189" s="25" t="str">
        <f>'Comprehensive apps info'!P189</f>
        <v/>
      </c>
      <c r="Q189" s="25" t="str">
        <f>'Comprehensive apps info'!Q189</f>
        <v/>
      </c>
      <c r="R189" s="25" t="str">
        <f>'Comprehensive apps info'!R189</f>
        <v/>
      </c>
      <c r="S189" s="16" t="str">
        <f>'Comprehensive apps info'!S189</f>
        <v/>
      </c>
      <c r="T189" s="16" t="str">
        <f>'Comprehensive apps info'!T189</f>
        <v/>
      </c>
      <c r="U189" s="25" t="str">
        <f>'Comprehensive apps info'!U189</f>
        <v/>
      </c>
      <c r="V189" s="25" t="str">
        <f>'Comprehensive apps info'!V189</f>
        <v/>
      </c>
      <c r="W189" s="28" t="str">
        <f>'Comprehensive apps info'!W189</f>
        <v/>
      </c>
      <c r="X189" s="29" t="str">
        <f>'Comprehensive apps info'!X189</f>
        <v/>
      </c>
      <c r="Y189" s="30" t="str">
        <f>'Comprehensive apps info'!Y189</f>
        <v>https://sites.google.com/a/rrd.com/virginia-college-1099-q/</v>
      </c>
      <c r="Z189" s="31" t="str">
        <f>'Comprehensive apps info'!Z189</f>
        <v/>
      </c>
      <c r="AA189" s="32" t="str">
        <f>'Comprehensive apps info'!AA189</f>
        <v>rrd-vaccomp-igroup@rrd.com</v>
      </c>
      <c r="AB189" s="32" t="str">
        <f>'Comprehensive apps info'!AB189</f>
        <v>rrd-vaccomp-egroup@rrd.com</v>
      </c>
      <c r="AC189" s="32" t="str">
        <f>'Comprehensive apps info'!AC189</f>
        <v/>
      </c>
      <c r="AD189" s="32" t="str">
        <f>'Comprehensive apps info'!AD189</f>
        <v/>
      </c>
      <c r="AE189" s="32" t="str">
        <f>'Comprehensive apps info'!AE189</f>
        <v/>
      </c>
      <c r="AF189" s="33" t="str">
        <f>'Comprehensive apps info'!AF189</f>
        <v/>
      </c>
      <c r="AG189" s="33" t="str">
        <f>'Comprehensive apps info'!AG189</f>
        <v/>
      </c>
      <c r="AH189" s="33" t="str">
        <f>'Comprehensive apps info'!AH189</f>
        <v/>
      </c>
      <c r="AI189" s="1"/>
      <c r="AJ189" s="1"/>
      <c r="AK189" s="1"/>
    </row>
    <row r="190">
      <c r="A190" s="91"/>
      <c r="B190" s="10">
        <f>'Comprehensive apps info'!B190</f>
        <v>8</v>
      </c>
      <c r="C190" s="10">
        <f>'Comprehensive apps info'!C190</f>
        <v>22</v>
      </c>
      <c r="D190" s="25" t="str">
        <f>'Comprehensive apps info'!D190</f>
        <v>Xerox DMMIS</v>
      </c>
      <c r="E190" s="25" t="str">
        <f>'Comprehensive apps info'!E190</f>
        <v>1095-B Standard</v>
      </c>
      <c r="F190" s="25" t="str">
        <f>'Comprehensive apps info'!F190</f>
        <v>axkacar</v>
      </c>
      <c r="G190" s="25" t="str">
        <f>'Comprehensive apps info'!G190</f>
        <v>Annual</v>
      </c>
      <c r="H190" s="25" t="str">
        <f>'Comprehensive apps info'!H190</f>
        <v>Statement</v>
      </c>
      <c r="I190" s="25" t="str">
        <f>'Comprehensive apps info'!I190</f>
        <v>Raw Data</v>
      </c>
      <c r="J190" s="25" t="str">
        <f>'Comprehensive apps info'!J190</f>
        <v>Naidu</v>
      </c>
      <c r="K190" s="25" t="str">
        <f>'Comprehensive apps info'!K190</f>
        <v>Rao</v>
      </c>
      <c r="L190" s="25" t="str">
        <f>'Comprehensive apps info'!L190</f>
        <v>Alan Gebert</v>
      </c>
      <c r="M190" s="25" t="str">
        <f>'Comprehensive apps info'!M190</f>
        <v>Patrick Feehan</v>
      </c>
      <c r="N190" s="25" t="str">
        <f>'Comprehensive apps info'!N190</f>
        <v>Casey McCammon</v>
      </c>
      <c r="O190" s="120" t="str">
        <f>'Comprehensive apps info'!O190</f>
        <v>Supported by TEKsystems</v>
      </c>
      <c r="P190" s="25" t="str">
        <f>'Comprehensive apps info'!P190</f>
        <v/>
      </c>
      <c r="Q190" s="25" t="str">
        <f>'Comprehensive apps info'!Q190</f>
        <v/>
      </c>
      <c r="R190" s="25" t="str">
        <f>'Comprehensive apps info'!R190</f>
        <v/>
      </c>
      <c r="S190" s="16" t="str">
        <f>'Comprehensive apps info'!S190</f>
        <v/>
      </c>
      <c r="T190" s="16" t="str">
        <f>'Comprehensive apps info'!T190</f>
        <v/>
      </c>
      <c r="U190" s="25" t="str">
        <f>'Comprehensive apps info'!U190</f>
        <v/>
      </c>
      <c r="V190" s="25" t="str">
        <f>'Comprehensive apps info'!V190</f>
        <v/>
      </c>
      <c r="W190" s="28" t="str">
        <f>'Comprehensive apps info'!W190</f>
        <v/>
      </c>
      <c r="X190" s="29" t="str">
        <f>'Comprehensive apps info'!X190</f>
        <v/>
      </c>
      <c r="Y190" s="30" t="str">
        <f>'Comprehensive apps info'!Y190</f>
        <v/>
      </c>
      <c r="Z190" s="31" t="str">
        <f>'Comprehensive apps info'!Z190</f>
        <v/>
      </c>
      <c r="AA190" s="32" t="str">
        <f>'Comprehensive apps info'!AA190</f>
        <v/>
      </c>
      <c r="AB190" s="32" t="str">
        <f>'Comprehensive apps info'!AB190</f>
        <v/>
      </c>
      <c r="AC190" s="32" t="str">
        <f>'Comprehensive apps info'!AC190</f>
        <v/>
      </c>
      <c r="AD190" s="32" t="str">
        <f>'Comprehensive apps info'!AD190</f>
        <v/>
      </c>
      <c r="AE190" s="32" t="str">
        <f>'Comprehensive apps info'!AE190</f>
        <v/>
      </c>
      <c r="AF190" s="33" t="str">
        <f>'Comprehensive apps info'!AF190</f>
        <v/>
      </c>
      <c r="AG190" s="33" t="str">
        <f>'Comprehensive apps info'!AG190</f>
        <v/>
      </c>
      <c r="AH190" s="33" t="str">
        <f>'Comprehensive apps info'!AH190</f>
        <v/>
      </c>
      <c r="AI190" s="1"/>
      <c r="AJ190" s="1"/>
      <c r="AK190" s="1"/>
    </row>
    <row r="191">
      <c r="A191" s="91"/>
      <c r="B191" s="10">
        <f>'Comprehensive apps info'!B191</f>
        <v>8</v>
      </c>
      <c r="C191" s="10">
        <f>'Comprehensive apps info'!C191</f>
        <v>23</v>
      </c>
      <c r="D191" s="25" t="str">
        <f>'Comprehensive apps info'!D191</f>
        <v>State of Mississippi</v>
      </c>
      <c r="E191" s="25" t="str">
        <f>'Comprehensive apps info'!E191</f>
        <v>1095 Compliance Forms</v>
      </c>
      <c r="F191" s="25" t="str">
        <f>'Comprehensive apps info'!F191</f>
        <v>xmmacar</v>
      </c>
      <c r="G191" s="25" t="str">
        <f>'Comprehensive apps info'!G191</f>
        <v>Annual</v>
      </c>
      <c r="H191" s="25" t="str">
        <f>'Comprehensive apps info'!H191</f>
        <v>Statement</v>
      </c>
      <c r="I191" s="25" t="str">
        <f>'Comprehensive apps info'!I191</f>
        <v>Raw Data</v>
      </c>
      <c r="J191" s="25" t="str">
        <f>'Comprehensive apps info'!J191</f>
        <v>Veera</v>
      </c>
      <c r="K191" s="25" t="str">
        <f>'Comprehensive apps info'!K191</f>
        <v>Sushil</v>
      </c>
      <c r="L191" s="25" t="str">
        <f>'Comprehensive apps info'!L191</f>
        <v>Anthony Goodwin</v>
      </c>
      <c r="M191" s="25" t="str">
        <f>'Comprehensive apps info'!M191</f>
        <v>Patrick Feehan</v>
      </c>
      <c r="N191" s="25" t="str">
        <f>'Comprehensive apps info'!N191</f>
        <v>Casey McCammon</v>
      </c>
      <c r="O191" s="120" t="str">
        <f>'Comprehensive apps info'!O191</f>
        <v>Supported by TEKsystems</v>
      </c>
      <c r="P191" s="25" t="str">
        <f>'Comprehensive apps info'!P191</f>
        <v/>
      </c>
      <c r="Q191" s="25" t="str">
        <f>'Comprehensive apps info'!Q191</f>
        <v/>
      </c>
      <c r="R191" s="25" t="str">
        <f>'Comprehensive apps info'!R191</f>
        <v/>
      </c>
      <c r="S191" s="16" t="str">
        <f>'Comprehensive apps info'!S191</f>
        <v/>
      </c>
      <c r="T191" s="16" t="str">
        <f>'Comprehensive apps info'!T191</f>
        <v/>
      </c>
      <c r="U191" s="25" t="str">
        <f>'Comprehensive apps info'!U191</f>
        <v/>
      </c>
      <c r="V191" s="25" t="str">
        <f>'Comprehensive apps info'!V191</f>
        <v/>
      </c>
      <c r="W191" s="28" t="str">
        <f>'Comprehensive apps info'!W191</f>
        <v/>
      </c>
      <c r="X191" s="29" t="str">
        <f>'Comprehensive apps info'!X191</f>
        <v/>
      </c>
      <c r="Y191" s="30" t="str">
        <f>'Comprehensive apps info'!Y191</f>
        <v/>
      </c>
      <c r="Z191" s="31" t="str">
        <f>'Comprehensive apps info'!Z191</f>
        <v/>
      </c>
      <c r="AA191" s="32" t="str">
        <f>'Comprehensive apps info'!AA191</f>
        <v/>
      </c>
      <c r="AB191" s="32" t="str">
        <f>'Comprehensive apps info'!AB191</f>
        <v/>
      </c>
      <c r="AC191" s="32" t="str">
        <f>'Comprehensive apps info'!AC191</f>
        <v/>
      </c>
      <c r="AD191" s="32" t="str">
        <f>'Comprehensive apps info'!AD191</f>
        <v/>
      </c>
      <c r="AE191" s="32" t="str">
        <f>'Comprehensive apps info'!AE191</f>
        <v/>
      </c>
      <c r="AF191" s="33" t="str">
        <f>'Comprehensive apps info'!AF191</f>
        <v/>
      </c>
      <c r="AG191" s="33" t="str">
        <f>'Comprehensive apps info'!AG191</f>
        <v/>
      </c>
      <c r="AH191" s="33" t="str">
        <f>'Comprehensive apps info'!AH191</f>
        <v/>
      </c>
      <c r="AI191" s="1"/>
      <c r="AJ191" s="1"/>
      <c r="AK191" s="1"/>
    </row>
    <row r="192">
      <c r="A192" s="91"/>
      <c r="B192" s="10">
        <f>'Comprehensive apps info'!B192</f>
        <v>8</v>
      </c>
      <c r="C192" s="10">
        <f>'Comprehensive apps info'!C192</f>
        <v>24</v>
      </c>
      <c r="D192" s="25" t="str">
        <f>'Comprehensive apps info'!D192</f>
        <v>State of Mississippi</v>
      </c>
      <c r="E192" s="25" t="str">
        <f>'Comprehensive apps info'!E192</f>
        <v>1095 Medical Corrected Run</v>
      </c>
      <c r="F192" s="25" t="str">
        <f>'Comprehensive apps info'!F192</f>
        <v>xmmacar</v>
      </c>
      <c r="G192" s="25" t="str">
        <f>'Comprehensive apps info'!G192</f>
        <v>Monthly</v>
      </c>
      <c r="H192" s="25" t="str">
        <f>'Comprehensive apps info'!H192</f>
        <v>Statement</v>
      </c>
      <c r="I192" s="25" t="str">
        <f>'Comprehensive apps info'!I192</f>
        <v>Raw Data</v>
      </c>
      <c r="J192" s="25" t="str">
        <f>'Comprehensive apps info'!J192</f>
        <v>Veera</v>
      </c>
      <c r="K192" s="25" t="str">
        <f>'Comprehensive apps info'!K192</f>
        <v>Sushil</v>
      </c>
      <c r="L192" s="25" t="str">
        <f>'Comprehensive apps info'!L192</f>
        <v>Anthony Goodwin</v>
      </c>
      <c r="M192" s="25" t="str">
        <f>'Comprehensive apps info'!M192</f>
        <v>Tyson Bird</v>
      </c>
      <c r="N192" s="25" t="str">
        <f>'Comprehensive apps info'!N192</f>
        <v>Casey McCammon</v>
      </c>
      <c r="O192" s="120" t="str">
        <f>'Comprehensive apps info'!O192</f>
        <v>Supported by TEKsystems</v>
      </c>
      <c r="P192" s="25" t="str">
        <f>'Comprehensive apps info'!P192</f>
        <v/>
      </c>
      <c r="Q192" s="25" t="str">
        <f>'Comprehensive apps info'!Q192</f>
        <v/>
      </c>
      <c r="R192" s="25" t="str">
        <f>'Comprehensive apps info'!R192</f>
        <v/>
      </c>
      <c r="S192" s="16" t="str">
        <f>'Comprehensive apps info'!S192</f>
        <v/>
      </c>
      <c r="T192" s="16" t="str">
        <f>'Comprehensive apps info'!T192</f>
        <v/>
      </c>
      <c r="U192" s="25" t="str">
        <f>'Comprehensive apps info'!U192</f>
        <v/>
      </c>
      <c r="V192" s="25" t="str">
        <f>'Comprehensive apps info'!V192</f>
        <v/>
      </c>
      <c r="W192" s="28" t="str">
        <f>'Comprehensive apps info'!W192</f>
        <v/>
      </c>
      <c r="X192" s="29" t="str">
        <f>'Comprehensive apps info'!X192</f>
        <v/>
      </c>
      <c r="Y192" s="30" t="str">
        <f>'Comprehensive apps info'!Y192</f>
        <v/>
      </c>
      <c r="Z192" s="31" t="str">
        <f>'Comprehensive apps info'!Z192</f>
        <v/>
      </c>
      <c r="AA192" s="32" t="str">
        <f>'Comprehensive apps info'!AA192</f>
        <v/>
      </c>
      <c r="AB192" s="32" t="str">
        <f>'Comprehensive apps info'!AB192</f>
        <v/>
      </c>
      <c r="AC192" s="32" t="str">
        <f>'Comprehensive apps info'!AC192</f>
        <v/>
      </c>
      <c r="AD192" s="32" t="str">
        <f>'Comprehensive apps info'!AD192</f>
        <v/>
      </c>
      <c r="AE192" s="32" t="str">
        <f>'Comprehensive apps info'!AE192</f>
        <v/>
      </c>
      <c r="AF192" s="33" t="str">
        <f>'Comprehensive apps info'!AF192</f>
        <v/>
      </c>
      <c r="AG192" s="33" t="str">
        <f>'Comprehensive apps info'!AG192</f>
        <v/>
      </c>
      <c r="AH192" s="33" t="str">
        <f>'Comprehensive apps info'!AH192</f>
        <v/>
      </c>
      <c r="AI192" s="1"/>
      <c r="AJ192" s="1"/>
      <c r="AK192" s="1"/>
    </row>
    <row r="193">
      <c r="A193" s="91"/>
      <c r="B193" s="10">
        <f>'Comprehensive apps info'!B193</f>
        <v>8</v>
      </c>
      <c r="C193" s="10">
        <f>'Comprehensive apps info'!C193</f>
        <v>25</v>
      </c>
      <c r="D193" s="25" t="str">
        <f>'Comprehensive apps info'!D193</f>
        <v>Hartford</v>
      </c>
      <c r="E193" s="25" t="str">
        <f>'Comprehensive apps info'!E193</f>
        <v>Financial Statements</v>
      </c>
      <c r="F193" s="25" t="str">
        <f>'Comprehensive apps info'!F193</f>
        <v>hfdfast</v>
      </c>
      <c r="G193" s="25" t="str">
        <f>'Comprehensive apps info'!G193</f>
        <v>Annual</v>
      </c>
      <c r="H193" s="25" t="str">
        <f>'Comprehensive apps info'!H193</f>
        <v>Statement</v>
      </c>
      <c r="I193" s="25" t="str">
        <f>'Comprehensive apps info'!I193</f>
        <v/>
      </c>
      <c r="J193" s="25" t="str">
        <f>'Comprehensive apps info'!J193</f>
        <v>Venkat</v>
      </c>
      <c r="K193" s="25" t="str">
        <f>'Comprehensive apps info'!K193</f>
        <v>Ravi</v>
      </c>
      <c r="L193" s="25" t="str">
        <f>'Comprehensive apps info'!L193</f>
        <v>Tammy Hellberg</v>
      </c>
      <c r="M193" s="25" t="str">
        <f>'Comprehensive apps info'!M193</f>
        <v>Lynsey Falkenberg</v>
      </c>
      <c r="N193" s="25" t="str">
        <f>'Comprehensive apps info'!N193</f>
        <v>Brandon Ballard</v>
      </c>
      <c r="O193" s="120" t="str">
        <f>'Comprehensive apps info'!O193</f>
        <v>Supported by TEKsystems</v>
      </c>
      <c r="P193" s="25" t="str">
        <f>'Comprehensive apps info'!P193</f>
        <v/>
      </c>
      <c r="Q193" s="25" t="str">
        <f>'Comprehensive apps info'!Q193</f>
        <v/>
      </c>
      <c r="R193" s="25" t="str">
        <f>'Comprehensive apps info'!R193</f>
        <v/>
      </c>
      <c r="S193" s="16" t="str">
        <f>'Comprehensive apps info'!S193</f>
        <v/>
      </c>
      <c r="T193" s="16" t="str">
        <f>'Comprehensive apps info'!T193</f>
        <v/>
      </c>
      <c r="U193" s="25" t="str">
        <f>'Comprehensive apps info'!U193</f>
        <v/>
      </c>
      <c r="V193" s="25" t="str">
        <f>'Comprehensive apps info'!V193</f>
        <v/>
      </c>
      <c r="W193" s="28" t="str">
        <f>'Comprehensive apps info'!W193</f>
        <v/>
      </c>
      <c r="X193" s="29" t="str">
        <f>'Comprehensive apps info'!X193</f>
        <v/>
      </c>
      <c r="Y193" s="30" t="str">
        <f>'Comprehensive apps info'!Y193</f>
        <v>https://sites.google.com/a/rrd.com/hartford/</v>
      </c>
      <c r="Z193" s="31" t="str">
        <f>'Comprehensive apps info'!Z193</f>
        <v/>
      </c>
      <c r="AA193" s="32" t="str">
        <f>'Comprehensive apps info'!AA193</f>
        <v>rrd-hfdfast-internal@rrd.com</v>
      </c>
      <c r="AB193" s="32" t="str">
        <f>'Comprehensive apps info'!AB193</f>
        <v>rrd-hfdfast-external@rrd.com</v>
      </c>
      <c r="AC193" s="32" t="str">
        <f>'Comprehensive apps info'!AC193</f>
        <v/>
      </c>
      <c r="AD193" s="32" t="str">
        <f>'Comprehensive apps info'!AD193</f>
        <v/>
      </c>
      <c r="AE193" s="32" t="str">
        <f>'Comprehensive apps info'!AE193</f>
        <v/>
      </c>
      <c r="AF193" s="33" t="str">
        <f>'Comprehensive apps info'!AF193</f>
        <v/>
      </c>
      <c r="AG193" s="33" t="str">
        <f>'Comprehensive apps info'!AG193</f>
        <v/>
      </c>
      <c r="AH193" s="33" t="str">
        <f>'Comprehensive apps info'!AH193</f>
        <v/>
      </c>
      <c r="AI193" s="1"/>
      <c r="AJ193" s="1"/>
      <c r="AK193" s="1"/>
    </row>
    <row r="194">
      <c r="A194" s="91"/>
      <c r="B194" s="10">
        <f>'Comprehensive apps info'!B194</f>
        <v>8</v>
      </c>
      <c r="C194" s="10">
        <f>'Comprehensive apps info'!C194</f>
        <v>26</v>
      </c>
      <c r="D194" s="25" t="str">
        <f>'Comprehensive apps info'!D194</f>
        <v>Genworth AssetMark</v>
      </c>
      <c r="E194" s="25" t="str">
        <f>'Comprehensive apps info'!E194</f>
        <v>1099-R</v>
      </c>
      <c r="F194" s="25" t="str">
        <f>'Comprehensive apps info'!F194</f>
        <v>gnwrtmt</v>
      </c>
      <c r="G194" s="25" t="str">
        <f>'Comprehensive apps info'!G194</f>
        <v>Annual</v>
      </c>
      <c r="H194" s="25" t="str">
        <f>'Comprehensive apps info'!H194</f>
        <v>Statement</v>
      </c>
      <c r="I194" s="25" t="str">
        <f>'Comprehensive apps info'!I194</f>
        <v>PDF</v>
      </c>
      <c r="J194" s="25" t="str">
        <f>'Comprehensive apps info'!J194</f>
        <v>Unassigned</v>
      </c>
      <c r="K194" s="25" t="str">
        <f>'Comprehensive apps info'!K194</f>
        <v>Unassigned</v>
      </c>
      <c r="L194" s="25" t="str">
        <f>'Comprehensive apps info'!L194</f>
        <v>Bob Durtschi</v>
      </c>
      <c r="M194" s="25" t="str">
        <f>'Comprehensive apps info'!M194</f>
        <v>Richard Sprague</v>
      </c>
      <c r="N194" s="25" t="str">
        <f>'Comprehensive apps info'!N194</f>
        <v>Casey McCammon</v>
      </c>
      <c r="O194" s="120" t="str">
        <f>'Comprehensive apps info'!O194</f>
        <v>De-scoped from TEKsystems</v>
      </c>
      <c r="P194" s="25" t="str">
        <f>'Comprehensive apps info'!P194</f>
        <v/>
      </c>
      <c r="Q194" s="25" t="str">
        <f>'Comprehensive apps info'!Q194</f>
        <v/>
      </c>
      <c r="R194" s="25" t="str">
        <f>'Comprehensive apps info'!R194</f>
        <v/>
      </c>
      <c r="S194" s="16" t="str">
        <f>'Comprehensive apps info'!S194</f>
        <v/>
      </c>
      <c r="T194" s="16" t="str">
        <f>'Comprehensive apps info'!T194</f>
        <v/>
      </c>
      <c r="U194" s="25" t="str">
        <f>'Comprehensive apps info'!U194</f>
        <v/>
      </c>
      <c r="V194" s="25" t="str">
        <f>'Comprehensive apps info'!V194</f>
        <v/>
      </c>
      <c r="W194" s="28" t="str">
        <f>'Comprehensive apps info'!W194</f>
        <v/>
      </c>
      <c r="X194" s="29" t="str">
        <f>'Comprehensive apps info'!X194</f>
        <v/>
      </c>
      <c r="Y194" s="30" t="str">
        <f>'Comprehensive apps info'!Y194</f>
        <v/>
      </c>
      <c r="Z194" s="31" t="str">
        <f>'Comprehensive apps info'!Z194</f>
        <v/>
      </c>
      <c r="AA194" s="32" t="str">
        <f>'Comprehensive apps info'!AA194</f>
        <v/>
      </c>
      <c r="AB194" s="32" t="str">
        <f>'Comprehensive apps info'!AB194</f>
        <v/>
      </c>
      <c r="AC194" s="32" t="str">
        <f>'Comprehensive apps info'!AC194</f>
        <v/>
      </c>
      <c r="AD194" s="32" t="str">
        <f>'Comprehensive apps info'!AD194</f>
        <v/>
      </c>
      <c r="AE194" s="32" t="str">
        <f>'Comprehensive apps info'!AE194</f>
        <v/>
      </c>
      <c r="AF194" s="33" t="str">
        <f>'Comprehensive apps info'!AF194</f>
        <v/>
      </c>
      <c r="AG194" s="33" t="str">
        <f>'Comprehensive apps info'!AG194</f>
        <v/>
      </c>
      <c r="AH194" s="33" t="str">
        <f>'Comprehensive apps info'!AH194</f>
        <v/>
      </c>
      <c r="AI194" s="1"/>
      <c r="AJ194" s="1"/>
      <c r="AK194" s="1"/>
    </row>
    <row r="195">
      <c r="A195" s="91"/>
      <c r="B195" s="10">
        <f>'Comprehensive apps info'!B195</f>
        <v>9</v>
      </c>
      <c r="C195" s="10">
        <f>'Comprehensive apps info'!C195</f>
        <v>1</v>
      </c>
      <c r="D195" s="25" t="str">
        <f>'Comprehensive apps info'!D195</f>
        <v>CMG Mortgage</v>
      </c>
      <c r="E195" s="25" t="str">
        <f>'Comprehensive apps info'!E195</f>
        <v>Statements</v>
      </c>
      <c r="F195" s="25" t="str">
        <f>'Comprehensive apps info'!F195</f>
        <v>cmgmort</v>
      </c>
      <c r="G195" s="25" t="str">
        <f>'Comprehensive apps info'!G195</f>
        <v>Monthly</v>
      </c>
      <c r="H195" s="25" t="str">
        <f>'Comprehensive apps info'!H195</f>
        <v>Stmt</v>
      </c>
      <c r="I195" s="25" t="str">
        <f>'Comprehensive apps info'!I195</f>
        <v>Raw Data</v>
      </c>
      <c r="J195" s="25" t="str">
        <f>'Comprehensive apps info'!J195</f>
        <v>Nethra</v>
      </c>
      <c r="K195" s="25" t="str">
        <f>'Comprehensive apps info'!K195</f>
        <v>Rao</v>
      </c>
      <c r="L195" s="25" t="str">
        <f>'Comprehensive apps info'!L195</f>
        <v>Alexej Magura</v>
      </c>
      <c r="M195" s="25" t="str">
        <f>'Comprehensive apps info'!M195</f>
        <v>Todd Bedore</v>
      </c>
      <c r="N195" s="25" t="str">
        <f>'Comprehensive apps info'!N195</f>
        <v>Brandon Ballard</v>
      </c>
      <c r="O195" s="120" t="str">
        <f>'Comprehensive apps info'!O195</f>
        <v>Supported by TEKsystems</v>
      </c>
      <c r="P195" s="25" t="str">
        <f>'Comprehensive apps info'!P195</f>
        <v/>
      </c>
      <c r="Q195" s="25" t="str">
        <f>'Comprehensive apps info'!Q195</f>
        <v/>
      </c>
      <c r="R195" s="25" t="str">
        <f>'Comprehensive apps info'!R195</f>
        <v/>
      </c>
      <c r="S195" s="16" t="str">
        <f>'Comprehensive apps info'!S195</f>
        <v/>
      </c>
      <c r="T195" s="16" t="str">
        <f>'Comprehensive apps info'!T195</f>
        <v/>
      </c>
      <c r="U195" s="25" t="str">
        <f>'Comprehensive apps info'!U195</f>
        <v/>
      </c>
      <c r="V195" s="25" t="str">
        <f>'Comprehensive apps info'!V195</f>
        <v/>
      </c>
      <c r="W195" s="28" t="str">
        <f>'Comprehensive apps info'!W195</f>
        <v/>
      </c>
      <c r="X195" s="29" t="str">
        <f>'Comprehensive apps info'!X195</f>
        <v/>
      </c>
      <c r="Y195" s="30" t="str">
        <f>'Comprehensive apps info'!Y195</f>
        <v>https://sites.google.com/a/rrd.com/cmg-arch/</v>
      </c>
      <c r="Z195" s="31" t="str">
        <f>'Comprehensive apps info'!Z195</f>
        <v/>
      </c>
      <c r="AA195" s="32" t="str">
        <f>'Comprehensive apps info'!AA195</f>
        <v/>
      </c>
      <c r="AB195" s="32" t="str">
        <f>'Comprehensive apps info'!AB195</f>
        <v/>
      </c>
      <c r="AC195" s="32" t="str">
        <f>'Comprehensive apps info'!AC195</f>
        <v/>
      </c>
      <c r="AD195" s="32" t="str">
        <f>'Comprehensive apps info'!AD195</f>
        <v/>
      </c>
      <c r="AE195" s="32" t="str">
        <f>'Comprehensive apps info'!AE195</f>
        <v/>
      </c>
      <c r="AF195" s="33" t="str">
        <f>'Comprehensive apps info'!AF195</f>
        <v/>
      </c>
      <c r="AG195" s="33" t="str">
        <f>'Comprehensive apps info'!AG195</f>
        <v/>
      </c>
      <c r="AH195" s="33" t="str">
        <f>'Comprehensive apps info'!AH195</f>
        <v/>
      </c>
      <c r="AI195" s="1"/>
      <c r="AJ195" s="1"/>
      <c r="AK195" s="1"/>
    </row>
    <row r="196">
      <c r="A196" s="91"/>
      <c r="B196" s="10">
        <f>'Comprehensive apps info'!B196</f>
        <v>9</v>
      </c>
      <c r="C196" s="10">
        <f>'Comprehensive apps info'!C196</f>
        <v>2</v>
      </c>
      <c r="D196" s="25" t="str">
        <f>'Comprehensive apps info'!D196</f>
        <v>PMI Mortgage</v>
      </c>
      <c r="E196" s="25" t="str">
        <f>'Comprehensive apps info'!E196</f>
        <v>Statements</v>
      </c>
      <c r="F196" s="25" t="str">
        <f>'Comprehensive apps info'!F196</f>
        <v>pmimort</v>
      </c>
      <c r="G196" s="25" t="str">
        <f>'Comprehensive apps info'!G196</f>
        <v>Monthly</v>
      </c>
      <c r="H196" s="25" t="str">
        <f>'Comprehensive apps info'!H196</f>
        <v>Stmt</v>
      </c>
      <c r="I196" s="25" t="str">
        <f>'Comprehensive apps info'!I196</f>
        <v>Raw Data</v>
      </c>
      <c r="J196" s="25" t="str">
        <f>'Comprehensive apps info'!J196</f>
        <v>Nethra</v>
      </c>
      <c r="K196" s="25" t="str">
        <f>'Comprehensive apps info'!K196</f>
        <v>Rao</v>
      </c>
      <c r="L196" s="25" t="str">
        <f>'Comprehensive apps info'!L196</f>
        <v>Alexej Magura</v>
      </c>
      <c r="M196" s="25" t="str">
        <f>'Comprehensive apps info'!M196</f>
        <v>Todd Bedore</v>
      </c>
      <c r="N196" s="25" t="str">
        <f>'Comprehensive apps info'!N196</f>
        <v>Brandon Ballard</v>
      </c>
      <c r="O196" s="120" t="str">
        <f>'Comprehensive apps info'!O196</f>
        <v>Supported by TEKsystems</v>
      </c>
      <c r="P196" s="25" t="str">
        <f>'Comprehensive apps info'!P196</f>
        <v/>
      </c>
      <c r="Q196" s="25" t="str">
        <f>'Comprehensive apps info'!Q196</f>
        <v/>
      </c>
      <c r="R196" s="25" t="str">
        <f>'Comprehensive apps info'!R196</f>
        <v/>
      </c>
      <c r="S196" s="16" t="str">
        <f>'Comprehensive apps info'!S196</f>
        <v/>
      </c>
      <c r="T196" s="16" t="str">
        <f>'Comprehensive apps info'!T196</f>
        <v/>
      </c>
      <c r="U196" s="25" t="str">
        <f>'Comprehensive apps info'!U196</f>
        <v/>
      </c>
      <c r="V196" s="25" t="str">
        <f>'Comprehensive apps info'!V196</f>
        <v/>
      </c>
      <c r="W196" s="28" t="str">
        <f>'Comprehensive apps info'!W196</f>
        <v/>
      </c>
      <c r="X196" s="29" t="str">
        <f>'Comprehensive apps info'!X196</f>
        <v/>
      </c>
      <c r="Y196" s="30" t="str">
        <f>'Comprehensive apps info'!Y196</f>
        <v>https://sites.google.com/a/rrd.com/pmi1/</v>
      </c>
      <c r="Z196" s="31" t="str">
        <f>'Comprehensive apps info'!Z196</f>
        <v/>
      </c>
      <c r="AA196" s="32" t="str">
        <f>'Comprehensive apps info'!AA196</f>
        <v/>
      </c>
      <c r="AB196" s="32" t="str">
        <f>'Comprehensive apps info'!AB196</f>
        <v/>
      </c>
      <c r="AC196" s="32" t="str">
        <f>'Comprehensive apps info'!AC196</f>
        <v/>
      </c>
      <c r="AD196" s="32" t="str">
        <f>'Comprehensive apps info'!AD196</f>
        <v/>
      </c>
      <c r="AE196" s="32" t="str">
        <f>'Comprehensive apps info'!AE196</f>
        <v/>
      </c>
      <c r="AF196" s="33" t="str">
        <f>'Comprehensive apps info'!AF196</f>
        <v/>
      </c>
      <c r="AG196" s="33" t="str">
        <f>'Comprehensive apps info'!AG196</f>
        <v/>
      </c>
      <c r="AH196" s="33" t="str">
        <f>'Comprehensive apps info'!AH196</f>
        <v/>
      </c>
      <c r="AI196" s="1"/>
      <c r="AJ196" s="1"/>
      <c r="AK196" s="1"/>
    </row>
    <row r="197">
      <c r="A197" s="91"/>
      <c r="B197" s="10">
        <f>'Comprehensive apps info'!B197</f>
        <v>9</v>
      </c>
      <c r="C197" s="10">
        <f>'Comprehensive apps info'!C197</f>
        <v>3</v>
      </c>
      <c r="D197" s="25" t="str">
        <f>'Comprehensive apps info'!D197</f>
        <v>John Hancock</v>
      </c>
      <c r="E197" s="25" t="str">
        <f>'Comprehensive apps info'!E197</f>
        <v>Manulife RPS Non-Confirms</v>
      </c>
      <c r="F197" s="25" t="str">
        <f>'Comprehensive apps info'!F197</f>
        <v>jhmrpsn</v>
      </c>
      <c r="G197" s="25" t="str">
        <f>'Comprehensive apps info'!G197</f>
        <v>Daily</v>
      </c>
      <c r="H197" s="25" t="str">
        <f>'Comprehensive apps info'!H197</f>
        <v>Letter</v>
      </c>
      <c r="I197" s="25" t="str">
        <f>'Comprehensive apps info'!I197</f>
        <v>AFP</v>
      </c>
      <c r="J197" s="25" t="str">
        <f>'Comprehensive apps info'!J197</f>
        <v>Unassigned</v>
      </c>
      <c r="K197" s="25" t="str">
        <f>'Comprehensive apps info'!K197</f>
        <v>Unassigned</v>
      </c>
      <c r="L197" s="25" t="str">
        <f>'Comprehensive apps info'!L197</f>
        <v>John Wyllie</v>
      </c>
      <c r="M197" s="25" t="str">
        <f>'Comprehensive apps info'!M197</f>
        <v>Lynne Gurney</v>
      </c>
      <c r="N197" s="25" t="str">
        <f>'Comprehensive apps info'!N197</f>
        <v>Mike Benson</v>
      </c>
      <c r="O197" s="120" t="str">
        <f>'Comprehensive apps info'!O197</f>
        <v>App on Hold</v>
      </c>
      <c r="P197" s="25" t="str">
        <f>'Comprehensive apps info'!P197</f>
        <v/>
      </c>
      <c r="Q197" s="25" t="str">
        <f>'Comprehensive apps info'!Q197</f>
        <v/>
      </c>
      <c r="R197" s="25" t="str">
        <f>'Comprehensive apps info'!R197</f>
        <v/>
      </c>
      <c r="S197" s="16" t="str">
        <f>'Comprehensive apps info'!S197</f>
        <v/>
      </c>
      <c r="T197" s="16" t="str">
        <f>'Comprehensive apps info'!T197</f>
        <v/>
      </c>
      <c r="U197" s="25" t="str">
        <f>'Comprehensive apps info'!U197</f>
        <v/>
      </c>
      <c r="V197" s="25" t="str">
        <f>'Comprehensive apps info'!V197</f>
        <v/>
      </c>
      <c r="W197" s="28" t="str">
        <f>'Comprehensive apps info'!W197</f>
        <v/>
      </c>
      <c r="X197" s="29" t="str">
        <f>'Comprehensive apps info'!X197</f>
        <v/>
      </c>
      <c r="Y197" s="30" t="str">
        <f>'Comprehensive apps info'!Y197</f>
        <v/>
      </c>
      <c r="Z197" s="31" t="str">
        <f>'Comprehensive apps info'!Z197</f>
        <v/>
      </c>
      <c r="AA197" s="32" t="str">
        <f>'Comprehensive apps info'!AA197</f>
        <v/>
      </c>
      <c r="AB197" s="32" t="str">
        <f>'Comprehensive apps info'!AB197</f>
        <v/>
      </c>
      <c r="AC197" s="32" t="str">
        <f>'Comprehensive apps info'!AC197</f>
        <v/>
      </c>
      <c r="AD197" s="32" t="str">
        <f>'Comprehensive apps info'!AD197</f>
        <v/>
      </c>
      <c r="AE197" s="32" t="str">
        <f>'Comprehensive apps info'!AE197</f>
        <v/>
      </c>
      <c r="AF197" s="33" t="str">
        <f>'Comprehensive apps info'!AF197</f>
        <v/>
      </c>
      <c r="AG197" s="33" t="str">
        <f>'Comprehensive apps info'!AG197</f>
        <v/>
      </c>
      <c r="AH197" s="33" t="str">
        <f>'Comprehensive apps info'!AH197</f>
        <v/>
      </c>
      <c r="AI197" s="1"/>
      <c r="AJ197" s="1"/>
      <c r="AK197" s="1"/>
    </row>
    <row r="198">
      <c r="A198" s="91"/>
      <c r="B198" s="10">
        <f>'Comprehensive apps info'!B198</f>
        <v>9</v>
      </c>
      <c r="C198" s="10">
        <f>'Comprehensive apps info'!C198</f>
        <v>4</v>
      </c>
      <c r="D198" s="25" t="str">
        <f>'Comprehensive apps info'!D198</f>
        <v>John Hancock</v>
      </c>
      <c r="E198" s="25" t="str">
        <f>'Comprehensive apps info'!E198</f>
        <v>Bpim (teft, tchk, schk, seft)</v>
      </c>
      <c r="F198" s="25" t="str">
        <f>'Comprehensive apps info'!F198</f>
        <v>jhctchk</v>
      </c>
      <c r="G198" s="25" t="str">
        <f>'Comprehensive apps info'!G198</f>
        <v>Weekly</v>
      </c>
      <c r="H198" s="25" t="str">
        <f>'Comprehensive apps info'!H198</f>
        <v>Letter</v>
      </c>
      <c r="I198" s="25" t="str">
        <f>'Comprehensive apps info'!I198</f>
        <v>Raw Data</v>
      </c>
      <c r="J198" s="25" t="str">
        <f>'Comprehensive apps info'!J198</f>
        <v>Unassigned</v>
      </c>
      <c r="K198" s="25" t="str">
        <f>'Comprehensive apps info'!K198</f>
        <v>Unassigned</v>
      </c>
      <c r="L198" s="25" t="str">
        <f>'Comprehensive apps info'!L198</f>
        <v>Logan App Dev Maintenance Team</v>
      </c>
      <c r="M198" s="25" t="str">
        <f>'Comprehensive apps info'!M198</f>
        <v>Janet Pollock</v>
      </c>
      <c r="N198" s="25" t="str">
        <f>'Comprehensive apps info'!N198</f>
        <v>Mike Benson</v>
      </c>
      <c r="O198" s="120" t="str">
        <f>'Comprehensive apps info'!O198</f>
        <v>App on Hold</v>
      </c>
      <c r="P198" s="25" t="str">
        <f>'Comprehensive apps info'!P198</f>
        <v/>
      </c>
      <c r="Q198" s="25" t="str">
        <f>'Comprehensive apps info'!Q198</f>
        <v/>
      </c>
      <c r="R198" s="25" t="str">
        <f>'Comprehensive apps info'!R198</f>
        <v/>
      </c>
      <c r="S198" s="16" t="str">
        <f>'Comprehensive apps info'!S198</f>
        <v/>
      </c>
      <c r="T198" s="16" t="str">
        <f>'Comprehensive apps info'!T198</f>
        <v/>
      </c>
      <c r="U198" s="25" t="str">
        <f>'Comprehensive apps info'!U198</f>
        <v/>
      </c>
      <c r="V198" s="25" t="str">
        <f>'Comprehensive apps info'!V198</f>
        <v/>
      </c>
      <c r="W198" s="28" t="str">
        <f>'Comprehensive apps info'!W198</f>
        <v/>
      </c>
      <c r="X198" s="29" t="str">
        <f>'Comprehensive apps info'!X198</f>
        <v/>
      </c>
      <c r="Y198" s="30" t="str">
        <f>'Comprehensive apps info'!Y198</f>
        <v/>
      </c>
      <c r="Z198" s="31" t="str">
        <f>'Comprehensive apps info'!Z198</f>
        <v/>
      </c>
      <c r="AA198" s="32" t="str">
        <f>'Comprehensive apps info'!AA198</f>
        <v/>
      </c>
      <c r="AB198" s="32" t="str">
        <f>'Comprehensive apps info'!AB198</f>
        <v/>
      </c>
      <c r="AC198" s="32" t="str">
        <f>'Comprehensive apps info'!AC198</f>
        <v/>
      </c>
      <c r="AD198" s="32" t="str">
        <f>'Comprehensive apps info'!AD198</f>
        <v/>
      </c>
      <c r="AE198" s="32" t="str">
        <f>'Comprehensive apps info'!AE198</f>
        <v/>
      </c>
      <c r="AF198" s="33" t="str">
        <f>'Comprehensive apps info'!AF198</f>
        <v/>
      </c>
      <c r="AG198" s="33" t="str">
        <f>'Comprehensive apps info'!AG198</f>
        <v/>
      </c>
      <c r="AH198" s="33" t="str">
        <f>'Comprehensive apps info'!AH198</f>
        <v/>
      </c>
      <c r="AI198" s="1"/>
      <c r="AJ198" s="1"/>
      <c r="AK198" s="1"/>
    </row>
    <row r="199">
      <c r="A199" s="91"/>
      <c r="B199" s="10">
        <f>'Comprehensive apps info'!B199</f>
        <v>9</v>
      </c>
      <c r="C199" s="10">
        <f>'Comprehensive apps info'!C199</f>
        <v>5</v>
      </c>
      <c r="D199" s="25" t="str">
        <f>'Comprehensive apps info'!D199</f>
        <v>John Hancock</v>
      </c>
      <c r="E199" s="25" t="str">
        <f>'Comprehensive apps info'!E199</f>
        <v>Letters</v>
      </c>
      <c r="F199" s="25" t="str">
        <f>'Comprehensive apps info'!F199</f>
        <v>jhaltrs</v>
      </c>
      <c r="G199" s="25" t="str">
        <f>'Comprehensive apps info'!G199</f>
        <v>Daily</v>
      </c>
      <c r="H199" s="25" t="str">
        <f>'Comprehensive apps info'!H199</f>
        <v>Letter</v>
      </c>
      <c r="I199" s="25" t="str">
        <f>'Comprehensive apps info'!I199</f>
        <v>Raw Data</v>
      </c>
      <c r="J199" s="25" t="str">
        <f>'Comprehensive apps info'!J199</f>
        <v>Unassigned</v>
      </c>
      <c r="K199" s="25" t="str">
        <f>'Comprehensive apps info'!K199</f>
        <v>Unassigned</v>
      </c>
      <c r="L199" s="25" t="str">
        <f>'Comprehensive apps info'!L199</f>
        <v>Bob Durtschi</v>
      </c>
      <c r="M199" s="25" t="str">
        <f>'Comprehensive apps info'!M199</f>
        <v>Janet Pollock</v>
      </c>
      <c r="N199" s="25" t="str">
        <f>'Comprehensive apps info'!N199</f>
        <v>Casey McCammon</v>
      </c>
      <c r="O199" s="120" t="str">
        <f>'Comprehensive apps info'!O199</f>
        <v>App on Hold</v>
      </c>
      <c r="P199" s="25" t="str">
        <f>'Comprehensive apps info'!P199</f>
        <v/>
      </c>
      <c r="Q199" s="25" t="str">
        <f>'Comprehensive apps info'!Q199</f>
        <v/>
      </c>
      <c r="R199" s="25" t="str">
        <f>'Comprehensive apps info'!R199</f>
        <v/>
      </c>
      <c r="S199" s="16" t="str">
        <f>'Comprehensive apps info'!S199</f>
        <v/>
      </c>
      <c r="T199" s="16" t="str">
        <f>'Comprehensive apps info'!T199</f>
        <v/>
      </c>
      <c r="U199" s="25" t="str">
        <f>'Comprehensive apps info'!U199</f>
        <v/>
      </c>
      <c r="V199" s="25" t="str">
        <f>'Comprehensive apps info'!V199</f>
        <v/>
      </c>
      <c r="W199" s="28" t="str">
        <f>'Comprehensive apps info'!W199</f>
        <v/>
      </c>
      <c r="X199" s="29" t="str">
        <f>'Comprehensive apps info'!X199</f>
        <v/>
      </c>
      <c r="Y199" s="30" t="str">
        <f>'Comprehensive apps info'!Y199</f>
        <v/>
      </c>
      <c r="Z199" s="31" t="str">
        <f>'Comprehensive apps info'!Z199</f>
        <v/>
      </c>
      <c r="AA199" s="32" t="str">
        <f>'Comprehensive apps info'!AA199</f>
        <v/>
      </c>
      <c r="AB199" s="32" t="str">
        <f>'Comprehensive apps info'!AB199</f>
        <v/>
      </c>
      <c r="AC199" s="32" t="str">
        <f>'Comprehensive apps info'!AC199</f>
        <v/>
      </c>
      <c r="AD199" s="32" t="str">
        <f>'Comprehensive apps info'!AD199</f>
        <v/>
      </c>
      <c r="AE199" s="32" t="str">
        <f>'Comprehensive apps info'!AE199</f>
        <v/>
      </c>
      <c r="AF199" s="33" t="str">
        <f>'Comprehensive apps info'!AF199</f>
        <v/>
      </c>
      <c r="AG199" s="33" t="str">
        <f>'Comprehensive apps info'!AG199</f>
        <v/>
      </c>
      <c r="AH199" s="33" t="str">
        <f>'Comprehensive apps info'!AH199</f>
        <v/>
      </c>
      <c r="AI199" s="1"/>
      <c r="AJ199" s="1"/>
      <c r="AK199" s="1"/>
    </row>
    <row r="200">
      <c r="A200" s="91"/>
      <c r="B200" s="10">
        <f>'Comprehensive apps info'!B200</f>
        <v>9</v>
      </c>
      <c r="C200" s="10">
        <f>'Comprehensive apps info'!C200</f>
        <v>6</v>
      </c>
      <c r="D200" s="25" t="str">
        <f>'Comprehensive apps info'!D200</f>
        <v>John Hancock</v>
      </c>
      <c r="E200" s="25" t="str">
        <f>'Comprehensive apps info'!E200</f>
        <v>EFT - Daily / Monthly / Annual</v>
      </c>
      <c r="F200" s="25" t="str">
        <f>'Comprehensive apps info'!F200</f>
        <v>jhaeftm</v>
      </c>
      <c r="G200" s="25" t="str">
        <f>'Comprehensive apps info'!G200</f>
        <v>Daily</v>
      </c>
      <c r="H200" s="25" t="str">
        <f>'Comprehensive apps info'!H200</f>
        <v>Letter</v>
      </c>
      <c r="I200" s="25" t="str">
        <f>'Comprehensive apps info'!I200</f>
        <v>Raw Data</v>
      </c>
      <c r="J200" s="25" t="str">
        <f>'Comprehensive apps info'!J200</f>
        <v>Unassigned</v>
      </c>
      <c r="K200" s="25" t="str">
        <f>'Comprehensive apps info'!K200</f>
        <v>Unassigned</v>
      </c>
      <c r="L200" s="25" t="str">
        <f>'Comprehensive apps info'!L200</f>
        <v>Bob Durtschi</v>
      </c>
      <c r="M200" s="25" t="str">
        <f>'Comprehensive apps info'!M200</f>
        <v>Janet Pollock</v>
      </c>
      <c r="N200" s="25" t="str">
        <f>'Comprehensive apps info'!N200</f>
        <v>Casey McCammon</v>
      </c>
      <c r="O200" s="120" t="str">
        <f>'Comprehensive apps info'!O200</f>
        <v>App on Hold</v>
      </c>
      <c r="P200" s="25" t="str">
        <f>'Comprehensive apps info'!P200</f>
        <v/>
      </c>
      <c r="Q200" s="25" t="str">
        <f>'Comprehensive apps info'!Q200</f>
        <v/>
      </c>
      <c r="R200" s="25" t="str">
        <f>'Comprehensive apps info'!R200</f>
        <v/>
      </c>
      <c r="S200" s="16" t="str">
        <f>'Comprehensive apps info'!S200</f>
        <v/>
      </c>
      <c r="T200" s="16" t="str">
        <f>'Comprehensive apps info'!T200</f>
        <v/>
      </c>
      <c r="U200" s="25" t="str">
        <f>'Comprehensive apps info'!U200</f>
        <v/>
      </c>
      <c r="V200" s="25" t="str">
        <f>'Comprehensive apps info'!V200</f>
        <v/>
      </c>
      <c r="W200" s="28" t="str">
        <f>'Comprehensive apps info'!W200</f>
        <v/>
      </c>
      <c r="X200" s="29" t="str">
        <f>'Comprehensive apps info'!X200</f>
        <v/>
      </c>
      <c r="Y200" s="30" t="str">
        <f>'Comprehensive apps info'!Y200</f>
        <v/>
      </c>
      <c r="Z200" s="31" t="str">
        <f>'Comprehensive apps info'!Z200</f>
        <v/>
      </c>
      <c r="AA200" s="32" t="str">
        <f>'Comprehensive apps info'!AA200</f>
        <v/>
      </c>
      <c r="AB200" s="32" t="str">
        <f>'Comprehensive apps info'!AB200</f>
        <v/>
      </c>
      <c r="AC200" s="32" t="str">
        <f>'Comprehensive apps info'!AC200</f>
        <v/>
      </c>
      <c r="AD200" s="32" t="str">
        <f>'Comprehensive apps info'!AD200</f>
        <v/>
      </c>
      <c r="AE200" s="32" t="str">
        <f>'Comprehensive apps info'!AE200</f>
        <v/>
      </c>
      <c r="AF200" s="33" t="str">
        <f>'Comprehensive apps info'!AF200</f>
        <v/>
      </c>
      <c r="AG200" s="33" t="str">
        <f>'Comprehensive apps info'!AG200</f>
        <v/>
      </c>
      <c r="AH200" s="33" t="str">
        <f>'Comprehensive apps info'!AH200</f>
        <v/>
      </c>
      <c r="AI200" s="1"/>
      <c r="AJ200" s="1"/>
      <c r="AK200" s="1"/>
    </row>
    <row r="201">
      <c r="A201" s="91"/>
      <c r="B201" s="10">
        <f>'Comprehensive apps info'!B201</f>
        <v>9</v>
      </c>
      <c r="C201" s="10">
        <f>'Comprehensive apps info'!C201</f>
        <v>7</v>
      </c>
      <c r="D201" s="25" t="str">
        <f>'Comprehensive apps info'!D201</f>
        <v>John Hancock</v>
      </c>
      <c r="E201" s="25" t="str">
        <f>'Comprehensive apps info'!E201</f>
        <v>Fixed Product Withholding Confirmations</v>
      </c>
      <c r="F201" s="25" t="str">
        <f>'Comprehensive apps info'!F201</f>
        <v>jhafpwc</v>
      </c>
      <c r="G201" s="25" t="str">
        <f>'Comprehensive apps info'!G201</f>
        <v>Daily</v>
      </c>
      <c r="H201" s="25" t="str">
        <f>'Comprehensive apps info'!H201</f>
        <v>Letter</v>
      </c>
      <c r="I201" s="25" t="str">
        <f>'Comprehensive apps info'!I201</f>
        <v>Raw Data</v>
      </c>
      <c r="J201" s="25" t="str">
        <f>'Comprehensive apps info'!J201</f>
        <v>Unassigned</v>
      </c>
      <c r="K201" s="25" t="str">
        <f>'Comprehensive apps info'!K201</f>
        <v>Unassigned</v>
      </c>
      <c r="L201" s="25" t="str">
        <f>'Comprehensive apps info'!L201</f>
        <v>Tammy Hellberg</v>
      </c>
      <c r="M201" s="25" t="str">
        <f>'Comprehensive apps info'!M201</f>
        <v>Janet Pollock</v>
      </c>
      <c r="N201" s="25" t="str">
        <f>'Comprehensive apps info'!N201</f>
        <v>Mike Benson</v>
      </c>
      <c r="O201" s="120" t="str">
        <f>'Comprehensive apps info'!O201</f>
        <v>App on Hold</v>
      </c>
      <c r="P201" s="25" t="str">
        <f>'Comprehensive apps info'!P201</f>
        <v/>
      </c>
      <c r="Q201" s="25" t="str">
        <f>'Comprehensive apps info'!Q201</f>
        <v/>
      </c>
      <c r="R201" s="25" t="str">
        <f>'Comprehensive apps info'!R201</f>
        <v/>
      </c>
      <c r="S201" s="16" t="str">
        <f>'Comprehensive apps info'!S201</f>
        <v/>
      </c>
      <c r="T201" s="16" t="str">
        <f>'Comprehensive apps info'!T201</f>
        <v/>
      </c>
      <c r="U201" s="25" t="str">
        <f>'Comprehensive apps info'!U201</f>
        <v/>
      </c>
      <c r="V201" s="25" t="str">
        <f>'Comprehensive apps info'!V201</f>
        <v/>
      </c>
      <c r="W201" s="28" t="str">
        <f>'Comprehensive apps info'!W201</f>
        <v/>
      </c>
      <c r="X201" s="29" t="str">
        <f>'Comprehensive apps info'!X201</f>
        <v/>
      </c>
      <c r="Y201" s="30" t="str">
        <f>'Comprehensive apps info'!Y201</f>
        <v/>
      </c>
      <c r="Z201" s="31" t="str">
        <f>'Comprehensive apps info'!Z201</f>
        <v/>
      </c>
      <c r="AA201" s="32" t="str">
        <f>'Comprehensive apps info'!AA201</f>
        <v/>
      </c>
      <c r="AB201" s="32" t="str">
        <f>'Comprehensive apps info'!AB201</f>
        <v/>
      </c>
      <c r="AC201" s="32" t="str">
        <f>'Comprehensive apps info'!AC201</f>
        <v/>
      </c>
      <c r="AD201" s="32" t="str">
        <f>'Comprehensive apps info'!AD201</f>
        <v/>
      </c>
      <c r="AE201" s="32" t="str">
        <f>'Comprehensive apps info'!AE201</f>
        <v/>
      </c>
      <c r="AF201" s="33" t="str">
        <f>'Comprehensive apps info'!AF201</f>
        <v/>
      </c>
      <c r="AG201" s="33" t="str">
        <f>'Comprehensive apps info'!AG201</f>
        <v/>
      </c>
      <c r="AH201" s="33" t="str">
        <f>'Comprehensive apps info'!AH201</f>
        <v/>
      </c>
      <c r="AI201" s="1"/>
      <c r="AJ201" s="1"/>
      <c r="AK201" s="1"/>
    </row>
    <row r="202">
      <c r="A202" s="91"/>
      <c r="B202" s="10">
        <f>'Comprehensive apps info'!B202</f>
        <v>9</v>
      </c>
      <c r="C202" s="10">
        <f>'Comprehensive apps info'!C202</f>
        <v>8</v>
      </c>
      <c r="D202" s="25" t="str">
        <f>'Comprehensive apps info'!D202</f>
        <v>John Hancock</v>
      </c>
      <c r="E202" s="25" t="str">
        <f>'Comprehensive apps info'!E202</f>
        <v>QPRS</v>
      </c>
      <c r="F202" s="25" t="str">
        <f>'Comprehensive apps info'!F202</f>
        <v>jhsqprs</v>
      </c>
      <c r="G202" s="25" t="str">
        <f>'Comprehensive apps info'!G202</f>
        <v>Quarterly</v>
      </c>
      <c r="H202" s="25" t="str">
        <f>'Comprehensive apps info'!H202</f>
        <v>Letter</v>
      </c>
      <c r="I202" s="25" t="str">
        <f>'Comprehensive apps info'!I202</f>
        <v>PDF</v>
      </c>
      <c r="J202" s="25" t="str">
        <f>'Comprehensive apps info'!J202</f>
        <v>Unassigned</v>
      </c>
      <c r="K202" s="25" t="str">
        <f>'Comprehensive apps info'!K202</f>
        <v>Unassigned</v>
      </c>
      <c r="L202" s="25" t="str">
        <f>'Comprehensive apps info'!L202</f>
        <v>Craig Schvaneveldt</v>
      </c>
      <c r="M202" s="25" t="str">
        <f>'Comprehensive apps info'!M202</f>
        <v>Janet Pollock</v>
      </c>
      <c r="N202" s="25" t="str">
        <f>'Comprehensive apps info'!N202</f>
        <v>Brandon Ballard</v>
      </c>
      <c r="O202" s="120" t="str">
        <f>'Comprehensive apps info'!O202</f>
        <v>App on Hold</v>
      </c>
      <c r="P202" s="25" t="str">
        <f>'Comprehensive apps info'!P202</f>
        <v/>
      </c>
      <c r="Q202" s="25" t="str">
        <f>'Comprehensive apps info'!Q202</f>
        <v/>
      </c>
      <c r="R202" s="25" t="str">
        <f>'Comprehensive apps info'!R202</f>
        <v/>
      </c>
      <c r="S202" s="16" t="str">
        <f>'Comprehensive apps info'!S202</f>
        <v/>
      </c>
      <c r="T202" s="16" t="str">
        <f>'Comprehensive apps info'!T202</f>
        <v/>
      </c>
      <c r="U202" s="25" t="str">
        <f>'Comprehensive apps info'!U202</f>
        <v/>
      </c>
      <c r="V202" s="25" t="str">
        <f>'Comprehensive apps info'!V202</f>
        <v/>
      </c>
      <c r="W202" s="28" t="str">
        <f>'Comprehensive apps info'!W202</f>
        <v/>
      </c>
      <c r="X202" s="29" t="str">
        <f>'Comprehensive apps info'!X202</f>
        <v/>
      </c>
      <c r="Y202" s="30" t="str">
        <f>'Comprehensive apps info'!Y202</f>
        <v/>
      </c>
      <c r="Z202" s="31" t="str">
        <f>'Comprehensive apps info'!Z202</f>
        <v/>
      </c>
      <c r="AA202" s="32" t="str">
        <f>'Comprehensive apps info'!AA202</f>
        <v/>
      </c>
      <c r="AB202" s="32" t="str">
        <f>'Comprehensive apps info'!AB202</f>
        <v/>
      </c>
      <c r="AC202" s="32" t="str">
        <f>'Comprehensive apps info'!AC202</f>
        <v/>
      </c>
      <c r="AD202" s="32" t="str">
        <f>'Comprehensive apps info'!AD202</f>
        <v/>
      </c>
      <c r="AE202" s="32" t="str">
        <f>'Comprehensive apps info'!AE202</f>
        <v/>
      </c>
      <c r="AF202" s="33" t="str">
        <f>'Comprehensive apps info'!AF202</f>
        <v/>
      </c>
      <c r="AG202" s="33" t="str">
        <f>'Comprehensive apps info'!AG202</f>
        <v/>
      </c>
      <c r="AH202" s="33" t="str">
        <f>'Comprehensive apps info'!AH202</f>
        <v/>
      </c>
      <c r="AI202" s="1"/>
      <c r="AJ202" s="1"/>
      <c r="AK202" s="1"/>
    </row>
    <row r="203">
      <c r="A203" s="91"/>
      <c r="B203" s="10">
        <f>'Comprehensive apps info'!B203</f>
        <v>9</v>
      </c>
      <c r="C203" s="10">
        <f>'Comprehensive apps info'!C203</f>
        <v>9</v>
      </c>
      <c r="D203" s="25" t="str">
        <f>'Comprehensive apps info'!D203</f>
        <v>Superior Court of California</v>
      </c>
      <c r="E203" s="25" t="str">
        <f>'Comprehensive apps info'!E203</f>
        <v>Jury Summons</v>
      </c>
      <c r="F203" s="25" t="str">
        <f>'Comprehensive apps info'!F203</f>
        <v/>
      </c>
      <c r="G203" s="25" t="str">
        <f>'Comprehensive apps info'!G203</f>
        <v>Monthly</v>
      </c>
      <c r="H203" s="25" t="str">
        <f>'Comprehensive apps info'!H203</f>
        <v>Letter</v>
      </c>
      <c r="I203" s="25" t="str">
        <f>'Comprehensive apps info'!I203</f>
        <v>Raw Data</v>
      </c>
      <c r="J203" s="25" t="str">
        <f>'Comprehensive apps info'!J203</f>
        <v>Naidu</v>
      </c>
      <c r="K203" s="25" t="str">
        <f>'Comprehensive apps info'!K203</f>
        <v>Lakshmi</v>
      </c>
      <c r="L203" s="25" t="str">
        <f>'Comprehensive apps info'!L203</f>
        <v>Joe Green</v>
      </c>
      <c r="M203" s="25" t="str">
        <f>'Comprehensive apps info'!M203</f>
        <v>LuAnn Rickson</v>
      </c>
      <c r="N203" s="25" t="str">
        <f>'Comprehensive apps info'!N203</f>
        <v>Casey McCammon</v>
      </c>
      <c r="O203" s="120" t="str">
        <f>'Comprehensive apps info'!O203</f>
        <v>Supported by TEKsystems</v>
      </c>
      <c r="P203" s="25" t="str">
        <f>'Comprehensive apps info'!P203</f>
        <v/>
      </c>
      <c r="Q203" s="25" t="str">
        <f>'Comprehensive apps info'!Q203</f>
        <v/>
      </c>
      <c r="R203" s="25" t="str">
        <f>'Comprehensive apps info'!R203</f>
        <v/>
      </c>
      <c r="S203" s="16" t="str">
        <f>'Comprehensive apps info'!S203</f>
        <v/>
      </c>
      <c r="T203" s="16" t="str">
        <f>'Comprehensive apps info'!T203</f>
        <v/>
      </c>
      <c r="U203" s="25" t="str">
        <f>'Comprehensive apps info'!U203</f>
        <v/>
      </c>
      <c r="V203" s="25" t="str">
        <f>'Comprehensive apps info'!V203</f>
        <v/>
      </c>
      <c r="W203" s="28" t="str">
        <f>'Comprehensive apps info'!W203</f>
        <v/>
      </c>
      <c r="X203" s="29" t="str">
        <f>'Comprehensive apps info'!X203</f>
        <v/>
      </c>
      <c r="Y203" s="30" t="str">
        <f>'Comprehensive apps info'!Y203</f>
        <v/>
      </c>
      <c r="Z203" s="31" t="str">
        <f>'Comprehensive apps info'!Z203</f>
        <v/>
      </c>
      <c r="AA203" s="32" t="str">
        <f>'Comprehensive apps info'!AA203</f>
        <v/>
      </c>
      <c r="AB203" s="32" t="str">
        <f>'Comprehensive apps info'!AB203</f>
        <v/>
      </c>
      <c r="AC203" s="32" t="str">
        <f>'Comprehensive apps info'!AC203</f>
        <v/>
      </c>
      <c r="AD203" s="32" t="str">
        <f>'Comprehensive apps info'!AD203</f>
        <v/>
      </c>
      <c r="AE203" s="32" t="str">
        <f>'Comprehensive apps info'!AE203</f>
        <v/>
      </c>
      <c r="AF203" s="33" t="str">
        <f>'Comprehensive apps info'!AF203</f>
        <v/>
      </c>
      <c r="AG203" s="33" t="str">
        <f>'Comprehensive apps info'!AG203</f>
        <v/>
      </c>
      <c r="AH203" s="33" t="str">
        <f>'Comprehensive apps info'!AH203</f>
        <v/>
      </c>
      <c r="AI203" s="1"/>
      <c r="AJ203" s="1"/>
      <c r="AK203" s="1"/>
    </row>
    <row r="204">
      <c r="A204" s="91"/>
      <c r="B204" s="10">
        <f>'Comprehensive apps info'!B204</f>
        <v>9</v>
      </c>
      <c r="C204" s="10">
        <f>'Comprehensive apps info'!C204</f>
        <v>10</v>
      </c>
      <c r="D204" s="25" t="str">
        <f>'Comprehensive apps info'!D204</f>
        <v>PCS</v>
      </c>
      <c r="E204" s="25" t="str">
        <f>'Comprehensive apps info'!E204</f>
        <v>Statements</v>
      </c>
      <c r="F204" s="25" t="str">
        <f>'Comprehensive apps info'!F204</f>
        <v>pcsstmt</v>
      </c>
      <c r="G204" s="25" t="str">
        <f>'Comprehensive apps info'!G204</f>
        <v>Quarterly</v>
      </c>
      <c r="H204" s="25" t="str">
        <f>'Comprehensive apps info'!H204</f>
        <v>Statement</v>
      </c>
      <c r="I204" s="25" t="str">
        <f>'Comprehensive apps info'!I204</f>
        <v>PDF</v>
      </c>
      <c r="J204" s="25" t="str">
        <f>'Comprehensive apps info'!J204</f>
        <v>Anil</v>
      </c>
      <c r="K204" s="25" t="str">
        <f>'Comprehensive apps info'!K204</f>
        <v>Lakshmi</v>
      </c>
      <c r="L204" s="25" t="str">
        <f>'Comprehensive apps info'!L204</f>
        <v>Bob Durtschi</v>
      </c>
      <c r="M204" s="25" t="str">
        <f>'Comprehensive apps info'!M204</f>
        <v>Ronnie George</v>
      </c>
      <c r="N204" s="25" t="str">
        <f>'Comprehensive apps info'!N204</f>
        <v>Casey McCammon</v>
      </c>
      <c r="O204" s="120" t="str">
        <f>'Comprehensive apps info'!O204</f>
        <v>Supported by TEKsystems</v>
      </c>
      <c r="P204" s="25" t="str">
        <f>'Comprehensive apps info'!P204</f>
        <v/>
      </c>
      <c r="Q204" s="25" t="str">
        <f>'Comprehensive apps info'!Q204</f>
        <v/>
      </c>
      <c r="R204" s="25" t="str">
        <f>'Comprehensive apps info'!R204</f>
        <v/>
      </c>
      <c r="S204" s="16" t="str">
        <f>'Comprehensive apps info'!S204</f>
        <v/>
      </c>
      <c r="T204" s="16" t="str">
        <f>'Comprehensive apps info'!T204</f>
        <v/>
      </c>
      <c r="U204" s="25" t="str">
        <f>'Comprehensive apps info'!U204</f>
        <v/>
      </c>
      <c r="V204" s="25" t="str">
        <f>'Comprehensive apps info'!V204</f>
        <v/>
      </c>
      <c r="W204" s="28" t="str">
        <f>'Comprehensive apps info'!W204</f>
        <v/>
      </c>
      <c r="X204" s="29" t="str">
        <f>'Comprehensive apps info'!X204</f>
        <v/>
      </c>
      <c r="Y204" s="30" t="str">
        <f>'Comprehensive apps info'!Y204</f>
        <v>https://sites.google.com/a/rrd.com/pcs-statements/</v>
      </c>
      <c r="Z204" s="31" t="str">
        <f>'Comprehensive apps info'!Z204</f>
        <v/>
      </c>
      <c r="AA204" s="32" t="str">
        <f>'Comprehensive apps info'!AA204</f>
        <v>pcsstmt.intgroup@rrd.com</v>
      </c>
      <c r="AB204" s="32" t="str">
        <f>'Comprehensive apps info'!AB204</f>
        <v>pcsstmt.extgroup@rrd.com</v>
      </c>
      <c r="AC204" s="32" t="str">
        <f>'Comprehensive apps info'!AC204</f>
        <v/>
      </c>
      <c r="AD204" s="32" t="str">
        <f>'Comprehensive apps info'!AD204</f>
        <v/>
      </c>
      <c r="AE204" s="32" t="str">
        <f>'Comprehensive apps info'!AE204</f>
        <v/>
      </c>
      <c r="AF204" s="33" t="str">
        <f>'Comprehensive apps info'!AF204</f>
        <v/>
      </c>
      <c r="AG204" s="33" t="str">
        <f>'Comprehensive apps info'!AG204</f>
        <v/>
      </c>
      <c r="AH204" s="33" t="str">
        <f>'Comprehensive apps info'!AH204</f>
        <v/>
      </c>
      <c r="AI204" s="1"/>
      <c r="AJ204" s="1"/>
      <c r="AK204" s="1"/>
    </row>
    <row r="205">
      <c r="A205" s="91"/>
      <c r="B205" s="10">
        <f>'Comprehensive apps info'!B205</f>
        <v>9</v>
      </c>
      <c r="C205" s="10">
        <f>'Comprehensive apps info'!C205</f>
        <v>11</v>
      </c>
      <c r="D205" s="25" t="str">
        <f>'Comprehensive apps info'!D205</f>
        <v>DirecTV</v>
      </c>
      <c r="E205" s="25" t="str">
        <f>'Comprehensive apps info'!E205</f>
        <v>Adverse Action Letters</v>
      </c>
      <c r="F205" s="25" t="str">
        <f>'Comprehensive apps info'!F205</f>
        <v>dtvaalt</v>
      </c>
      <c r="G205" s="25" t="str">
        <f>'Comprehensive apps info'!G205</f>
        <v>Daily</v>
      </c>
      <c r="H205" s="25" t="str">
        <f>'Comprehensive apps info'!H205</f>
        <v>Letter</v>
      </c>
      <c r="I205" s="25" t="str">
        <f>'Comprehensive apps info'!I205</f>
        <v>Raw Data</v>
      </c>
      <c r="J205" s="25" t="str">
        <f>'Comprehensive apps info'!J205</f>
        <v>Venkat</v>
      </c>
      <c r="K205" s="25" t="str">
        <f>'Comprehensive apps info'!K205</f>
        <v>Rao</v>
      </c>
      <c r="L205" s="25" t="str">
        <f>'Comprehensive apps info'!L205</f>
        <v>Kimberly Miles</v>
      </c>
      <c r="M205" s="25" t="str">
        <f>'Comprehensive apps info'!M205</f>
        <v>Linden Olson</v>
      </c>
      <c r="N205" s="25" t="str">
        <f>'Comprehensive apps info'!N205</f>
        <v>Mike Benson</v>
      </c>
      <c r="O205" s="120" t="str">
        <f>'Comprehensive apps info'!O205</f>
        <v>App on Hold</v>
      </c>
      <c r="P205" s="25" t="str">
        <f>'Comprehensive apps info'!P205</f>
        <v/>
      </c>
      <c r="Q205" s="25" t="str">
        <f>'Comprehensive apps info'!Q205</f>
        <v/>
      </c>
      <c r="R205" s="25" t="str">
        <f>'Comprehensive apps info'!R205</f>
        <v/>
      </c>
      <c r="S205" s="16" t="str">
        <f>'Comprehensive apps info'!S205</f>
        <v/>
      </c>
      <c r="T205" s="16" t="str">
        <f>'Comprehensive apps info'!T205</f>
        <v/>
      </c>
      <c r="U205" s="25" t="str">
        <f>'Comprehensive apps info'!U205</f>
        <v/>
      </c>
      <c r="V205" s="25" t="str">
        <f>'Comprehensive apps info'!V205</f>
        <v/>
      </c>
      <c r="W205" s="28" t="str">
        <f>'Comprehensive apps info'!W205</f>
        <v/>
      </c>
      <c r="X205" s="29" t="str">
        <f>'Comprehensive apps info'!X205</f>
        <v/>
      </c>
      <c r="Y205" s="30" t="str">
        <f>'Comprehensive apps info'!Y205</f>
        <v/>
      </c>
      <c r="Z205" s="31" t="str">
        <f>'Comprehensive apps info'!Z205</f>
        <v/>
      </c>
      <c r="AA205" s="32" t="str">
        <f>'Comprehensive apps info'!AA205</f>
        <v/>
      </c>
      <c r="AB205" s="32" t="str">
        <f>'Comprehensive apps info'!AB205</f>
        <v/>
      </c>
      <c r="AC205" s="32" t="str">
        <f>'Comprehensive apps info'!AC205</f>
        <v/>
      </c>
      <c r="AD205" s="32" t="str">
        <f>'Comprehensive apps info'!AD205</f>
        <v/>
      </c>
      <c r="AE205" s="32" t="str">
        <f>'Comprehensive apps info'!AE205</f>
        <v/>
      </c>
      <c r="AF205" s="33" t="str">
        <f>'Comprehensive apps info'!AF205</f>
        <v/>
      </c>
      <c r="AG205" s="33" t="str">
        <f>'Comprehensive apps info'!AG205</f>
        <v/>
      </c>
      <c r="AH205" s="33" t="str">
        <f>'Comprehensive apps info'!AH205</f>
        <v/>
      </c>
      <c r="AI205" s="1"/>
      <c r="AJ205" s="1"/>
      <c r="AK205" s="1"/>
    </row>
    <row r="206">
      <c r="A206" s="91"/>
      <c r="B206" s="10">
        <f>'Comprehensive apps info'!B206</f>
        <v>9</v>
      </c>
      <c r="C206" s="10">
        <f>'Comprehensive apps info'!C206</f>
        <v>12</v>
      </c>
      <c r="D206" s="25" t="str">
        <f>'Comprehensive apps info'!D206</f>
        <v>DirecTV</v>
      </c>
      <c r="E206" s="25" t="str">
        <f>'Comprehensive apps info'!E206</f>
        <v>Welcome Letters</v>
      </c>
      <c r="F206" s="25" t="str">
        <f>'Comprehensive apps info'!F206</f>
        <v>dtvltrs</v>
      </c>
      <c r="G206" s="25" t="str">
        <f>'Comprehensive apps info'!G206</f>
        <v>Daily</v>
      </c>
      <c r="H206" s="25" t="str">
        <f>'Comprehensive apps info'!H206</f>
        <v>Letter</v>
      </c>
      <c r="I206" s="25" t="str">
        <f>'Comprehensive apps info'!I206</f>
        <v>Raw Data</v>
      </c>
      <c r="J206" s="25" t="str">
        <f>'Comprehensive apps info'!J206</f>
        <v>Venkat</v>
      </c>
      <c r="K206" s="25" t="str">
        <f>'Comprehensive apps info'!K206</f>
        <v>Rao</v>
      </c>
      <c r="L206" s="25" t="str">
        <f>'Comprehensive apps info'!L206</f>
        <v>Kimberly Miles</v>
      </c>
      <c r="M206" s="25" t="str">
        <f>'Comprehensive apps info'!M206</f>
        <v>Linden Olson</v>
      </c>
      <c r="N206" s="25" t="str">
        <f>'Comprehensive apps info'!N206</f>
        <v>Mike Benson</v>
      </c>
      <c r="O206" s="120" t="str">
        <f>'Comprehensive apps info'!O206</f>
        <v>App on Hold</v>
      </c>
      <c r="P206" s="25" t="str">
        <f>'Comprehensive apps info'!P206</f>
        <v/>
      </c>
      <c r="Q206" s="25" t="str">
        <f>'Comprehensive apps info'!Q206</f>
        <v/>
      </c>
      <c r="R206" s="25" t="str">
        <f>'Comprehensive apps info'!R206</f>
        <v/>
      </c>
      <c r="S206" s="16" t="str">
        <f>'Comprehensive apps info'!S206</f>
        <v/>
      </c>
      <c r="T206" s="16" t="str">
        <f>'Comprehensive apps info'!T206</f>
        <v/>
      </c>
      <c r="U206" s="25" t="str">
        <f>'Comprehensive apps info'!U206</f>
        <v/>
      </c>
      <c r="V206" s="25" t="str">
        <f>'Comprehensive apps info'!V206</f>
        <v/>
      </c>
      <c r="W206" s="28" t="str">
        <f>'Comprehensive apps info'!W206</f>
        <v/>
      </c>
      <c r="X206" s="29" t="str">
        <f>'Comprehensive apps info'!X206</f>
        <v/>
      </c>
      <c r="Y206" s="30" t="str">
        <f>'Comprehensive apps info'!Y206</f>
        <v/>
      </c>
      <c r="Z206" s="31" t="str">
        <f>'Comprehensive apps info'!Z206</f>
        <v/>
      </c>
      <c r="AA206" s="32" t="str">
        <f>'Comprehensive apps info'!AA206</f>
        <v/>
      </c>
      <c r="AB206" s="32" t="str">
        <f>'Comprehensive apps info'!AB206</f>
        <v/>
      </c>
      <c r="AC206" s="32" t="str">
        <f>'Comprehensive apps info'!AC206</f>
        <v/>
      </c>
      <c r="AD206" s="32" t="str">
        <f>'Comprehensive apps info'!AD206</f>
        <v/>
      </c>
      <c r="AE206" s="32" t="str">
        <f>'Comprehensive apps info'!AE206</f>
        <v/>
      </c>
      <c r="AF206" s="33" t="str">
        <f>'Comprehensive apps info'!AF206</f>
        <v/>
      </c>
      <c r="AG206" s="33" t="str">
        <f>'Comprehensive apps info'!AG206</f>
        <v/>
      </c>
      <c r="AH206" s="33" t="str">
        <f>'Comprehensive apps info'!AH206</f>
        <v/>
      </c>
      <c r="AI206" s="1"/>
      <c r="AJ206" s="1"/>
      <c r="AK206" s="1"/>
    </row>
    <row r="207">
      <c r="A207" s="91"/>
      <c r="B207" s="10">
        <f>'Comprehensive apps info'!B207</f>
        <v>9</v>
      </c>
      <c r="C207" s="10">
        <f>'Comprehensive apps info'!C207</f>
        <v>13</v>
      </c>
      <c r="D207" s="25" t="str">
        <f>'Comprehensive apps info'!D207</f>
        <v>DirecTV</v>
      </c>
      <c r="E207" s="25" t="str">
        <f>'Comprehensive apps info'!E207</f>
        <v>Las Vegas GL</v>
      </c>
      <c r="F207" s="25" t="str">
        <f>'Comprehensive apps info'!F207</f>
        <v>dtvlvgl</v>
      </c>
      <c r="G207" s="25" t="str">
        <f>'Comprehensive apps info'!G207</f>
        <v>Weekly</v>
      </c>
      <c r="H207" s="25" t="str">
        <f>'Comprehensive apps info'!H207</f>
        <v>Letter</v>
      </c>
      <c r="I207" s="25" t="str">
        <f>'Comprehensive apps info'!I207</f>
        <v>Raw Data</v>
      </c>
      <c r="J207" s="25" t="str">
        <f>'Comprehensive apps info'!J207</f>
        <v>Rao</v>
      </c>
      <c r="K207" s="25" t="str">
        <f>'Comprehensive apps info'!K207</f>
        <v>Veera</v>
      </c>
      <c r="L207" s="25" t="str">
        <f>'Comprehensive apps info'!L207</f>
        <v>Steve Samaniego</v>
      </c>
      <c r="M207" s="25" t="str">
        <f>'Comprehensive apps info'!M207</f>
        <v>Linden Olson</v>
      </c>
      <c r="N207" s="25" t="str">
        <f>'Comprehensive apps info'!N207</f>
        <v>Mike Benson</v>
      </c>
      <c r="O207" s="120" t="str">
        <f>'Comprehensive apps info'!O207</f>
        <v>App on Hold</v>
      </c>
      <c r="P207" s="25" t="str">
        <f>'Comprehensive apps info'!P207</f>
        <v/>
      </c>
      <c r="Q207" s="25" t="str">
        <f>'Comprehensive apps info'!Q207</f>
        <v/>
      </c>
      <c r="R207" s="25" t="str">
        <f>'Comprehensive apps info'!R207</f>
        <v/>
      </c>
      <c r="S207" s="16" t="str">
        <f>'Comprehensive apps info'!S207</f>
        <v/>
      </c>
      <c r="T207" s="16" t="str">
        <f>'Comprehensive apps info'!T207</f>
        <v/>
      </c>
      <c r="U207" s="25" t="str">
        <f>'Comprehensive apps info'!U207</f>
        <v/>
      </c>
      <c r="V207" s="25" t="str">
        <f>'Comprehensive apps info'!V207</f>
        <v/>
      </c>
      <c r="W207" s="28" t="str">
        <f>'Comprehensive apps info'!W207</f>
        <v/>
      </c>
      <c r="X207" s="29" t="str">
        <f>'Comprehensive apps info'!X207</f>
        <v/>
      </c>
      <c r="Y207" s="30" t="str">
        <f>'Comprehensive apps info'!Y207</f>
        <v/>
      </c>
      <c r="Z207" s="31" t="str">
        <f>'Comprehensive apps info'!Z207</f>
        <v/>
      </c>
      <c r="AA207" s="32" t="str">
        <f>'Comprehensive apps info'!AA207</f>
        <v/>
      </c>
      <c r="AB207" s="32" t="str">
        <f>'Comprehensive apps info'!AB207</f>
        <v/>
      </c>
      <c r="AC207" s="32" t="str">
        <f>'Comprehensive apps info'!AC207</f>
        <v/>
      </c>
      <c r="AD207" s="32" t="str">
        <f>'Comprehensive apps info'!AD207</f>
        <v/>
      </c>
      <c r="AE207" s="32" t="str">
        <f>'Comprehensive apps info'!AE207</f>
        <v/>
      </c>
      <c r="AF207" s="33" t="str">
        <f>'Comprehensive apps info'!AF207</f>
        <v/>
      </c>
      <c r="AG207" s="33" t="str">
        <f>'Comprehensive apps info'!AG207</f>
        <v/>
      </c>
      <c r="AH207" s="33" t="str">
        <f>'Comprehensive apps info'!AH207</f>
        <v/>
      </c>
      <c r="AI207" s="1"/>
      <c r="AJ207" s="1"/>
      <c r="AK207" s="1"/>
    </row>
    <row r="208">
      <c r="A208" s="91"/>
      <c r="B208" s="10">
        <f>'Comprehensive apps info'!B208</f>
        <v>9</v>
      </c>
      <c r="C208" s="10">
        <f>'Comprehensive apps info'!C208</f>
        <v>14</v>
      </c>
      <c r="D208" s="25" t="str">
        <f>'Comprehensive apps info'!D208</f>
        <v>DirecTV</v>
      </c>
      <c r="E208" s="25" t="str">
        <f>'Comprehensive apps info'!E208</f>
        <v>Las Vegas GP</v>
      </c>
      <c r="F208" s="25" t="str">
        <f>'Comprehensive apps info'!F208</f>
        <v>dtvlvgp</v>
      </c>
      <c r="G208" s="25" t="str">
        <f>'Comprehensive apps info'!G208</f>
        <v>Weekly</v>
      </c>
      <c r="H208" s="25" t="str">
        <f>'Comprehensive apps info'!H208</f>
        <v>Letter</v>
      </c>
      <c r="I208" s="25" t="str">
        <f>'Comprehensive apps info'!I208</f>
        <v>Raw Data</v>
      </c>
      <c r="J208" s="25" t="str">
        <f>'Comprehensive apps info'!J208</f>
        <v>Rao</v>
      </c>
      <c r="K208" s="25" t="str">
        <f>'Comprehensive apps info'!K208</f>
        <v>Veera</v>
      </c>
      <c r="L208" s="25" t="str">
        <f>'Comprehensive apps info'!L208</f>
        <v>Steve Samaniego</v>
      </c>
      <c r="M208" s="25" t="str">
        <f>'Comprehensive apps info'!M208</f>
        <v>Linden Olson</v>
      </c>
      <c r="N208" s="25" t="str">
        <f>'Comprehensive apps info'!N208</f>
        <v>Mike Benson</v>
      </c>
      <c r="O208" s="120" t="str">
        <f>'Comprehensive apps info'!O208</f>
        <v>App on Hold</v>
      </c>
      <c r="P208" s="25" t="str">
        <f>'Comprehensive apps info'!P208</f>
        <v/>
      </c>
      <c r="Q208" s="25" t="str">
        <f>'Comprehensive apps info'!Q208</f>
        <v/>
      </c>
      <c r="R208" s="25" t="str">
        <f>'Comprehensive apps info'!R208</f>
        <v/>
      </c>
      <c r="S208" s="16" t="str">
        <f>'Comprehensive apps info'!S208</f>
        <v/>
      </c>
      <c r="T208" s="16" t="str">
        <f>'Comprehensive apps info'!T208</f>
        <v/>
      </c>
      <c r="U208" s="25" t="str">
        <f>'Comprehensive apps info'!U208</f>
        <v/>
      </c>
      <c r="V208" s="25" t="str">
        <f>'Comprehensive apps info'!V208</f>
        <v/>
      </c>
      <c r="W208" s="28" t="str">
        <f>'Comprehensive apps info'!W208</f>
        <v/>
      </c>
      <c r="X208" s="29" t="str">
        <f>'Comprehensive apps info'!X208</f>
        <v/>
      </c>
      <c r="Y208" s="30" t="str">
        <f>'Comprehensive apps info'!Y208</f>
        <v>https://sites.google.com/a/rrd.com/directv-postcards/</v>
      </c>
      <c r="Z208" s="31" t="str">
        <f>'Comprehensive apps info'!Z208</f>
        <v/>
      </c>
      <c r="AA208" s="32" t="str">
        <f>'Comprehensive apps info'!AA208</f>
        <v/>
      </c>
      <c r="AB208" s="32" t="str">
        <f>'Comprehensive apps info'!AB208</f>
        <v/>
      </c>
      <c r="AC208" s="32" t="str">
        <f>'Comprehensive apps info'!AC208</f>
        <v/>
      </c>
      <c r="AD208" s="32" t="str">
        <f>'Comprehensive apps info'!AD208</f>
        <v/>
      </c>
      <c r="AE208" s="32" t="str">
        <f>'Comprehensive apps info'!AE208</f>
        <v/>
      </c>
      <c r="AF208" s="33" t="str">
        <f>'Comprehensive apps info'!AF208</f>
        <v/>
      </c>
      <c r="AG208" s="33" t="str">
        <f>'Comprehensive apps info'!AG208</f>
        <v/>
      </c>
      <c r="AH208" s="33" t="str">
        <f>'Comprehensive apps info'!AH208</f>
        <v/>
      </c>
      <c r="AI208" s="1"/>
      <c r="AJ208" s="1"/>
      <c r="AK208" s="1"/>
    </row>
    <row r="209">
      <c r="A209" s="91"/>
      <c r="B209" s="10">
        <f>'Comprehensive apps info'!B209</f>
        <v>9</v>
      </c>
      <c r="C209" s="10">
        <f>'Comprehensive apps info'!C209</f>
        <v>15</v>
      </c>
      <c r="D209" s="25" t="str">
        <f>'Comprehensive apps info'!D209</f>
        <v>DirecTV</v>
      </c>
      <c r="E209" s="25" t="str">
        <f>'Comprehensive apps info'!E209</f>
        <v>Post Cards</v>
      </c>
      <c r="F209" s="25" t="str">
        <f>'Comprehensive apps info'!F209</f>
        <v>dtvlvpc</v>
      </c>
      <c r="G209" s="25" t="str">
        <f>'Comprehensive apps info'!G209</f>
        <v>Weekly</v>
      </c>
      <c r="H209" s="25" t="str">
        <f>'Comprehensive apps info'!H209</f>
        <v>Letter</v>
      </c>
      <c r="I209" s="25" t="str">
        <f>'Comprehensive apps info'!I209</f>
        <v>Raw Data</v>
      </c>
      <c r="J209" s="25" t="str">
        <f>'Comprehensive apps info'!J209</f>
        <v>Rao</v>
      </c>
      <c r="K209" s="25" t="str">
        <f>'Comprehensive apps info'!K209</f>
        <v>Veera</v>
      </c>
      <c r="L209" s="25" t="str">
        <f>'Comprehensive apps info'!L209</f>
        <v>Steve Samaniego</v>
      </c>
      <c r="M209" s="25" t="str">
        <f>'Comprehensive apps info'!M209</f>
        <v>Linden Olson</v>
      </c>
      <c r="N209" s="25" t="str">
        <f>'Comprehensive apps info'!N209</f>
        <v>Mike Benson</v>
      </c>
      <c r="O209" s="120" t="str">
        <f>'Comprehensive apps info'!O209</f>
        <v>App on Hold</v>
      </c>
      <c r="P209" s="25" t="str">
        <f>'Comprehensive apps info'!P209</f>
        <v/>
      </c>
      <c r="Q209" s="25" t="str">
        <f>'Comprehensive apps info'!Q209</f>
        <v/>
      </c>
      <c r="R209" s="25" t="str">
        <f>'Comprehensive apps info'!R209</f>
        <v/>
      </c>
      <c r="S209" s="16" t="str">
        <f>'Comprehensive apps info'!S209</f>
        <v/>
      </c>
      <c r="T209" s="16" t="str">
        <f>'Comprehensive apps info'!T209</f>
        <v/>
      </c>
      <c r="U209" s="25" t="str">
        <f>'Comprehensive apps info'!U209</f>
        <v/>
      </c>
      <c r="V209" s="25" t="str">
        <f>'Comprehensive apps info'!V209</f>
        <v/>
      </c>
      <c r="W209" s="28" t="str">
        <f>'Comprehensive apps info'!W209</f>
        <v/>
      </c>
      <c r="X209" s="29" t="str">
        <f>'Comprehensive apps info'!X209</f>
        <v/>
      </c>
      <c r="Y209" s="30" t="str">
        <f>'Comprehensive apps info'!Y209</f>
        <v>https://sites.google.com/a/rrd.com/directv-postcards/</v>
      </c>
      <c r="Z209" s="31" t="str">
        <f>'Comprehensive apps info'!Z209</f>
        <v/>
      </c>
      <c r="AA209" s="32" t="str">
        <f>'Comprehensive apps info'!AA209</f>
        <v/>
      </c>
      <c r="AB209" s="32" t="str">
        <f>'Comprehensive apps info'!AB209</f>
        <v/>
      </c>
      <c r="AC209" s="32" t="str">
        <f>'Comprehensive apps info'!AC209</f>
        <v/>
      </c>
      <c r="AD209" s="32" t="str">
        <f>'Comprehensive apps info'!AD209</f>
        <v/>
      </c>
      <c r="AE209" s="32" t="str">
        <f>'Comprehensive apps info'!AE209</f>
        <v/>
      </c>
      <c r="AF209" s="33" t="str">
        <f>'Comprehensive apps info'!AF209</f>
        <v/>
      </c>
      <c r="AG209" s="33" t="str">
        <f>'Comprehensive apps info'!AG209</f>
        <v/>
      </c>
      <c r="AH209" s="33" t="str">
        <f>'Comprehensive apps info'!AH209</f>
        <v/>
      </c>
      <c r="AI209" s="1"/>
      <c r="AJ209" s="1"/>
      <c r="AK209" s="1"/>
    </row>
    <row r="210">
      <c r="A210" s="91"/>
      <c r="B210" s="10">
        <f>'Comprehensive apps info'!B210</f>
        <v>9</v>
      </c>
      <c r="C210" s="10">
        <f>'Comprehensive apps info'!C210</f>
        <v>16</v>
      </c>
      <c r="D210" s="25" t="str">
        <f>'Comprehensive apps info'!D210</f>
        <v>DirecTV</v>
      </c>
      <c r="E210" s="25" t="str">
        <f>'Comprehensive apps info'!E210</f>
        <v>Refer-A-Friend Letters</v>
      </c>
      <c r="F210" s="25" t="str">
        <f>'Comprehensive apps info'!F210</f>
        <v>dtvrafl</v>
      </c>
      <c r="G210" s="25" t="str">
        <f>'Comprehensive apps info'!G210</f>
        <v>Daily</v>
      </c>
      <c r="H210" s="25" t="str">
        <f>'Comprehensive apps info'!H210</f>
        <v>Letter</v>
      </c>
      <c r="I210" s="25" t="str">
        <f>'Comprehensive apps info'!I210</f>
        <v>Raw Data</v>
      </c>
      <c r="J210" s="25" t="str">
        <f>'Comprehensive apps info'!J210</f>
        <v>Venkat</v>
      </c>
      <c r="K210" s="25" t="str">
        <f>'Comprehensive apps info'!K210</f>
        <v>Veera</v>
      </c>
      <c r="L210" s="25" t="str">
        <f>'Comprehensive apps info'!L210</f>
        <v>Steve Samaniego</v>
      </c>
      <c r="M210" s="25" t="str">
        <f>'Comprehensive apps info'!M210</f>
        <v>Linden Olson</v>
      </c>
      <c r="N210" s="25" t="str">
        <f>'Comprehensive apps info'!N210</f>
        <v>Mike Benson</v>
      </c>
      <c r="O210" s="120" t="str">
        <f>'Comprehensive apps info'!O210</f>
        <v>App on Hold</v>
      </c>
      <c r="P210" s="25" t="str">
        <f>'Comprehensive apps info'!P210</f>
        <v/>
      </c>
      <c r="Q210" s="25" t="str">
        <f>'Comprehensive apps info'!Q210</f>
        <v/>
      </c>
      <c r="R210" s="25" t="str">
        <f>'Comprehensive apps info'!R210</f>
        <v/>
      </c>
      <c r="S210" s="16" t="str">
        <f>'Comprehensive apps info'!S210</f>
        <v/>
      </c>
      <c r="T210" s="16" t="str">
        <f>'Comprehensive apps info'!T210</f>
        <v/>
      </c>
      <c r="U210" s="25" t="str">
        <f>'Comprehensive apps info'!U210</f>
        <v/>
      </c>
      <c r="V210" s="25" t="str">
        <f>'Comprehensive apps info'!V210</f>
        <v/>
      </c>
      <c r="W210" s="28" t="str">
        <f>'Comprehensive apps info'!W210</f>
        <v/>
      </c>
      <c r="X210" s="29" t="str">
        <f>'Comprehensive apps info'!X210</f>
        <v/>
      </c>
      <c r="Y210" s="30" t="str">
        <f>'Comprehensive apps info'!Y210</f>
        <v>https://sites.google.com/a/rrd.com/direct-tv---refer-a-friend/</v>
      </c>
      <c r="Z210" s="31" t="str">
        <f>'Comprehensive apps info'!Z210</f>
        <v/>
      </c>
      <c r="AA210" s="32" t="str">
        <f>'Comprehensive apps info'!AA210</f>
        <v/>
      </c>
      <c r="AB210" s="32" t="str">
        <f>'Comprehensive apps info'!AB210</f>
        <v/>
      </c>
      <c r="AC210" s="32" t="str">
        <f>'Comprehensive apps info'!AC210</f>
        <v/>
      </c>
      <c r="AD210" s="32" t="str">
        <f>'Comprehensive apps info'!AD210</f>
        <v/>
      </c>
      <c r="AE210" s="32" t="str">
        <f>'Comprehensive apps info'!AE210</f>
        <v/>
      </c>
      <c r="AF210" s="33" t="str">
        <f>'Comprehensive apps info'!AF210</f>
        <v/>
      </c>
      <c r="AG210" s="33" t="str">
        <f>'Comprehensive apps info'!AG210</f>
        <v/>
      </c>
      <c r="AH210" s="33" t="str">
        <f>'Comprehensive apps info'!AH210</f>
        <v/>
      </c>
      <c r="AI210" s="1"/>
      <c r="AJ210" s="1"/>
      <c r="AK210" s="1"/>
    </row>
    <row r="211">
      <c r="A211" s="91"/>
      <c r="B211" s="10">
        <f>'Comprehensive apps info'!B211</f>
        <v>9</v>
      </c>
      <c r="C211" s="10">
        <f>'Comprehensive apps info'!C211</f>
        <v>17</v>
      </c>
      <c r="D211" s="25" t="str">
        <f>'Comprehensive apps info'!D211</f>
        <v>TD Ameritrade</v>
      </c>
      <c r="E211" s="25" t="str">
        <f>'Comprehensive apps info'!E211</f>
        <v>Suitability &amp; Options</v>
      </c>
      <c r="F211" s="25" t="str">
        <f>'Comprehensive apps info'!F211</f>
        <v>amtopst</v>
      </c>
      <c r="G211" s="25" t="str">
        <f>'Comprehensive apps info'!G211</f>
        <v>Daily</v>
      </c>
      <c r="H211" s="25" t="str">
        <f>'Comprehensive apps info'!H211</f>
        <v>Statement</v>
      </c>
      <c r="I211" s="25" t="str">
        <f>'Comprehensive apps info'!I211</f>
        <v>AFP</v>
      </c>
      <c r="J211" s="25" t="str">
        <f>'Comprehensive apps info'!J211</f>
        <v>Sushil</v>
      </c>
      <c r="K211" s="25" t="str">
        <f>'Comprehensive apps info'!K211</f>
        <v>Parth</v>
      </c>
      <c r="L211" s="25" t="str">
        <f>'Comprehensive apps info'!L211</f>
        <v>Steve Samaniego</v>
      </c>
      <c r="M211" s="25" t="str">
        <f>'Comprehensive apps info'!M211</f>
        <v>Frederick Reisch</v>
      </c>
      <c r="N211" s="25" t="str">
        <f>'Comprehensive apps info'!N211</f>
        <v>Mike Benson</v>
      </c>
      <c r="O211" s="120" t="str">
        <f>'Comprehensive apps info'!O211</f>
        <v>Supported by TEKsystems</v>
      </c>
      <c r="P211" s="25" t="str">
        <f>'Comprehensive apps info'!P211</f>
        <v/>
      </c>
      <c r="Q211" s="25" t="str">
        <f>'Comprehensive apps info'!Q211</f>
        <v/>
      </c>
      <c r="R211" s="25" t="str">
        <f>'Comprehensive apps info'!R211</f>
        <v/>
      </c>
      <c r="S211" s="16" t="str">
        <f>'Comprehensive apps info'!S211</f>
        <v/>
      </c>
      <c r="T211" s="16" t="str">
        <f>'Comprehensive apps info'!T211</f>
        <v/>
      </c>
      <c r="U211" s="25" t="str">
        <f>'Comprehensive apps info'!U211</f>
        <v/>
      </c>
      <c r="V211" s="25" t="str">
        <f>'Comprehensive apps info'!V211</f>
        <v/>
      </c>
      <c r="W211" s="28" t="str">
        <f>'Comprehensive apps info'!W211</f>
        <v/>
      </c>
      <c r="X211" s="29" t="str">
        <f>'Comprehensive apps info'!X211</f>
        <v/>
      </c>
      <c r="Y211" s="30" t="str">
        <f>'Comprehensive apps info'!Y211</f>
        <v>https://sites.google.com/a/rrd.com/td-ameritrade---opst/</v>
      </c>
      <c r="Z211" s="31" t="str">
        <f>'Comprehensive apps info'!Z211</f>
        <v/>
      </c>
      <c r="AA211" s="32" t="str">
        <f>'Comprehensive apps info'!AA211</f>
        <v>rrd-amtopst-igroup@rrd.com</v>
      </c>
      <c r="AB211" s="32" t="str">
        <f>'Comprehensive apps info'!AB211</f>
        <v>rrd-amtopst-egroup@rrd.com</v>
      </c>
      <c r="AC211" s="32" t="str">
        <f>'Comprehensive apps info'!AC211</f>
        <v/>
      </c>
      <c r="AD211" s="32" t="str">
        <f>'Comprehensive apps info'!AD211</f>
        <v/>
      </c>
      <c r="AE211" s="32" t="str">
        <f>'Comprehensive apps info'!AE211</f>
        <v/>
      </c>
      <c r="AF211" s="33" t="str">
        <f>'Comprehensive apps info'!AF211</f>
        <v/>
      </c>
      <c r="AG211" s="33" t="str">
        <f>'Comprehensive apps info'!AG211</f>
        <v/>
      </c>
      <c r="AH211" s="33" t="str">
        <f>'Comprehensive apps info'!AH211</f>
        <v/>
      </c>
      <c r="AI211" s="1"/>
      <c r="AJ211" s="1"/>
      <c r="AK211" s="1"/>
    </row>
    <row r="212">
      <c r="A212" s="91"/>
      <c r="B212" s="10">
        <f>'Comprehensive apps info'!B212</f>
        <v>9</v>
      </c>
      <c r="C212" s="10">
        <f>'Comprehensive apps info'!C212</f>
        <v>18</v>
      </c>
      <c r="D212" s="25" t="str">
        <f>'Comprehensive apps info'!D212</f>
        <v>TD Ameritrade</v>
      </c>
      <c r="E212" s="25" t="str">
        <f>'Comprehensive apps info'!E212</f>
        <v>Letters</v>
      </c>
      <c r="F212" s="25" t="str">
        <f>'Comprehensive apps info'!F212</f>
        <v>amtslet</v>
      </c>
      <c r="G212" s="25" t="str">
        <f>'Comprehensive apps info'!G212</f>
        <v>Monthly</v>
      </c>
      <c r="H212" s="25" t="str">
        <f>'Comprehensive apps info'!H212</f>
        <v>Letter</v>
      </c>
      <c r="I212" s="25" t="str">
        <f>'Comprehensive apps info'!I212</f>
        <v>AFP</v>
      </c>
      <c r="J212" s="25" t="str">
        <f>'Comprehensive apps info'!J212</f>
        <v>Sushil</v>
      </c>
      <c r="K212" s="25" t="str">
        <f>'Comprehensive apps info'!K212</f>
        <v>Parth</v>
      </c>
      <c r="L212" s="25" t="str">
        <f>'Comprehensive apps info'!L212</f>
        <v>Steve Samaniego</v>
      </c>
      <c r="M212" s="25" t="str">
        <f>'Comprehensive apps info'!M212</f>
        <v>Frederick Reisch</v>
      </c>
      <c r="N212" s="25" t="str">
        <f>'Comprehensive apps info'!N212</f>
        <v>Mike Benson</v>
      </c>
      <c r="O212" s="120" t="str">
        <f>'Comprehensive apps info'!O212</f>
        <v>Supported by TEKsystems</v>
      </c>
      <c r="P212" s="25" t="str">
        <f>'Comprehensive apps info'!P212</f>
        <v/>
      </c>
      <c r="Q212" s="25" t="str">
        <f>'Comprehensive apps info'!Q212</f>
        <v/>
      </c>
      <c r="R212" s="25" t="str">
        <f>'Comprehensive apps info'!R212</f>
        <v/>
      </c>
      <c r="S212" s="16" t="str">
        <f>'Comprehensive apps info'!S212</f>
        <v/>
      </c>
      <c r="T212" s="16" t="str">
        <f>'Comprehensive apps info'!T212</f>
        <v/>
      </c>
      <c r="U212" s="25" t="str">
        <f>'Comprehensive apps info'!U212</f>
        <v/>
      </c>
      <c r="V212" s="25" t="str">
        <f>'Comprehensive apps info'!V212</f>
        <v/>
      </c>
      <c r="W212" s="28" t="str">
        <f>'Comprehensive apps info'!W212</f>
        <v/>
      </c>
      <c r="X212" s="29" t="str">
        <f>'Comprehensive apps info'!X212</f>
        <v/>
      </c>
      <c r="Y212" s="30" t="str">
        <f>'Comprehensive apps info'!Y212</f>
        <v>https://sites.google.com/a/rrd.com/td-ameritrade/</v>
      </c>
      <c r="Z212" s="31" t="str">
        <f>'Comprehensive apps info'!Z212</f>
        <v/>
      </c>
      <c r="AA212" s="32" t="str">
        <f>'Comprehensive apps info'!AA212</f>
        <v>rrd-amtslet-igroup@rrd.com</v>
      </c>
      <c r="AB212" s="32" t="str">
        <f>'Comprehensive apps info'!AB212</f>
        <v>rrd-amtslet-egroup@rrd.com</v>
      </c>
      <c r="AC212" s="32" t="str">
        <f>'Comprehensive apps info'!AC212</f>
        <v/>
      </c>
      <c r="AD212" s="32" t="str">
        <f>'Comprehensive apps info'!AD212</f>
        <v/>
      </c>
      <c r="AE212" s="32" t="str">
        <f>'Comprehensive apps info'!AE212</f>
        <v/>
      </c>
      <c r="AF212" s="33" t="str">
        <f>'Comprehensive apps info'!AF212</f>
        <v/>
      </c>
      <c r="AG212" s="33" t="str">
        <f>'Comprehensive apps info'!AG212</f>
        <v/>
      </c>
      <c r="AH212" s="33" t="str">
        <f>'Comprehensive apps info'!AH212</f>
        <v/>
      </c>
      <c r="AI212" s="1"/>
      <c r="AJ212" s="1"/>
      <c r="AK212" s="1"/>
    </row>
    <row r="213">
      <c r="A213" s="91"/>
      <c r="B213" s="10">
        <f>'Comprehensive apps info'!B213</f>
        <v>9</v>
      </c>
      <c r="C213" s="10">
        <f>'Comprehensive apps info'!C213</f>
        <v>19</v>
      </c>
      <c r="D213" s="25" t="str">
        <f>'Comprehensive apps info'!D213</f>
        <v>Standard Examiner</v>
      </c>
      <c r="E213" s="25" t="str">
        <f>'Comprehensive apps info'!E213</f>
        <v>Letters</v>
      </c>
      <c r="F213" s="25" t="str">
        <f>'Comprehensive apps info'!F213</f>
        <v>stxltrs</v>
      </c>
      <c r="G213" s="25" t="str">
        <f>'Comprehensive apps info'!G213</f>
        <v>Daily</v>
      </c>
      <c r="H213" s="25" t="str">
        <f>'Comprehensive apps info'!H213</f>
        <v>Invoice</v>
      </c>
      <c r="I213" s="25" t="str">
        <f>'Comprehensive apps info'!I213</f>
        <v>Raw Data</v>
      </c>
      <c r="J213" s="25" t="str">
        <f>'Comprehensive apps info'!J213</f>
        <v>Anil</v>
      </c>
      <c r="K213" s="25" t="str">
        <f>'Comprehensive apps info'!K213</f>
        <v>Parth</v>
      </c>
      <c r="L213" s="25" t="str">
        <f>'Comprehensive apps info'!L213</f>
        <v>Tyler Jacobson</v>
      </c>
      <c r="M213" s="25" t="str">
        <f>'Comprehensive apps info'!M213</f>
        <v>Lynsey Falkenberg</v>
      </c>
      <c r="N213" s="25" t="str">
        <f>'Comprehensive apps info'!N213</f>
        <v>Mike Benson</v>
      </c>
      <c r="O213" s="120" t="str">
        <f>'Comprehensive apps info'!O213</f>
        <v>Supported by TEKsystems</v>
      </c>
      <c r="P213" s="25" t="str">
        <f>'Comprehensive apps info'!P213</f>
        <v/>
      </c>
      <c r="Q213" s="25" t="str">
        <f>'Comprehensive apps info'!Q213</f>
        <v/>
      </c>
      <c r="R213" s="25" t="str">
        <f>'Comprehensive apps info'!R213</f>
        <v/>
      </c>
      <c r="S213" s="16" t="str">
        <f>'Comprehensive apps info'!S213</f>
        <v/>
      </c>
      <c r="T213" s="16" t="str">
        <f>'Comprehensive apps info'!T213</f>
        <v/>
      </c>
      <c r="U213" s="25" t="str">
        <f>'Comprehensive apps info'!U213</f>
        <v/>
      </c>
      <c r="V213" s="25" t="str">
        <f>'Comprehensive apps info'!V213</f>
        <v/>
      </c>
      <c r="W213" s="28" t="str">
        <f>'Comprehensive apps info'!W213</f>
        <v/>
      </c>
      <c r="X213" s="29" t="str">
        <f>'Comprehensive apps info'!X213</f>
        <v/>
      </c>
      <c r="Y213" s="30" t="str">
        <f>'Comprehensive apps info'!Y213</f>
        <v>https://sites.google.com/a/rrd.com/standard-examiner/</v>
      </c>
      <c r="Z213" s="31" t="str">
        <f>'Comprehensive apps info'!Z213</f>
        <v/>
      </c>
      <c r="AA213" s="32" t="str">
        <f>'Comprehensive apps info'!AA213</f>
        <v/>
      </c>
      <c r="AB213" s="32" t="str">
        <f>'Comprehensive apps info'!AB213</f>
        <v/>
      </c>
      <c r="AC213" s="32" t="str">
        <f>'Comprehensive apps info'!AC213</f>
        <v/>
      </c>
      <c r="AD213" s="32" t="str">
        <f>'Comprehensive apps info'!AD213</f>
        <v/>
      </c>
      <c r="AE213" s="32" t="str">
        <f>'Comprehensive apps info'!AE213</f>
        <v/>
      </c>
      <c r="AF213" s="33" t="str">
        <f>'Comprehensive apps info'!AF213</f>
        <v/>
      </c>
      <c r="AG213" s="33" t="str">
        <f>'Comprehensive apps info'!AG213</f>
        <v/>
      </c>
      <c r="AH213" s="33" t="str">
        <f>'Comprehensive apps info'!AH213</f>
        <v/>
      </c>
      <c r="AI213" s="1"/>
      <c r="AJ213" s="1"/>
      <c r="AK213" s="1"/>
    </row>
    <row r="214">
      <c r="A214" s="91"/>
      <c r="B214" s="10">
        <f>'Comprehensive apps info'!B214</f>
        <v>9</v>
      </c>
      <c r="C214" s="10">
        <f>'Comprehensive apps info'!C214</f>
        <v>20</v>
      </c>
      <c r="D214" s="25" t="str">
        <f>'Comprehensive apps info'!D214</f>
        <v>Waste Management</v>
      </c>
      <c r="E214" s="25" t="str">
        <f>'Comprehensive apps info'!E214</f>
        <v>Collection Letters</v>
      </c>
      <c r="F214" s="25" t="str">
        <f>'Comprehensive apps info'!F214</f>
        <v>wmiltrs</v>
      </c>
      <c r="G214" s="25" t="str">
        <f>'Comprehensive apps info'!G214</f>
        <v>Daily</v>
      </c>
      <c r="H214" s="25" t="str">
        <f>'Comprehensive apps info'!H214</f>
        <v>Letter</v>
      </c>
      <c r="I214" s="25" t="str">
        <f>'Comprehensive apps info'!I214</f>
        <v>Raw Data</v>
      </c>
      <c r="J214" s="25" t="str">
        <f>'Comprehensive apps info'!J214</f>
        <v>Pravallika</v>
      </c>
      <c r="K214" s="25" t="str">
        <f>'Comprehensive apps info'!K214</f>
        <v>Ravi</v>
      </c>
      <c r="L214" s="25" t="str">
        <f>'Comprehensive apps info'!L214</f>
        <v>David Jarrett</v>
      </c>
      <c r="M214" s="25" t="str">
        <f>'Comprehensive apps info'!M214</f>
        <v>Julie Dunbar</v>
      </c>
      <c r="N214" s="25" t="str">
        <f>'Comprehensive apps info'!N214</f>
        <v>David Jarrett</v>
      </c>
      <c r="O214" s="120" t="str">
        <f>'Comprehensive apps info'!O214</f>
        <v>App on Hold</v>
      </c>
      <c r="P214" s="25" t="str">
        <f>'Comprehensive apps info'!P214</f>
        <v/>
      </c>
      <c r="Q214" s="25" t="str">
        <f>'Comprehensive apps info'!Q214</f>
        <v/>
      </c>
      <c r="R214" s="25" t="str">
        <f>'Comprehensive apps info'!R214</f>
        <v/>
      </c>
      <c r="S214" s="16" t="str">
        <f>'Comprehensive apps info'!S214</f>
        <v/>
      </c>
      <c r="T214" s="16" t="str">
        <f>'Comprehensive apps info'!T214</f>
        <v/>
      </c>
      <c r="U214" s="25" t="str">
        <f>'Comprehensive apps info'!U214</f>
        <v/>
      </c>
      <c r="V214" s="25" t="str">
        <f>'Comprehensive apps info'!V214</f>
        <v/>
      </c>
      <c r="W214" s="28" t="str">
        <f>'Comprehensive apps info'!W214</f>
        <v/>
      </c>
      <c r="X214" s="29" t="str">
        <f>'Comprehensive apps info'!X214</f>
        <v/>
      </c>
      <c r="Y214" s="30" t="str">
        <f>'Comprehensive apps info'!Y214</f>
        <v/>
      </c>
      <c r="Z214" s="31" t="str">
        <f>'Comprehensive apps info'!Z214</f>
        <v/>
      </c>
      <c r="AA214" s="32" t="str">
        <f>'Comprehensive apps info'!AA214</f>
        <v/>
      </c>
      <c r="AB214" s="32" t="str">
        <f>'Comprehensive apps info'!AB214</f>
        <v/>
      </c>
      <c r="AC214" s="32" t="str">
        <f>'Comprehensive apps info'!AC214</f>
        <v/>
      </c>
      <c r="AD214" s="32" t="str">
        <f>'Comprehensive apps info'!AD214</f>
        <v/>
      </c>
      <c r="AE214" s="32" t="str">
        <f>'Comprehensive apps info'!AE214</f>
        <v/>
      </c>
      <c r="AF214" s="33" t="str">
        <f>'Comprehensive apps info'!AF214</f>
        <v/>
      </c>
      <c r="AG214" s="33" t="str">
        <f>'Comprehensive apps info'!AG214</f>
        <v/>
      </c>
      <c r="AH214" s="33" t="str">
        <f>'Comprehensive apps info'!AH214</f>
        <v/>
      </c>
      <c r="AI214" s="1"/>
      <c r="AJ214" s="1"/>
      <c r="AK214" s="1"/>
    </row>
    <row r="215">
      <c r="A215" s="91"/>
      <c r="B215" s="10">
        <f>'Comprehensive apps info'!B215</f>
        <v>9</v>
      </c>
      <c r="C215" s="10">
        <f>'Comprehensive apps info'!C215</f>
        <v>21</v>
      </c>
      <c r="D215" s="25" t="str">
        <f>'Comprehensive apps info'!D215</f>
        <v>Waste Management</v>
      </c>
      <c r="E215" s="25" t="str">
        <f>'Comprehensive apps info'!E215</f>
        <v>Riverside Collection Letters</v>
      </c>
      <c r="F215" s="25" t="str">
        <f>'Comprehensive apps info'!F215</f>
        <v>wmirvsd</v>
      </c>
      <c r="G215" s="25" t="str">
        <f>'Comprehensive apps info'!G215</f>
        <v>Daily</v>
      </c>
      <c r="H215" s="25" t="str">
        <f>'Comprehensive apps info'!H215</f>
        <v>Letter</v>
      </c>
      <c r="I215" s="25" t="str">
        <f>'Comprehensive apps info'!I215</f>
        <v>Raw Data</v>
      </c>
      <c r="J215" s="25" t="str">
        <f>'Comprehensive apps info'!J215</f>
        <v>Pravallika</v>
      </c>
      <c r="K215" s="25" t="str">
        <f>'Comprehensive apps info'!K215</f>
        <v>Ravi</v>
      </c>
      <c r="L215" s="25" t="str">
        <f>'Comprehensive apps info'!L215</f>
        <v>David Jarrett</v>
      </c>
      <c r="M215" s="25" t="str">
        <f>'Comprehensive apps info'!M215</f>
        <v>Julie Dunbar</v>
      </c>
      <c r="N215" s="25" t="str">
        <f>'Comprehensive apps info'!N215</f>
        <v>David Jarrett</v>
      </c>
      <c r="O215" s="120" t="str">
        <f>'Comprehensive apps info'!O215</f>
        <v>App on Hold</v>
      </c>
      <c r="P215" s="25" t="str">
        <f>'Comprehensive apps info'!P215</f>
        <v/>
      </c>
      <c r="Q215" s="25" t="str">
        <f>'Comprehensive apps info'!Q215</f>
        <v/>
      </c>
      <c r="R215" s="25" t="str">
        <f>'Comprehensive apps info'!R215</f>
        <v/>
      </c>
      <c r="S215" s="16" t="str">
        <f>'Comprehensive apps info'!S215</f>
        <v/>
      </c>
      <c r="T215" s="16" t="str">
        <f>'Comprehensive apps info'!T215</f>
        <v/>
      </c>
      <c r="U215" s="25" t="str">
        <f>'Comprehensive apps info'!U215</f>
        <v/>
      </c>
      <c r="V215" s="25" t="str">
        <f>'Comprehensive apps info'!V215</f>
        <v/>
      </c>
      <c r="W215" s="28" t="str">
        <f>'Comprehensive apps info'!W215</f>
        <v/>
      </c>
      <c r="X215" s="29" t="str">
        <f>'Comprehensive apps info'!X215</f>
        <v/>
      </c>
      <c r="Y215" s="30" t="str">
        <f>'Comprehensive apps info'!Y215</f>
        <v/>
      </c>
      <c r="Z215" s="31" t="str">
        <f>'Comprehensive apps info'!Z215</f>
        <v/>
      </c>
      <c r="AA215" s="32" t="str">
        <f>'Comprehensive apps info'!AA215</f>
        <v/>
      </c>
      <c r="AB215" s="32" t="str">
        <f>'Comprehensive apps info'!AB215</f>
        <v/>
      </c>
      <c r="AC215" s="32" t="str">
        <f>'Comprehensive apps info'!AC215</f>
        <v/>
      </c>
      <c r="AD215" s="32" t="str">
        <f>'Comprehensive apps info'!AD215</f>
        <v/>
      </c>
      <c r="AE215" s="32" t="str">
        <f>'Comprehensive apps info'!AE215</f>
        <v/>
      </c>
      <c r="AF215" s="33" t="str">
        <f>'Comprehensive apps info'!AF215</f>
        <v/>
      </c>
      <c r="AG215" s="33" t="str">
        <f>'Comprehensive apps info'!AG215</f>
        <v/>
      </c>
      <c r="AH215" s="33" t="str">
        <f>'Comprehensive apps info'!AH215</f>
        <v/>
      </c>
      <c r="AI215" s="1"/>
      <c r="AJ215" s="1"/>
      <c r="AK215" s="1"/>
    </row>
    <row r="216">
      <c r="A216" s="91"/>
      <c r="B216" s="10">
        <f>'Comprehensive apps info'!B216</f>
        <v>9</v>
      </c>
      <c r="C216" s="10">
        <f>'Comprehensive apps info'!C216</f>
        <v>22</v>
      </c>
      <c r="D216" s="25" t="str">
        <f>'Comprehensive apps info'!D216</f>
        <v>Waste Management</v>
      </c>
      <c r="E216" s="25" t="str">
        <f>'Comprehensive apps info'!E216</f>
        <v>IEMM</v>
      </c>
      <c r="F216" s="25" t="str">
        <f>'Comprehensive apps info'!F216</f>
        <v>wmiiemm</v>
      </c>
      <c r="G216" s="25" t="str">
        <f>'Comprehensive apps info'!G216</f>
        <v>Quarterly</v>
      </c>
      <c r="H216" s="25" t="str">
        <f>'Comprehensive apps info'!H216</f>
        <v>Letter</v>
      </c>
      <c r="I216" s="25" t="str">
        <f>'Comprehensive apps info'!I216</f>
        <v>Raw Data</v>
      </c>
      <c r="J216" s="25" t="str">
        <f>'Comprehensive apps info'!J216</f>
        <v>Anil</v>
      </c>
      <c r="K216" s="25" t="str">
        <f>'Comprehensive apps info'!K216</f>
        <v>Ravi</v>
      </c>
      <c r="L216" s="25" t="str">
        <f>'Comprehensive apps info'!L216</f>
        <v>David Jarrett</v>
      </c>
      <c r="M216" s="25" t="str">
        <f>'Comprehensive apps info'!M216</f>
        <v>Julie Dunbar</v>
      </c>
      <c r="N216" s="25" t="str">
        <f>'Comprehensive apps info'!N216</f>
        <v>David Jarrett</v>
      </c>
      <c r="O216" s="120" t="str">
        <f>'Comprehensive apps info'!O216</f>
        <v>Supported by TEKsystems</v>
      </c>
      <c r="P216" s="25" t="str">
        <f>'Comprehensive apps info'!P216</f>
        <v/>
      </c>
      <c r="Q216" s="25" t="str">
        <f>'Comprehensive apps info'!Q216</f>
        <v/>
      </c>
      <c r="R216" s="25" t="str">
        <f>'Comprehensive apps info'!R216</f>
        <v/>
      </c>
      <c r="S216" s="16" t="str">
        <f>'Comprehensive apps info'!S216</f>
        <v/>
      </c>
      <c r="T216" s="16" t="str">
        <f>'Comprehensive apps info'!T216</f>
        <v/>
      </c>
      <c r="U216" s="25" t="str">
        <f>'Comprehensive apps info'!U216</f>
        <v/>
      </c>
      <c r="V216" s="25" t="str">
        <f>'Comprehensive apps info'!V216</f>
        <v/>
      </c>
      <c r="W216" s="28" t="str">
        <f>'Comprehensive apps info'!W216</f>
        <v/>
      </c>
      <c r="X216" s="29" t="str">
        <f>'Comprehensive apps info'!X216</f>
        <v/>
      </c>
      <c r="Y216" s="30" t="str">
        <f>'Comprehensive apps info'!Y216</f>
        <v/>
      </c>
      <c r="Z216" s="31" t="str">
        <f>'Comprehensive apps info'!Z216</f>
        <v/>
      </c>
      <c r="AA216" s="32" t="str">
        <f>'Comprehensive apps info'!AA216</f>
        <v/>
      </c>
      <c r="AB216" s="32" t="str">
        <f>'Comprehensive apps info'!AB216</f>
        <v/>
      </c>
      <c r="AC216" s="32" t="str">
        <f>'Comprehensive apps info'!AC216</f>
        <v/>
      </c>
      <c r="AD216" s="32" t="str">
        <f>'Comprehensive apps info'!AD216</f>
        <v/>
      </c>
      <c r="AE216" s="32" t="str">
        <f>'Comprehensive apps info'!AE216</f>
        <v/>
      </c>
      <c r="AF216" s="33" t="str">
        <f>'Comprehensive apps info'!AF216</f>
        <v/>
      </c>
      <c r="AG216" s="33" t="str">
        <f>'Comprehensive apps info'!AG216</f>
        <v/>
      </c>
      <c r="AH216" s="33" t="str">
        <f>'Comprehensive apps info'!AH216</f>
        <v/>
      </c>
      <c r="AI216" s="1"/>
      <c r="AJ216" s="1"/>
      <c r="AK216" s="1"/>
    </row>
    <row r="217">
      <c r="A217" s="91"/>
      <c r="B217" s="10">
        <f>'Comprehensive apps info'!B217</f>
        <v>9</v>
      </c>
      <c r="C217" s="10">
        <f>'Comprehensive apps info'!C217</f>
        <v>23</v>
      </c>
      <c r="D217" s="25" t="str">
        <f>'Comprehensive apps info'!D217</f>
        <v>Waste Management</v>
      </c>
      <c r="E217" s="25" t="str">
        <f>'Comprehensive apps info'!E217</f>
        <v>El Cajon Collection Letters</v>
      </c>
      <c r="F217" s="25" t="str">
        <f>'Comprehensive apps info'!F217</f>
        <v>wmielca</v>
      </c>
      <c r="G217" s="25" t="str">
        <f>'Comprehensive apps info'!G217</f>
        <v>Quarterly</v>
      </c>
      <c r="H217" s="25" t="str">
        <f>'Comprehensive apps info'!H217</f>
        <v>Letter</v>
      </c>
      <c r="I217" s="25" t="str">
        <f>'Comprehensive apps info'!I217</f>
        <v>Raw Data</v>
      </c>
      <c r="J217" s="25" t="str">
        <f>'Comprehensive apps info'!J217</f>
        <v>Anil</v>
      </c>
      <c r="K217" s="25" t="str">
        <f>'Comprehensive apps info'!K217</f>
        <v>Ravi</v>
      </c>
      <c r="L217" s="25" t="str">
        <f>'Comprehensive apps info'!L217</f>
        <v>David Jarrett</v>
      </c>
      <c r="M217" s="25" t="str">
        <f>'Comprehensive apps info'!M217</f>
        <v>Julie Dunbar</v>
      </c>
      <c r="N217" s="25" t="str">
        <f>'Comprehensive apps info'!N217</f>
        <v>David Jarrett</v>
      </c>
      <c r="O217" s="120" t="str">
        <f>'Comprehensive apps info'!O217</f>
        <v>Supported by TEKsystems</v>
      </c>
      <c r="P217" s="25" t="str">
        <f>'Comprehensive apps info'!P217</f>
        <v/>
      </c>
      <c r="Q217" s="25" t="str">
        <f>'Comprehensive apps info'!Q217</f>
        <v/>
      </c>
      <c r="R217" s="25" t="str">
        <f>'Comprehensive apps info'!R217</f>
        <v/>
      </c>
      <c r="S217" s="16" t="str">
        <f>'Comprehensive apps info'!S217</f>
        <v/>
      </c>
      <c r="T217" s="16" t="str">
        <f>'Comprehensive apps info'!T217</f>
        <v/>
      </c>
      <c r="U217" s="25" t="str">
        <f>'Comprehensive apps info'!U217</f>
        <v/>
      </c>
      <c r="V217" s="25" t="str">
        <f>'Comprehensive apps info'!V217</f>
        <v/>
      </c>
      <c r="W217" s="28" t="str">
        <f>'Comprehensive apps info'!W217</f>
        <v/>
      </c>
      <c r="X217" s="29" t="str">
        <f>'Comprehensive apps info'!X217</f>
        <v/>
      </c>
      <c r="Y217" s="30" t="str">
        <f>'Comprehensive apps info'!Y217</f>
        <v/>
      </c>
      <c r="Z217" s="31" t="str">
        <f>'Comprehensive apps info'!Z217</f>
        <v/>
      </c>
      <c r="AA217" s="32" t="str">
        <f>'Comprehensive apps info'!AA217</f>
        <v/>
      </c>
      <c r="AB217" s="32" t="str">
        <f>'Comprehensive apps info'!AB217</f>
        <v/>
      </c>
      <c r="AC217" s="32" t="str">
        <f>'Comprehensive apps info'!AC217</f>
        <v/>
      </c>
      <c r="AD217" s="32" t="str">
        <f>'Comprehensive apps info'!AD217</f>
        <v/>
      </c>
      <c r="AE217" s="32" t="str">
        <f>'Comprehensive apps info'!AE217</f>
        <v/>
      </c>
      <c r="AF217" s="33" t="str">
        <f>'Comprehensive apps info'!AF217</f>
        <v/>
      </c>
      <c r="AG217" s="33" t="str">
        <f>'Comprehensive apps info'!AG217</f>
        <v/>
      </c>
      <c r="AH217" s="33" t="str">
        <f>'Comprehensive apps info'!AH217</f>
        <v/>
      </c>
      <c r="AI217" s="1"/>
      <c r="AJ217" s="1"/>
      <c r="AK217" s="1"/>
    </row>
    <row r="218">
      <c r="A218" s="91"/>
      <c r="B218" s="10">
        <f>'Comprehensive apps info'!B218</f>
        <v>9</v>
      </c>
      <c r="C218" s="10">
        <f>'Comprehensive apps info'!C218</f>
        <v>24</v>
      </c>
      <c r="D218" s="25" t="str">
        <f>'Comprehensive apps info'!D218</f>
        <v>Waste Management</v>
      </c>
      <c r="E218" s="25" t="str">
        <f>'Comprehensive apps info'!E218</f>
        <v>Special Letter for Rio Rancho</v>
      </c>
      <c r="F218" s="25" t="str">
        <f>'Comprehensive apps info'!F218</f>
        <v>wmispec</v>
      </c>
      <c r="G218" s="25" t="str">
        <f>'Comprehensive apps info'!G218</f>
        <v>Quarterly</v>
      </c>
      <c r="H218" s="25" t="str">
        <f>'Comprehensive apps info'!H218</f>
        <v>Letter</v>
      </c>
      <c r="I218" s="25" t="str">
        <f>'Comprehensive apps info'!I218</f>
        <v>Raw Data</v>
      </c>
      <c r="J218" s="25" t="str">
        <f>'Comprehensive apps info'!J218</f>
        <v>Ravi</v>
      </c>
      <c r="K218" s="25" t="str">
        <f>'Comprehensive apps info'!K218</f>
        <v>Anil</v>
      </c>
      <c r="L218" s="25" t="str">
        <f>'Comprehensive apps info'!L218</f>
        <v>David Jarrett</v>
      </c>
      <c r="M218" s="25" t="str">
        <f>'Comprehensive apps info'!M218</f>
        <v>Julie Dunbar</v>
      </c>
      <c r="N218" s="25" t="str">
        <f>'Comprehensive apps info'!N218</f>
        <v>David Jarrett</v>
      </c>
      <c r="O218" s="120" t="str">
        <f>'Comprehensive apps info'!O218</f>
        <v>Supported by TEKsystems</v>
      </c>
      <c r="P218" s="25" t="str">
        <f>'Comprehensive apps info'!P218</f>
        <v/>
      </c>
      <c r="Q218" s="25" t="str">
        <f>'Comprehensive apps info'!Q218</f>
        <v/>
      </c>
      <c r="R218" s="25" t="str">
        <f>'Comprehensive apps info'!R218</f>
        <v/>
      </c>
      <c r="S218" s="16" t="str">
        <f>'Comprehensive apps info'!S218</f>
        <v/>
      </c>
      <c r="T218" s="16" t="str">
        <f>'Comprehensive apps info'!T218</f>
        <v/>
      </c>
      <c r="U218" s="25" t="str">
        <f>'Comprehensive apps info'!U218</f>
        <v/>
      </c>
      <c r="V218" s="25" t="str">
        <f>'Comprehensive apps info'!V218</f>
        <v/>
      </c>
      <c r="W218" s="28" t="str">
        <f>'Comprehensive apps info'!W218</f>
        <v/>
      </c>
      <c r="X218" s="29" t="str">
        <f>'Comprehensive apps info'!X218</f>
        <v/>
      </c>
      <c r="Y218" s="30" t="str">
        <f>'Comprehensive apps info'!Y218</f>
        <v/>
      </c>
      <c r="Z218" s="31" t="str">
        <f>'Comprehensive apps info'!Z218</f>
        <v/>
      </c>
      <c r="AA218" s="32" t="str">
        <f>'Comprehensive apps info'!AA218</f>
        <v/>
      </c>
      <c r="AB218" s="32" t="str">
        <f>'Comprehensive apps info'!AB218</f>
        <v/>
      </c>
      <c r="AC218" s="32" t="str">
        <f>'Comprehensive apps info'!AC218</f>
        <v/>
      </c>
      <c r="AD218" s="32" t="str">
        <f>'Comprehensive apps info'!AD218</f>
        <v/>
      </c>
      <c r="AE218" s="32" t="str">
        <f>'Comprehensive apps info'!AE218</f>
        <v/>
      </c>
      <c r="AF218" s="33" t="str">
        <f>'Comprehensive apps info'!AF218</f>
        <v/>
      </c>
      <c r="AG218" s="33" t="str">
        <f>'Comprehensive apps info'!AG218</f>
        <v/>
      </c>
      <c r="AH218" s="33" t="str">
        <f>'Comprehensive apps info'!AH218</f>
        <v/>
      </c>
      <c r="AI218" s="1"/>
      <c r="AJ218" s="1"/>
      <c r="AK218" s="1"/>
    </row>
    <row r="219">
      <c r="A219" s="91"/>
      <c r="B219" s="10">
        <f>'Comprehensive apps info'!B219</f>
        <v>9</v>
      </c>
      <c r="C219" s="10">
        <f>'Comprehensive apps info'!C219</f>
        <v>25</v>
      </c>
      <c r="D219" s="25" t="str">
        <f>'Comprehensive apps info'!D219</f>
        <v>Waste Management</v>
      </c>
      <c r="E219" s="25" t="str">
        <f>'Comprehensive apps info'!E219</f>
        <v>Green Leaf</v>
      </c>
      <c r="F219" s="25" t="str">
        <f>'Comprehensive apps info'!F219</f>
        <v>wmigren</v>
      </c>
      <c r="G219" s="25" t="str">
        <f>'Comprehensive apps info'!G219</f>
        <v>Quarterly</v>
      </c>
      <c r="H219" s="25" t="str">
        <f>'Comprehensive apps info'!H219</f>
        <v>Letter</v>
      </c>
      <c r="I219" s="25" t="str">
        <f>'Comprehensive apps info'!I219</f>
        <v>Raw Data</v>
      </c>
      <c r="J219" s="25" t="str">
        <f>'Comprehensive apps info'!J219</f>
        <v>Ravi</v>
      </c>
      <c r="K219" s="25" t="str">
        <f>'Comprehensive apps info'!K219</f>
        <v>Anil</v>
      </c>
      <c r="L219" s="25" t="str">
        <f>'Comprehensive apps info'!L219</f>
        <v>David Jarrett</v>
      </c>
      <c r="M219" s="25" t="str">
        <f>'Comprehensive apps info'!M219</f>
        <v>Julie Dunbar</v>
      </c>
      <c r="N219" s="25" t="str">
        <f>'Comprehensive apps info'!N219</f>
        <v>David Jarrett</v>
      </c>
      <c r="O219" s="120" t="str">
        <f>'Comprehensive apps info'!O219</f>
        <v>Supported by TEKsystems</v>
      </c>
      <c r="P219" s="25" t="str">
        <f>'Comprehensive apps info'!P219</f>
        <v/>
      </c>
      <c r="Q219" s="25" t="str">
        <f>'Comprehensive apps info'!Q219</f>
        <v/>
      </c>
      <c r="R219" s="25" t="str">
        <f>'Comprehensive apps info'!R219</f>
        <v/>
      </c>
      <c r="S219" s="16" t="str">
        <f>'Comprehensive apps info'!S219</f>
        <v/>
      </c>
      <c r="T219" s="16" t="str">
        <f>'Comprehensive apps info'!T219</f>
        <v/>
      </c>
      <c r="U219" s="25" t="str">
        <f>'Comprehensive apps info'!U219</f>
        <v/>
      </c>
      <c r="V219" s="25" t="str">
        <f>'Comprehensive apps info'!V219</f>
        <v/>
      </c>
      <c r="W219" s="28" t="str">
        <f>'Comprehensive apps info'!W219</f>
        <v/>
      </c>
      <c r="X219" s="29" t="str">
        <f>'Comprehensive apps info'!X219</f>
        <v/>
      </c>
      <c r="Y219" s="30" t="str">
        <f>'Comprehensive apps info'!Y219</f>
        <v/>
      </c>
      <c r="Z219" s="31" t="str">
        <f>'Comprehensive apps info'!Z219</f>
        <v/>
      </c>
      <c r="AA219" s="32" t="str">
        <f>'Comprehensive apps info'!AA219</f>
        <v/>
      </c>
      <c r="AB219" s="32" t="str">
        <f>'Comprehensive apps info'!AB219</f>
        <v/>
      </c>
      <c r="AC219" s="32" t="str">
        <f>'Comprehensive apps info'!AC219</f>
        <v/>
      </c>
      <c r="AD219" s="32" t="str">
        <f>'Comprehensive apps info'!AD219</f>
        <v/>
      </c>
      <c r="AE219" s="32" t="str">
        <f>'Comprehensive apps info'!AE219</f>
        <v/>
      </c>
      <c r="AF219" s="33" t="str">
        <f>'Comprehensive apps info'!AF219</f>
        <v/>
      </c>
      <c r="AG219" s="33" t="str">
        <f>'Comprehensive apps info'!AG219</f>
        <v/>
      </c>
      <c r="AH219" s="33" t="str">
        <f>'Comprehensive apps info'!AH219</f>
        <v/>
      </c>
      <c r="AI219" s="1"/>
      <c r="AJ219" s="1"/>
      <c r="AK219" s="1"/>
    </row>
    <row r="220">
      <c r="A220" s="91"/>
      <c r="B220" s="10">
        <f>'Comprehensive apps info'!B220</f>
        <v>9</v>
      </c>
      <c r="C220" s="10">
        <f>'Comprehensive apps info'!C220</f>
        <v>26</v>
      </c>
      <c r="D220" s="25" t="str">
        <f>'Comprehensive apps info'!D220</f>
        <v>Waste Management</v>
      </c>
      <c r="E220" s="25" t="str">
        <f>'Comprehensive apps info'!E220</f>
        <v>Oakland Collection Letter</v>
      </c>
      <c r="F220" s="25" t="str">
        <f>'Comprehensive apps info'!F220</f>
        <v>wmioakl</v>
      </c>
      <c r="G220" s="25" t="str">
        <f>'Comprehensive apps info'!G220</f>
        <v>Quarterly</v>
      </c>
      <c r="H220" s="25" t="str">
        <f>'Comprehensive apps info'!H220</f>
        <v>Letter</v>
      </c>
      <c r="I220" s="25" t="str">
        <f>'Comprehensive apps info'!I220</f>
        <v>Raw Data</v>
      </c>
      <c r="J220" s="25" t="str">
        <f>'Comprehensive apps info'!J220</f>
        <v>Ravi</v>
      </c>
      <c r="K220" s="25" t="str">
        <f>'Comprehensive apps info'!K220</f>
        <v>Anil</v>
      </c>
      <c r="L220" s="25" t="str">
        <f>'Comprehensive apps info'!L220</f>
        <v>David Jarrett</v>
      </c>
      <c r="M220" s="25" t="str">
        <f>'Comprehensive apps info'!M220</f>
        <v>Julie Dunbar</v>
      </c>
      <c r="N220" s="25" t="str">
        <f>'Comprehensive apps info'!N220</f>
        <v>David Jarrett</v>
      </c>
      <c r="O220" s="120" t="str">
        <f>'Comprehensive apps info'!O220</f>
        <v>Supported by TEKsystems</v>
      </c>
      <c r="P220" s="25" t="str">
        <f>'Comprehensive apps info'!P220</f>
        <v/>
      </c>
      <c r="Q220" s="25" t="str">
        <f>'Comprehensive apps info'!Q220</f>
        <v/>
      </c>
      <c r="R220" s="25" t="str">
        <f>'Comprehensive apps info'!R220</f>
        <v/>
      </c>
      <c r="S220" s="16" t="str">
        <f>'Comprehensive apps info'!S220</f>
        <v/>
      </c>
      <c r="T220" s="16" t="str">
        <f>'Comprehensive apps info'!T220</f>
        <v/>
      </c>
      <c r="U220" s="25" t="str">
        <f>'Comprehensive apps info'!U220</f>
        <v/>
      </c>
      <c r="V220" s="25" t="str">
        <f>'Comprehensive apps info'!V220</f>
        <v/>
      </c>
      <c r="W220" s="28" t="str">
        <f>'Comprehensive apps info'!W220</f>
        <v/>
      </c>
      <c r="X220" s="29" t="str">
        <f>'Comprehensive apps info'!X220</f>
        <v/>
      </c>
      <c r="Y220" s="30" t="str">
        <f>'Comprehensive apps info'!Y220</f>
        <v>https://sites.google.com/a/rrd.com/wmioakl---waste-management-oakland/</v>
      </c>
      <c r="Z220" s="31" t="str">
        <f>'Comprehensive apps info'!Z220</f>
        <v/>
      </c>
      <c r="AA220" s="32" t="str">
        <f>'Comprehensive apps info'!AA220</f>
        <v/>
      </c>
      <c r="AB220" s="32" t="str">
        <f>'Comprehensive apps info'!AB220</f>
        <v/>
      </c>
      <c r="AC220" s="32" t="str">
        <f>'Comprehensive apps info'!AC220</f>
        <v/>
      </c>
      <c r="AD220" s="32" t="str">
        <f>'Comprehensive apps info'!AD220</f>
        <v/>
      </c>
      <c r="AE220" s="32" t="str">
        <f>'Comprehensive apps info'!AE220</f>
        <v/>
      </c>
      <c r="AF220" s="33" t="str">
        <f>'Comprehensive apps info'!AF220</f>
        <v/>
      </c>
      <c r="AG220" s="33" t="str">
        <f>'Comprehensive apps info'!AG220</f>
        <v/>
      </c>
      <c r="AH220" s="33" t="str">
        <f>'Comprehensive apps info'!AH220</f>
        <v/>
      </c>
      <c r="AI220" s="1"/>
      <c r="AJ220" s="1"/>
      <c r="AK220" s="1"/>
    </row>
    <row r="221">
      <c r="A221" s="91"/>
      <c r="B221" s="10">
        <f>'Comprehensive apps info'!B221</f>
        <v>9</v>
      </c>
      <c r="C221" s="10">
        <f>'Comprehensive apps info'!C221</f>
        <v>27</v>
      </c>
      <c r="D221" s="25" t="str">
        <f>'Comprehensive apps info'!D221</f>
        <v>Yellow Pages</v>
      </c>
      <c r="E221" s="25" t="str">
        <f>'Comprehensive apps info'!E221</f>
        <v>Checks</v>
      </c>
      <c r="F221" s="25" t="str">
        <f>'Comprehensive apps info'!F221</f>
        <v>ypgchks</v>
      </c>
      <c r="G221" s="25" t="str">
        <f>'Comprehensive apps info'!G221</f>
        <v>Weekly</v>
      </c>
      <c r="H221" s="25" t="str">
        <f>'Comprehensive apps info'!H221</f>
        <v>Checks</v>
      </c>
      <c r="I221" s="25" t="str">
        <f>'Comprehensive apps info'!I221</f>
        <v>Raw Data</v>
      </c>
      <c r="J221" s="25" t="str">
        <f>'Comprehensive apps info'!J221</f>
        <v>Sushil</v>
      </c>
      <c r="K221" s="25" t="str">
        <f>'Comprehensive apps info'!K221</f>
        <v>Parth</v>
      </c>
      <c r="L221" s="25" t="str">
        <f>'Comprehensive apps info'!L221</f>
        <v>Michael Smith</v>
      </c>
      <c r="M221" s="25" t="str">
        <f>'Comprehensive apps info'!M221</f>
        <v>Richard Pruitt</v>
      </c>
      <c r="N221" s="25" t="str">
        <f>'Comprehensive apps info'!N221</f>
        <v>Mike Benson</v>
      </c>
      <c r="O221" s="120" t="str">
        <f>'Comprehensive apps info'!O221</f>
        <v>Supported by TEKsystems</v>
      </c>
      <c r="P221" s="25" t="str">
        <f>'Comprehensive apps info'!P221</f>
        <v/>
      </c>
      <c r="Q221" s="25" t="str">
        <f>'Comprehensive apps info'!Q221</f>
        <v/>
      </c>
      <c r="R221" s="25" t="str">
        <f>'Comprehensive apps info'!R221</f>
        <v/>
      </c>
      <c r="S221" s="16" t="str">
        <f>'Comprehensive apps info'!S221</f>
        <v/>
      </c>
      <c r="T221" s="16" t="str">
        <f>'Comprehensive apps info'!T221</f>
        <v/>
      </c>
      <c r="U221" s="25" t="str">
        <f>'Comprehensive apps info'!U221</f>
        <v/>
      </c>
      <c r="V221" s="25" t="str">
        <f>'Comprehensive apps info'!V221</f>
        <v/>
      </c>
      <c r="W221" s="28" t="str">
        <f>'Comprehensive apps info'!W221</f>
        <v/>
      </c>
      <c r="X221" s="29" t="str">
        <f>'Comprehensive apps info'!X221</f>
        <v/>
      </c>
      <c r="Y221" s="30" t="str">
        <f>'Comprehensive apps info'!Y221</f>
        <v>https://sites.google.com/a/rrd.com/ypgchks/</v>
      </c>
      <c r="Z221" s="31" t="str">
        <f>'Comprehensive apps info'!Z221</f>
        <v/>
      </c>
      <c r="AA221" s="32" t="str">
        <f>'Comprehensive apps info'!AA221</f>
        <v/>
      </c>
      <c r="AB221" s="32" t="str">
        <f>'Comprehensive apps info'!AB221</f>
        <v/>
      </c>
      <c r="AC221" s="32" t="str">
        <f>'Comprehensive apps info'!AC221</f>
        <v/>
      </c>
      <c r="AD221" s="32" t="str">
        <f>'Comprehensive apps info'!AD221</f>
        <v/>
      </c>
      <c r="AE221" s="32" t="str">
        <f>'Comprehensive apps info'!AE221</f>
        <v/>
      </c>
      <c r="AF221" s="33" t="str">
        <f>'Comprehensive apps info'!AF221</f>
        <v/>
      </c>
      <c r="AG221" s="33" t="str">
        <f>'Comprehensive apps info'!AG221</f>
        <v/>
      </c>
      <c r="AH221" s="33" t="str">
        <f>'Comprehensive apps info'!AH221</f>
        <v/>
      </c>
      <c r="AI221" s="1"/>
      <c r="AJ221" s="1"/>
      <c r="AK221" s="1"/>
    </row>
    <row r="222">
      <c r="A222" s="91"/>
      <c r="B222" s="10">
        <f>'Comprehensive apps info'!B222</f>
        <v>9</v>
      </c>
      <c r="C222" s="10">
        <f>'Comprehensive apps info'!C222</f>
        <v>28</v>
      </c>
      <c r="D222" s="25" t="str">
        <f>'Comprehensive apps info'!D222</f>
        <v>ING Voya</v>
      </c>
      <c r="E222" s="25" t="str">
        <f>'Comprehensive apps info'!E222</f>
        <v>QACA Notices</v>
      </c>
      <c r="F222" s="25" t="str">
        <f>'Comprehensive apps info'!F222</f>
        <v>ingqaca</v>
      </c>
      <c r="G222" s="25" t="str">
        <f>'Comprehensive apps info'!G222</f>
        <v>Daily</v>
      </c>
      <c r="H222" s="25" t="str">
        <f>'Comprehensive apps info'!H222</f>
        <v>Letter</v>
      </c>
      <c r="I222" s="25" t="str">
        <f>'Comprehensive apps info'!I222</f>
        <v>PDF</v>
      </c>
      <c r="J222" s="25" t="str">
        <f>'Comprehensive apps info'!J222</f>
        <v>Ravi</v>
      </c>
      <c r="K222" s="25" t="str">
        <f>'Comprehensive apps info'!K222</f>
        <v>Rao</v>
      </c>
      <c r="L222" s="25" t="str">
        <f>'Comprehensive apps info'!L222</f>
        <v>John Wyllie</v>
      </c>
      <c r="M222" s="25" t="str">
        <f>'Comprehensive apps info'!M222</f>
        <v>Steven Cicchetto</v>
      </c>
      <c r="N222" s="25" t="str">
        <f>'Comprehensive apps info'!N222</f>
        <v>Mike Benson</v>
      </c>
      <c r="O222" s="120" t="str">
        <f>'Comprehensive apps info'!O222</f>
        <v>Supported by TEKsystems</v>
      </c>
      <c r="P222" s="25" t="str">
        <f>'Comprehensive apps info'!P222</f>
        <v/>
      </c>
      <c r="Q222" s="25" t="str">
        <f>'Comprehensive apps info'!Q222</f>
        <v/>
      </c>
      <c r="R222" s="25" t="str">
        <f>'Comprehensive apps info'!R222</f>
        <v/>
      </c>
      <c r="S222" s="16" t="str">
        <f>'Comprehensive apps info'!S222</f>
        <v/>
      </c>
      <c r="T222" s="16" t="str">
        <f>'Comprehensive apps info'!T222</f>
        <v/>
      </c>
      <c r="U222" s="25" t="str">
        <f>'Comprehensive apps info'!U222</f>
        <v/>
      </c>
      <c r="V222" s="25" t="str">
        <f>'Comprehensive apps info'!V222</f>
        <v/>
      </c>
      <c r="W222" s="28" t="str">
        <f>'Comprehensive apps info'!W222</f>
        <v/>
      </c>
      <c r="X222" s="29" t="str">
        <f>'Comprehensive apps info'!X222</f>
        <v/>
      </c>
      <c r="Y222" s="30" t="str">
        <f>'Comprehensive apps info'!Y222</f>
        <v>https://sites.google.com/a/rrd.com/ing-voya-qaca/</v>
      </c>
      <c r="Z222" s="31" t="str">
        <f>'Comprehensive apps info'!Z222</f>
        <v/>
      </c>
      <c r="AA222" s="32" t="str">
        <f>'Comprehensive apps info'!AA222</f>
        <v>powerstream_donotreply@rrd.com</v>
      </c>
      <c r="AB222" s="32" t="str">
        <f>'Comprehensive apps info'!AB222</f>
        <v>voyaadpsupportteam@rrd.com,
pasupport1\\\@rrd.com</v>
      </c>
      <c r="AC222" s="32" t="str">
        <f>'Comprehensive apps info'!AC222</f>
        <v/>
      </c>
      <c r="AD222" s="32" t="str">
        <f>'Comprehensive apps info'!AD222</f>
        <v/>
      </c>
      <c r="AE222" s="32" t="str">
        <f>'Comprehensive apps info'!AE222</f>
        <v/>
      </c>
      <c r="AF222" s="33" t="str">
        <f>'Comprehensive apps info'!AF222</f>
        <v/>
      </c>
      <c r="AG222" s="33" t="str">
        <f>'Comprehensive apps info'!AG222</f>
        <v/>
      </c>
      <c r="AH222" s="33" t="str">
        <f>'Comprehensive apps info'!AH222</f>
        <v/>
      </c>
      <c r="AI222" s="1"/>
      <c r="AJ222" s="1"/>
      <c r="AK222" s="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  <c r="AF223" s="91"/>
      <c r="AG223" s="91"/>
      <c r="AH223" s="91"/>
      <c r="AI223" s="1"/>
      <c r="AJ223" s="1"/>
      <c r="AK223" s="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91"/>
      <c r="AG224" s="91"/>
      <c r="AH224" s="91"/>
      <c r="AI224" s="1"/>
      <c r="AJ224" s="1"/>
      <c r="AK224" s="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91"/>
      <c r="AG225" s="91"/>
      <c r="AH225" s="91"/>
      <c r="AI225" s="1"/>
      <c r="AJ225" s="1"/>
      <c r="AK225" s="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  <c r="AG226" s="91"/>
      <c r="AH226" s="91"/>
      <c r="AI226" s="1"/>
      <c r="AJ226" s="1"/>
      <c r="AK226" s="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  <c r="AH227" s="91"/>
      <c r="AI227" s="1"/>
      <c r="AJ227" s="1"/>
      <c r="AK227" s="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  <c r="AF228" s="91"/>
      <c r="AG228" s="91"/>
      <c r="AH228" s="91"/>
      <c r="AI228" s="1"/>
      <c r="AJ228" s="1"/>
      <c r="AK228" s="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  <c r="AG229" s="91"/>
      <c r="AH229" s="91"/>
      <c r="AI229" s="1"/>
      <c r="AJ229" s="1"/>
      <c r="AK229" s="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1"/>
      <c r="AJ230" s="1"/>
      <c r="AK230" s="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1"/>
      <c r="AJ231" s="1"/>
      <c r="AK231" s="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1"/>
      <c r="AJ232" s="1"/>
      <c r="AK232" s="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  <c r="AG233" s="91"/>
      <c r="AH233" s="91"/>
      <c r="AI233" s="1"/>
      <c r="AJ233" s="1"/>
      <c r="AK233" s="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  <c r="AG234" s="91"/>
      <c r="AH234" s="91"/>
      <c r="AI234" s="1"/>
      <c r="AJ234" s="1"/>
      <c r="AK234" s="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91"/>
      <c r="AG235" s="91"/>
      <c r="AH235" s="91"/>
      <c r="AI235" s="1"/>
      <c r="AJ235" s="1"/>
      <c r="AK235" s="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  <c r="AF236" s="91"/>
      <c r="AG236" s="91"/>
      <c r="AH236" s="91"/>
      <c r="AI236" s="1"/>
      <c r="AJ236" s="1"/>
      <c r="AK236" s="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  <c r="AF237" s="91"/>
      <c r="AG237" s="91"/>
      <c r="AH237" s="91"/>
      <c r="AI237" s="1"/>
      <c r="AJ237" s="1"/>
      <c r="AK237" s="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  <c r="AF238" s="91"/>
      <c r="AG238" s="91"/>
      <c r="AH238" s="91"/>
      <c r="AI238" s="1"/>
      <c r="AJ238" s="1"/>
      <c r="AK238" s="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91"/>
      <c r="AG239" s="91"/>
      <c r="AH239" s="91"/>
      <c r="AI239" s="1"/>
      <c r="AJ239" s="1"/>
      <c r="AK239" s="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  <c r="AF240" s="91"/>
      <c r="AG240" s="91"/>
      <c r="AH240" s="91"/>
      <c r="AI240" s="1"/>
      <c r="AJ240" s="1"/>
      <c r="AK240" s="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  <c r="AG241" s="91"/>
      <c r="AH241" s="91"/>
      <c r="AI241" s="1"/>
      <c r="AJ241" s="1"/>
      <c r="AK241" s="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91"/>
      <c r="AG242" s="91"/>
      <c r="AH242" s="91"/>
      <c r="AI242" s="1"/>
      <c r="AJ242" s="1"/>
      <c r="AK242" s="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  <c r="AF243" s="91"/>
      <c r="AG243" s="91"/>
      <c r="AH243" s="91"/>
      <c r="AI243" s="1"/>
      <c r="AJ243" s="1"/>
      <c r="AK243" s="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91"/>
      <c r="AG244" s="91"/>
      <c r="AH244" s="91"/>
      <c r="AI244" s="1"/>
      <c r="AJ244" s="1"/>
      <c r="AK244" s="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91"/>
      <c r="AG245" s="91"/>
      <c r="AH245" s="91"/>
      <c r="AI245" s="1"/>
      <c r="AJ245" s="1"/>
      <c r="AK245" s="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91"/>
      <c r="AH246" s="91"/>
      <c r="AI246" s="1"/>
      <c r="AJ246" s="1"/>
      <c r="AK246" s="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91"/>
      <c r="AH247" s="91"/>
      <c r="AI247" s="1"/>
      <c r="AJ247" s="1"/>
      <c r="AK247" s="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  <c r="AH248" s="91"/>
      <c r="AI248" s="1"/>
      <c r="AJ248" s="1"/>
      <c r="AK248" s="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  <c r="AF249" s="91"/>
      <c r="AG249" s="91"/>
      <c r="AH249" s="91"/>
      <c r="AI249" s="1"/>
      <c r="AJ249" s="1"/>
      <c r="AK249" s="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  <c r="AF250" s="91"/>
      <c r="AG250" s="91"/>
      <c r="AH250" s="91"/>
      <c r="AI250" s="1"/>
      <c r="AJ250" s="1"/>
      <c r="AK250" s="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  <c r="AF251" s="91"/>
      <c r="AG251" s="91"/>
      <c r="AH251" s="91"/>
      <c r="AI251" s="1"/>
      <c r="AJ251" s="1"/>
      <c r="AK251" s="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  <c r="AF252" s="91"/>
      <c r="AG252" s="91"/>
      <c r="AH252" s="91"/>
      <c r="AI252" s="1"/>
      <c r="AJ252" s="1"/>
      <c r="AK252" s="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  <c r="AF253" s="91"/>
      <c r="AG253" s="91"/>
      <c r="AH253" s="91"/>
      <c r="AI253" s="1"/>
      <c r="AJ253" s="1"/>
      <c r="AK253" s="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  <c r="AF254" s="91"/>
      <c r="AG254" s="91"/>
      <c r="AH254" s="91"/>
      <c r="AI254" s="1"/>
      <c r="AJ254" s="1"/>
      <c r="AK254" s="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  <c r="AF255" s="91"/>
      <c r="AG255" s="91"/>
      <c r="AH255" s="91"/>
      <c r="AI255" s="1"/>
      <c r="AJ255" s="1"/>
      <c r="AK255" s="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91"/>
      <c r="AG256" s="91"/>
      <c r="AH256" s="91"/>
      <c r="AI256" s="1"/>
      <c r="AJ256" s="1"/>
      <c r="AK256" s="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  <c r="AF257" s="91"/>
      <c r="AG257" s="91"/>
      <c r="AH257" s="91"/>
      <c r="AI257" s="1"/>
      <c r="AJ257" s="1"/>
      <c r="AK257" s="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91"/>
      <c r="AH258" s="91"/>
      <c r="AI258" s="1"/>
      <c r="AJ258" s="1"/>
      <c r="AK258" s="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1"/>
      <c r="AJ259" s="1"/>
      <c r="AK259" s="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1"/>
      <c r="AJ260" s="1"/>
      <c r="AK260" s="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1"/>
      <c r="AJ261" s="1"/>
      <c r="AK261" s="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91"/>
      <c r="AG262" s="91"/>
      <c r="AH262" s="91"/>
      <c r="AI262" s="1"/>
      <c r="AJ262" s="1"/>
      <c r="AK262" s="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  <c r="AF263" s="91"/>
      <c r="AG263" s="91"/>
      <c r="AH263" s="91"/>
      <c r="AI263" s="1"/>
      <c r="AJ263" s="1"/>
      <c r="AK263" s="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91"/>
      <c r="AH264" s="91"/>
      <c r="AI264" s="1"/>
      <c r="AJ264" s="1"/>
      <c r="AK264" s="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  <c r="AF265" s="91"/>
      <c r="AG265" s="91"/>
      <c r="AH265" s="91"/>
      <c r="AI265" s="1"/>
      <c r="AJ265" s="1"/>
      <c r="AK265" s="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  <c r="AE266" s="91"/>
      <c r="AF266" s="91"/>
      <c r="AG266" s="91"/>
      <c r="AH266" s="91"/>
      <c r="AI266" s="1"/>
      <c r="AJ266" s="1"/>
      <c r="AK266" s="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  <c r="AF267" s="91"/>
      <c r="AG267" s="91"/>
      <c r="AH267" s="91"/>
      <c r="AI267" s="1"/>
      <c r="AJ267" s="1"/>
      <c r="AK267" s="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  <c r="AF268" s="91"/>
      <c r="AG268" s="91"/>
      <c r="AH268" s="91"/>
      <c r="AI268" s="1"/>
      <c r="AJ268" s="1"/>
      <c r="AK268" s="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91"/>
      <c r="AH269" s="91"/>
      <c r="AI269" s="1"/>
      <c r="AJ269" s="1"/>
      <c r="AK269" s="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  <c r="AF270" s="91"/>
      <c r="AG270" s="91"/>
      <c r="AH270" s="91"/>
      <c r="AI270" s="1"/>
      <c r="AJ270" s="1"/>
      <c r="AK270" s="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  <c r="AF271" s="91"/>
      <c r="AG271" s="91"/>
      <c r="AH271" s="91"/>
      <c r="AI271" s="1"/>
      <c r="AJ271" s="1"/>
      <c r="AK271" s="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91"/>
      <c r="AG272" s="91"/>
      <c r="AH272" s="91"/>
      <c r="AI272" s="1"/>
      <c r="AJ272" s="1"/>
      <c r="AK272" s="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91"/>
      <c r="AG273" s="91"/>
      <c r="AH273" s="91"/>
      <c r="AI273" s="1"/>
      <c r="AJ273" s="1"/>
      <c r="AK273" s="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91"/>
      <c r="AH274" s="91"/>
      <c r="AI274" s="1"/>
      <c r="AJ274" s="1"/>
      <c r="AK274" s="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91"/>
      <c r="AG275" s="91"/>
      <c r="AH275" s="91"/>
      <c r="AI275" s="1"/>
      <c r="AJ275" s="1"/>
      <c r="AK275" s="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  <c r="AH276" s="91"/>
      <c r="AI276" s="1"/>
      <c r="AJ276" s="1"/>
      <c r="AK276" s="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  <c r="AE277" s="91"/>
      <c r="AF277" s="91"/>
      <c r="AG277" s="91"/>
      <c r="AH277" s="91"/>
      <c r="AI277" s="1"/>
      <c r="AJ277" s="1"/>
      <c r="AK277" s="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  <c r="AF278" s="91"/>
      <c r="AG278" s="91"/>
      <c r="AH278" s="91"/>
      <c r="AI278" s="1"/>
      <c r="AJ278" s="1"/>
      <c r="AK278" s="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91"/>
      <c r="AH279" s="91"/>
      <c r="AI279" s="1"/>
      <c r="AJ279" s="1"/>
      <c r="AK279" s="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91"/>
      <c r="AH280" s="91"/>
      <c r="AI280" s="1"/>
      <c r="AJ280" s="1"/>
      <c r="AK280" s="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91"/>
      <c r="AH281" s="91"/>
      <c r="AI281" s="1"/>
      <c r="AJ281" s="1"/>
      <c r="AK281" s="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91"/>
      <c r="AH282" s="91"/>
      <c r="AI282" s="1"/>
      <c r="AJ282" s="1"/>
      <c r="AK282" s="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  <c r="AF283" s="91"/>
      <c r="AG283" s="91"/>
      <c r="AH283" s="91"/>
      <c r="AI283" s="1"/>
      <c r="AJ283" s="1"/>
      <c r="AK283" s="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  <c r="AE284" s="91"/>
      <c r="AF284" s="91"/>
      <c r="AG284" s="91"/>
      <c r="AH284" s="91"/>
      <c r="AI284" s="1"/>
      <c r="AJ284" s="1"/>
      <c r="AK284" s="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  <c r="AE285" s="91"/>
      <c r="AF285" s="91"/>
      <c r="AG285" s="91"/>
      <c r="AH285" s="91"/>
      <c r="AI285" s="1"/>
      <c r="AJ285" s="1"/>
      <c r="AK285" s="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  <c r="AF286" s="91"/>
      <c r="AG286" s="91"/>
      <c r="AH286" s="91"/>
      <c r="AI286" s="1"/>
      <c r="AJ286" s="1"/>
      <c r="AK286" s="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1"/>
      <c r="AJ287" s="1"/>
      <c r="AK287" s="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  <c r="AF288" s="91"/>
      <c r="AG288" s="91"/>
      <c r="AH288" s="91"/>
      <c r="AI288" s="1"/>
      <c r="AJ288" s="1"/>
      <c r="AK288" s="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  <c r="AF289" s="91"/>
      <c r="AG289" s="91"/>
      <c r="AH289" s="91"/>
      <c r="AI289" s="1"/>
      <c r="AJ289" s="1"/>
      <c r="AK289" s="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  <c r="AF290" s="91"/>
      <c r="AG290" s="91"/>
      <c r="AH290" s="91"/>
      <c r="AI290" s="1"/>
      <c r="AJ290" s="1"/>
      <c r="AK290" s="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  <c r="AE291" s="91"/>
      <c r="AF291" s="91"/>
      <c r="AG291" s="91"/>
      <c r="AH291" s="91"/>
      <c r="AI291" s="1"/>
      <c r="AJ291" s="1"/>
      <c r="AK291" s="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  <c r="AF292" s="91"/>
      <c r="AG292" s="91"/>
      <c r="AH292" s="91"/>
      <c r="AI292" s="1"/>
      <c r="AJ292" s="1"/>
      <c r="AK292" s="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  <c r="AF293" s="91"/>
      <c r="AG293" s="91"/>
      <c r="AH293" s="91"/>
      <c r="AI293" s="1"/>
      <c r="AJ293" s="1"/>
      <c r="AK293" s="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91"/>
      <c r="AH294" s="91"/>
      <c r="AI294" s="1"/>
      <c r="AJ294" s="1"/>
      <c r="AK294" s="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  <c r="AF295" s="91"/>
      <c r="AG295" s="91"/>
      <c r="AH295" s="91"/>
      <c r="AI295" s="1"/>
      <c r="AJ295" s="1"/>
      <c r="AK295" s="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  <c r="AE296" s="91"/>
      <c r="AF296" s="91"/>
      <c r="AG296" s="91"/>
      <c r="AH296" s="91"/>
      <c r="AI296" s="1"/>
      <c r="AJ296" s="1"/>
      <c r="AK296" s="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  <c r="AF297" s="91"/>
      <c r="AG297" s="91"/>
      <c r="AH297" s="91"/>
      <c r="AI297" s="1"/>
      <c r="AJ297" s="1"/>
      <c r="AK297" s="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  <c r="AF298" s="91"/>
      <c r="AG298" s="91"/>
      <c r="AH298" s="91"/>
      <c r="AI298" s="1"/>
      <c r="AJ298" s="1"/>
      <c r="AK298" s="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  <c r="AF299" s="91"/>
      <c r="AG299" s="91"/>
      <c r="AH299" s="91"/>
      <c r="AI299" s="1"/>
      <c r="AJ299" s="1"/>
      <c r="AK299" s="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/>
      <c r="AH300" s="91"/>
      <c r="AI300" s="1"/>
      <c r="AJ300" s="1"/>
      <c r="AK300" s="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91"/>
      <c r="AI301" s="1"/>
      <c r="AJ301" s="1"/>
      <c r="AK301" s="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  <c r="AH302" s="91"/>
      <c r="AI302" s="1"/>
      <c r="AJ302" s="1"/>
      <c r="AK302" s="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  <c r="AH303" s="91"/>
      <c r="AI303" s="1"/>
      <c r="AJ303" s="1"/>
      <c r="AK303" s="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91"/>
      <c r="AH304" s="91"/>
      <c r="AI304" s="1"/>
      <c r="AJ304" s="1"/>
      <c r="AK304" s="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91"/>
      <c r="AG305" s="91"/>
      <c r="AH305" s="91"/>
      <c r="AI305" s="1"/>
      <c r="AJ305" s="1"/>
      <c r="AK305" s="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91"/>
      <c r="AG306" s="91"/>
      <c r="AH306" s="91"/>
      <c r="AI306" s="1"/>
      <c r="AJ306" s="1"/>
      <c r="AK306" s="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91"/>
      <c r="AG307" s="91"/>
      <c r="AH307" s="91"/>
      <c r="AI307" s="1"/>
      <c r="AJ307" s="1"/>
      <c r="AK307" s="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91"/>
      <c r="AH308" s="91"/>
      <c r="AI308" s="1"/>
      <c r="AJ308" s="1"/>
      <c r="AK308" s="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91"/>
      <c r="AG309" s="91"/>
      <c r="AH309" s="91"/>
      <c r="AI309" s="1"/>
      <c r="AJ309" s="1"/>
      <c r="AK309" s="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91"/>
      <c r="AG310" s="91"/>
      <c r="AH310" s="91"/>
      <c r="AI310" s="1"/>
      <c r="AJ310" s="1"/>
      <c r="AK310" s="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91"/>
      <c r="AH311" s="91"/>
      <c r="AI311" s="1"/>
      <c r="AJ311" s="1"/>
      <c r="AK311" s="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  <c r="AF312" s="91"/>
      <c r="AG312" s="91"/>
      <c r="AH312" s="91"/>
      <c r="AI312" s="1"/>
      <c r="AJ312" s="1"/>
      <c r="AK312" s="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  <c r="AF313" s="91"/>
      <c r="AG313" s="91"/>
      <c r="AH313" s="91"/>
      <c r="AI313" s="1"/>
      <c r="AJ313" s="1"/>
      <c r="AK313" s="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1"/>
      <c r="AJ314" s="1"/>
      <c r="AK314" s="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1"/>
      <c r="AJ315" s="1"/>
      <c r="AK315" s="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  <c r="AF316" s="91"/>
      <c r="AG316" s="91"/>
      <c r="AH316" s="91"/>
      <c r="AI316" s="1"/>
      <c r="AJ316" s="1"/>
      <c r="AK316" s="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  <c r="AF317" s="91"/>
      <c r="AG317" s="91"/>
      <c r="AH317" s="91"/>
      <c r="AI317" s="1"/>
      <c r="AJ317" s="1"/>
      <c r="AK317" s="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  <c r="AF318" s="91"/>
      <c r="AG318" s="91"/>
      <c r="AH318" s="91"/>
      <c r="AI318" s="1"/>
      <c r="AJ318" s="1"/>
      <c r="AK318" s="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  <c r="AF319" s="91"/>
      <c r="AG319" s="91"/>
      <c r="AH319" s="91"/>
      <c r="AI319" s="1"/>
      <c r="AJ319" s="1"/>
      <c r="AK319" s="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  <c r="AF320" s="91"/>
      <c r="AG320" s="91"/>
      <c r="AH320" s="91"/>
      <c r="AI320" s="1"/>
      <c r="AJ320" s="1"/>
      <c r="AK320" s="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  <c r="AF321" s="91"/>
      <c r="AG321" s="91"/>
      <c r="AH321" s="91"/>
      <c r="AI321" s="1"/>
      <c r="AJ321" s="1"/>
      <c r="AK321" s="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  <c r="AF322" s="91"/>
      <c r="AG322" s="91"/>
      <c r="AH322" s="91"/>
      <c r="AI322" s="1"/>
      <c r="AJ322" s="1"/>
      <c r="AK322" s="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  <c r="AE323" s="91"/>
      <c r="AF323" s="91"/>
      <c r="AG323" s="91"/>
      <c r="AH323" s="91"/>
      <c r="AI323" s="1"/>
      <c r="AJ323" s="1"/>
      <c r="AK323" s="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  <c r="AE324" s="91"/>
      <c r="AF324" s="91"/>
      <c r="AG324" s="91"/>
      <c r="AH324" s="91"/>
      <c r="AI324" s="1"/>
      <c r="AJ324" s="1"/>
      <c r="AK324" s="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  <c r="AF325" s="91"/>
      <c r="AG325" s="91"/>
      <c r="AH325" s="91"/>
      <c r="AI325" s="1"/>
      <c r="AJ325" s="1"/>
      <c r="AK325" s="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  <c r="AE326" s="91"/>
      <c r="AF326" s="91"/>
      <c r="AG326" s="91"/>
      <c r="AH326" s="91"/>
      <c r="AI326" s="1"/>
      <c r="AJ326" s="1"/>
      <c r="AK326" s="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  <c r="AE327" s="91"/>
      <c r="AF327" s="91"/>
      <c r="AG327" s="91"/>
      <c r="AH327" s="91"/>
      <c r="AI327" s="1"/>
      <c r="AJ327" s="1"/>
      <c r="AK327" s="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  <c r="AE328" s="91"/>
      <c r="AF328" s="91"/>
      <c r="AG328" s="91"/>
      <c r="AH328" s="91"/>
      <c r="AI328" s="1"/>
      <c r="AJ328" s="1"/>
      <c r="AK328" s="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  <c r="AE329" s="91"/>
      <c r="AF329" s="91"/>
      <c r="AG329" s="91"/>
      <c r="AH329" s="91"/>
      <c r="AI329" s="1"/>
      <c r="AJ329" s="1"/>
      <c r="AK329" s="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  <c r="AE330" s="91"/>
      <c r="AF330" s="91"/>
      <c r="AG330" s="91"/>
      <c r="AH330" s="91"/>
      <c r="AI330" s="1"/>
      <c r="AJ330" s="1"/>
      <c r="AK330" s="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91"/>
      <c r="AE331" s="91"/>
      <c r="AF331" s="91"/>
      <c r="AG331" s="91"/>
      <c r="AH331" s="91"/>
      <c r="AI331" s="1"/>
      <c r="AJ331" s="1"/>
      <c r="AK331" s="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  <c r="AD332" s="91"/>
      <c r="AE332" s="91"/>
      <c r="AF332" s="91"/>
      <c r="AG332" s="91"/>
      <c r="AH332" s="91"/>
      <c r="AI332" s="1"/>
      <c r="AJ332" s="1"/>
      <c r="AK332" s="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  <c r="AD333" s="91"/>
      <c r="AE333" s="91"/>
      <c r="AF333" s="91"/>
      <c r="AG333" s="91"/>
      <c r="AH333" s="91"/>
      <c r="AI333" s="1"/>
      <c r="AJ333" s="1"/>
      <c r="AK333" s="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  <c r="AD334" s="91"/>
      <c r="AE334" s="91"/>
      <c r="AF334" s="91"/>
      <c r="AG334" s="91"/>
      <c r="AH334" s="91"/>
      <c r="AI334" s="1"/>
      <c r="AJ334" s="1"/>
      <c r="AK334" s="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1"/>
      <c r="AE335" s="91"/>
      <c r="AF335" s="91"/>
      <c r="AG335" s="91"/>
      <c r="AH335" s="91"/>
      <c r="AI335" s="1"/>
      <c r="AJ335" s="1"/>
      <c r="AK335" s="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  <c r="AD336" s="91"/>
      <c r="AE336" s="91"/>
      <c r="AF336" s="91"/>
      <c r="AG336" s="91"/>
      <c r="AH336" s="91"/>
      <c r="AI336" s="1"/>
      <c r="AJ336" s="1"/>
      <c r="AK336" s="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  <c r="AE337" s="91"/>
      <c r="AF337" s="91"/>
      <c r="AG337" s="91"/>
      <c r="AH337" s="91"/>
      <c r="AI337" s="1"/>
      <c r="AJ337" s="1"/>
      <c r="AK337" s="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  <c r="AF338" s="91"/>
      <c r="AG338" s="91"/>
      <c r="AH338" s="91"/>
      <c r="AI338" s="1"/>
      <c r="AJ338" s="1"/>
      <c r="AK338" s="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  <c r="AE339" s="91"/>
      <c r="AF339" s="91"/>
      <c r="AG339" s="91"/>
      <c r="AH339" s="91"/>
      <c r="AI339" s="1"/>
      <c r="AJ339" s="1"/>
      <c r="AK339" s="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  <c r="AD340" s="91"/>
      <c r="AE340" s="91"/>
      <c r="AF340" s="91"/>
      <c r="AG340" s="91"/>
      <c r="AH340" s="91"/>
      <c r="AI340" s="1"/>
      <c r="AJ340" s="1"/>
      <c r="AK340" s="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  <c r="AD341" s="91"/>
      <c r="AE341" s="91"/>
      <c r="AF341" s="91"/>
      <c r="AG341" s="91"/>
      <c r="AH341" s="91"/>
      <c r="AI341" s="1"/>
      <c r="AJ341" s="1"/>
      <c r="AK341" s="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1"/>
      <c r="AJ342" s="1"/>
      <c r="AK342" s="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1"/>
      <c r="AJ343" s="1"/>
      <c r="AK343" s="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  <c r="AE344" s="91"/>
      <c r="AF344" s="91"/>
      <c r="AG344" s="91"/>
      <c r="AH344" s="91"/>
      <c r="AI344" s="1"/>
      <c r="AJ344" s="1"/>
      <c r="AK344" s="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  <c r="AE345" s="91"/>
      <c r="AF345" s="91"/>
      <c r="AG345" s="91"/>
      <c r="AH345" s="91"/>
      <c r="AI345" s="1"/>
      <c r="AJ345" s="1"/>
      <c r="AK345" s="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  <c r="AE346" s="91"/>
      <c r="AF346" s="91"/>
      <c r="AG346" s="91"/>
      <c r="AH346" s="91"/>
      <c r="AI346" s="1"/>
      <c r="AJ346" s="1"/>
      <c r="AK346" s="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  <c r="AE347" s="91"/>
      <c r="AF347" s="91"/>
      <c r="AG347" s="91"/>
      <c r="AH347" s="91"/>
      <c r="AI347" s="1"/>
      <c r="AJ347" s="1"/>
      <c r="AK347" s="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  <c r="AD348" s="91"/>
      <c r="AE348" s="91"/>
      <c r="AF348" s="91"/>
      <c r="AG348" s="91"/>
      <c r="AH348" s="91"/>
      <c r="AI348" s="1"/>
      <c r="AJ348" s="1"/>
      <c r="AK348" s="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  <c r="AD349" s="91"/>
      <c r="AE349" s="91"/>
      <c r="AF349" s="91"/>
      <c r="AG349" s="91"/>
      <c r="AH349" s="91"/>
      <c r="AI349" s="1"/>
      <c r="AJ349" s="1"/>
      <c r="AK349" s="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  <c r="AD350" s="91"/>
      <c r="AE350" s="91"/>
      <c r="AF350" s="91"/>
      <c r="AG350" s="91"/>
      <c r="AH350" s="91"/>
      <c r="AI350" s="1"/>
      <c r="AJ350" s="1"/>
      <c r="AK350" s="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  <c r="AD351" s="91"/>
      <c r="AE351" s="91"/>
      <c r="AF351" s="91"/>
      <c r="AG351" s="91"/>
      <c r="AH351" s="91"/>
      <c r="AI351" s="1"/>
      <c r="AJ351" s="1"/>
      <c r="AK351" s="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  <c r="AH352" s="91"/>
      <c r="AI352" s="1"/>
      <c r="AJ352" s="1"/>
      <c r="AK352" s="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  <c r="AE353" s="91"/>
      <c r="AF353" s="91"/>
      <c r="AG353" s="91"/>
      <c r="AH353" s="91"/>
      <c r="AI353" s="1"/>
      <c r="AJ353" s="1"/>
      <c r="AK353" s="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  <c r="AE354" s="91"/>
      <c r="AF354" s="91"/>
      <c r="AG354" s="91"/>
      <c r="AH354" s="91"/>
      <c r="AI354" s="1"/>
      <c r="AJ354" s="1"/>
      <c r="AK354" s="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  <c r="AD355" s="91"/>
      <c r="AE355" s="91"/>
      <c r="AF355" s="91"/>
      <c r="AG355" s="91"/>
      <c r="AH355" s="91"/>
      <c r="AI355" s="1"/>
      <c r="AJ355" s="1"/>
      <c r="AK355" s="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  <c r="AE356" s="91"/>
      <c r="AF356" s="91"/>
      <c r="AG356" s="91"/>
      <c r="AH356" s="91"/>
      <c r="AI356" s="1"/>
      <c r="AJ356" s="1"/>
      <c r="AK356" s="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  <c r="AE357" s="91"/>
      <c r="AF357" s="91"/>
      <c r="AG357" s="91"/>
      <c r="AH357" s="91"/>
      <c r="AI357" s="1"/>
      <c r="AJ357" s="1"/>
      <c r="AK357" s="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  <c r="AD358" s="91"/>
      <c r="AE358" s="91"/>
      <c r="AF358" s="91"/>
      <c r="AG358" s="91"/>
      <c r="AH358" s="91"/>
      <c r="AI358" s="1"/>
      <c r="AJ358" s="1"/>
      <c r="AK358" s="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  <c r="AD359" s="91"/>
      <c r="AE359" s="91"/>
      <c r="AF359" s="91"/>
      <c r="AG359" s="91"/>
      <c r="AH359" s="91"/>
      <c r="AI359" s="1"/>
      <c r="AJ359" s="1"/>
      <c r="AK359" s="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91"/>
      <c r="AE360" s="91"/>
      <c r="AF360" s="91"/>
      <c r="AG360" s="91"/>
      <c r="AH360" s="91"/>
      <c r="AI360" s="1"/>
      <c r="AJ360" s="1"/>
      <c r="AK360" s="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  <c r="AE361" s="91"/>
      <c r="AF361" s="91"/>
      <c r="AG361" s="91"/>
      <c r="AH361" s="91"/>
      <c r="AI361" s="1"/>
      <c r="AJ361" s="1"/>
      <c r="AK361" s="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  <c r="AD362" s="91"/>
      <c r="AE362" s="91"/>
      <c r="AF362" s="91"/>
      <c r="AG362" s="91"/>
      <c r="AH362" s="91"/>
      <c r="AI362" s="1"/>
      <c r="AJ362" s="1"/>
      <c r="AK362" s="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  <c r="AD363" s="91"/>
      <c r="AE363" s="91"/>
      <c r="AF363" s="91"/>
      <c r="AG363" s="91"/>
      <c r="AH363" s="91"/>
      <c r="AI363" s="1"/>
      <c r="AJ363" s="1"/>
      <c r="AK363" s="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  <c r="AE364" s="91"/>
      <c r="AF364" s="91"/>
      <c r="AG364" s="91"/>
      <c r="AH364" s="91"/>
      <c r="AI364" s="1"/>
      <c r="AJ364" s="1"/>
      <c r="AK364" s="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  <c r="AE365" s="91"/>
      <c r="AF365" s="91"/>
      <c r="AG365" s="91"/>
      <c r="AH365" s="91"/>
      <c r="AI365" s="1"/>
      <c r="AJ365" s="1"/>
      <c r="AK365" s="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  <c r="AE366" s="91"/>
      <c r="AF366" s="91"/>
      <c r="AG366" s="91"/>
      <c r="AH366" s="91"/>
      <c r="AI366" s="1"/>
      <c r="AJ366" s="1"/>
      <c r="AK366" s="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91"/>
      <c r="AE367" s="91"/>
      <c r="AF367" s="91"/>
      <c r="AG367" s="91"/>
      <c r="AH367" s="91"/>
      <c r="AI367" s="1"/>
      <c r="AJ367" s="1"/>
      <c r="AK367" s="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  <c r="AE368" s="91"/>
      <c r="AF368" s="91"/>
      <c r="AG368" s="91"/>
      <c r="AH368" s="91"/>
      <c r="AI368" s="1"/>
      <c r="AJ368" s="1"/>
      <c r="AK368" s="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  <c r="AD369" s="91"/>
      <c r="AE369" s="91"/>
      <c r="AF369" s="91"/>
      <c r="AG369" s="91"/>
      <c r="AH369" s="91"/>
      <c r="AI369" s="1"/>
      <c r="AJ369" s="1"/>
      <c r="AK369" s="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  <c r="AE370" s="91"/>
      <c r="AF370" s="91"/>
      <c r="AG370" s="91"/>
      <c r="AH370" s="91"/>
      <c r="AI370" s="1"/>
      <c r="AJ370" s="1"/>
      <c r="AK370" s="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  <c r="AE371" s="91"/>
      <c r="AF371" s="91"/>
      <c r="AG371" s="91"/>
      <c r="AH371" s="91"/>
      <c r="AI371" s="1"/>
      <c r="AJ371" s="1"/>
      <c r="AK371" s="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  <c r="AF372" s="91"/>
      <c r="AG372" s="91"/>
      <c r="AH372" s="91"/>
      <c r="AI372" s="1"/>
      <c r="AJ372" s="1"/>
      <c r="AK372" s="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/>
      <c r="AF373" s="91"/>
      <c r="AG373" s="91"/>
      <c r="AH373" s="91"/>
      <c r="AI373" s="1"/>
      <c r="AJ373" s="1"/>
      <c r="AK373" s="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  <c r="AF374" s="91"/>
      <c r="AG374" s="91"/>
      <c r="AH374" s="91"/>
      <c r="AI374" s="1"/>
      <c r="AJ374" s="1"/>
      <c r="AK374" s="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  <c r="AD375" s="91"/>
      <c r="AE375" s="91"/>
      <c r="AF375" s="91"/>
      <c r="AG375" s="91"/>
      <c r="AH375" s="91"/>
      <c r="AI375" s="1"/>
      <c r="AJ375" s="1"/>
      <c r="AK375" s="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  <c r="AE376" s="91"/>
      <c r="AF376" s="91"/>
      <c r="AG376" s="91"/>
      <c r="AH376" s="91"/>
      <c r="AI376" s="1"/>
      <c r="AJ376" s="1"/>
      <c r="AK376" s="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  <c r="AE377" s="91"/>
      <c r="AF377" s="91"/>
      <c r="AG377" s="91"/>
      <c r="AH377" s="91"/>
      <c r="AI377" s="1"/>
      <c r="AJ377" s="1"/>
      <c r="AK377" s="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  <c r="AI378" s="1"/>
      <c r="AJ378" s="1"/>
      <c r="AK378" s="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  <c r="AE379" s="91"/>
      <c r="AF379" s="91"/>
      <c r="AG379" s="91"/>
      <c r="AH379" s="91"/>
      <c r="AI379" s="1"/>
      <c r="AJ379" s="1"/>
      <c r="AK379" s="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  <c r="AD380" s="91"/>
      <c r="AE380" s="91"/>
      <c r="AF380" s="91"/>
      <c r="AG380" s="91"/>
      <c r="AH380" s="91"/>
      <c r="AI380" s="1"/>
      <c r="AJ380" s="1"/>
      <c r="AK380" s="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  <c r="AD381" s="91"/>
      <c r="AE381" s="91"/>
      <c r="AF381" s="91"/>
      <c r="AG381" s="91"/>
      <c r="AH381" s="91"/>
      <c r="AI381" s="1"/>
      <c r="AJ381" s="1"/>
      <c r="AK381" s="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  <c r="AE382" s="91"/>
      <c r="AF382" s="91"/>
      <c r="AG382" s="91"/>
      <c r="AH382" s="91"/>
      <c r="AI382" s="1"/>
      <c r="AJ382" s="1"/>
      <c r="AK382" s="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  <c r="AE383" s="91"/>
      <c r="AF383" s="91"/>
      <c r="AG383" s="91"/>
      <c r="AH383" s="91"/>
      <c r="AI383" s="1"/>
      <c r="AJ383" s="1"/>
      <c r="AK383" s="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  <c r="AD384" s="91"/>
      <c r="AE384" s="91"/>
      <c r="AF384" s="91"/>
      <c r="AG384" s="91"/>
      <c r="AH384" s="91"/>
      <c r="AI384" s="1"/>
      <c r="AJ384" s="1"/>
      <c r="AK384" s="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  <c r="AD385" s="91"/>
      <c r="AE385" s="91"/>
      <c r="AF385" s="91"/>
      <c r="AG385" s="91"/>
      <c r="AH385" s="91"/>
      <c r="AI385" s="1"/>
      <c r="AJ385" s="1"/>
      <c r="AK385" s="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  <c r="AD386" s="91"/>
      <c r="AE386" s="91"/>
      <c r="AF386" s="91"/>
      <c r="AG386" s="91"/>
      <c r="AH386" s="91"/>
      <c r="AI386" s="1"/>
      <c r="AJ386" s="1"/>
      <c r="AK386" s="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  <c r="AD387" s="91"/>
      <c r="AE387" s="91"/>
      <c r="AF387" s="91"/>
      <c r="AG387" s="91"/>
      <c r="AH387" s="91"/>
      <c r="AI387" s="1"/>
      <c r="AJ387" s="1"/>
      <c r="AK387" s="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  <c r="AD388" s="91"/>
      <c r="AE388" s="91"/>
      <c r="AF388" s="91"/>
      <c r="AG388" s="91"/>
      <c r="AH388" s="91"/>
      <c r="AI388" s="1"/>
      <c r="AJ388" s="1"/>
      <c r="AK388" s="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  <c r="AD389" s="91"/>
      <c r="AE389" s="91"/>
      <c r="AF389" s="91"/>
      <c r="AG389" s="91"/>
      <c r="AH389" s="91"/>
      <c r="AI389" s="1"/>
      <c r="AJ389" s="1"/>
      <c r="AK389" s="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  <c r="AD390" s="91"/>
      <c r="AE390" s="91"/>
      <c r="AF390" s="91"/>
      <c r="AG390" s="91"/>
      <c r="AH390" s="91"/>
      <c r="AI390" s="1"/>
      <c r="AJ390" s="1"/>
      <c r="AK390" s="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  <c r="AD391" s="91"/>
      <c r="AE391" s="91"/>
      <c r="AF391" s="91"/>
      <c r="AG391" s="91"/>
      <c r="AH391" s="91"/>
      <c r="AI391" s="1"/>
      <c r="AJ391" s="1"/>
      <c r="AK391" s="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  <c r="AD392" s="91"/>
      <c r="AE392" s="91"/>
      <c r="AF392" s="91"/>
      <c r="AG392" s="91"/>
      <c r="AH392" s="91"/>
      <c r="AI392" s="1"/>
      <c r="AJ392" s="1"/>
      <c r="AK392" s="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  <c r="AD393" s="91"/>
      <c r="AE393" s="91"/>
      <c r="AF393" s="91"/>
      <c r="AG393" s="91"/>
      <c r="AH393" s="91"/>
      <c r="AI393" s="1"/>
      <c r="AJ393" s="1"/>
      <c r="AK393" s="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  <c r="AD394" s="91"/>
      <c r="AE394" s="91"/>
      <c r="AF394" s="91"/>
      <c r="AG394" s="91"/>
      <c r="AH394" s="91"/>
      <c r="AI394" s="1"/>
      <c r="AJ394" s="1"/>
      <c r="AK394" s="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  <c r="AD395" s="91"/>
      <c r="AE395" s="91"/>
      <c r="AF395" s="91"/>
      <c r="AG395" s="91"/>
      <c r="AH395" s="91"/>
      <c r="AI395" s="1"/>
      <c r="AJ395" s="1"/>
      <c r="AK395" s="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  <c r="AD396" s="91"/>
      <c r="AE396" s="91"/>
      <c r="AF396" s="91"/>
      <c r="AG396" s="91"/>
      <c r="AH396" s="91"/>
      <c r="AI396" s="1"/>
      <c r="AJ396" s="1"/>
      <c r="AK396" s="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  <c r="AF397" s="91"/>
      <c r="AG397" s="91"/>
      <c r="AH397" s="91"/>
      <c r="AI397" s="1"/>
      <c r="AJ397" s="1"/>
      <c r="AK397" s="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91"/>
      <c r="AE398" s="91"/>
      <c r="AF398" s="91"/>
      <c r="AG398" s="91"/>
      <c r="AH398" s="91"/>
      <c r="AI398" s="1"/>
      <c r="AJ398" s="1"/>
      <c r="AK398" s="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  <c r="AF399" s="91"/>
      <c r="AG399" s="91"/>
      <c r="AH399" s="91"/>
      <c r="AI399" s="1"/>
      <c r="AJ399" s="1"/>
      <c r="AK399" s="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  <c r="AD400" s="91"/>
      <c r="AE400" s="91"/>
      <c r="AF400" s="91"/>
      <c r="AG400" s="91"/>
      <c r="AH400" s="91"/>
      <c r="AI400" s="1"/>
      <c r="AJ400" s="1"/>
      <c r="AK400" s="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  <c r="AE401" s="91"/>
      <c r="AF401" s="91"/>
      <c r="AG401" s="91"/>
      <c r="AH401" s="91"/>
      <c r="AI401" s="1"/>
      <c r="AJ401" s="1"/>
      <c r="AK401" s="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  <c r="AD402" s="91"/>
      <c r="AE402" s="91"/>
      <c r="AF402" s="91"/>
      <c r="AG402" s="91"/>
      <c r="AH402" s="91"/>
      <c r="AI402" s="1"/>
      <c r="AJ402" s="1"/>
      <c r="AK402" s="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  <c r="AE403" s="91"/>
      <c r="AF403" s="91"/>
      <c r="AG403" s="91"/>
      <c r="AH403" s="91"/>
      <c r="AI403" s="1"/>
      <c r="AJ403" s="1"/>
      <c r="AK403" s="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91"/>
      <c r="AE404" s="91"/>
      <c r="AF404" s="91"/>
      <c r="AG404" s="91"/>
      <c r="AH404" s="91"/>
      <c r="AI404" s="1"/>
      <c r="AJ404" s="1"/>
      <c r="AK404" s="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  <c r="AD405" s="91"/>
      <c r="AE405" s="91"/>
      <c r="AF405" s="91"/>
      <c r="AG405" s="91"/>
      <c r="AH405" s="91"/>
      <c r="AI405" s="1"/>
      <c r="AJ405" s="1"/>
      <c r="AK405" s="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  <c r="AD406" s="91"/>
      <c r="AE406" s="91"/>
      <c r="AF406" s="91"/>
      <c r="AG406" s="91"/>
      <c r="AH406" s="91"/>
      <c r="AI406" s="1"/>
      <c r="AJ406" s="1"/>
      <c r="AK406" s="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  <c r="AD407" s="91"/>
      <c r="AE407" s="91"/>
      <c r="AF407" s="91"/>
      <c r="AG407" s="91"/>
      <c r="AH407" s="91"/>
      <c r="AI407" s="1"/>
      <c r="AJ407" s="1"/>
      <c r="AK407" s="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  <c r="AD408" s="91"/>
      <c r="AE408" s="91"/>
      <c r="AF408" s="91"/>
      <c r="AG408" s="91"/>
      <c r="AH408" s="91"/>
      <c r="AI408" s="1"/>
      <c r="AJ408" s="1"/>
      <c r="AK408" s="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  <c r="AD409" s="91"/>
      <c r="AE409" s="91"/>
      <c r="AF409" s="91"/>
      <c r="AG409" s="91"/>
      <c r="AH409" s="91"/>
      <c r="AI409" s="1"/>
      <c r="AJ409" s="1"/>
      <c r="AK409" s="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91"/>
      <c r="AE410" s="91"/>
      <c r="AF410" s="91"/>
      <c r="AG410" s="91"/>
      <c r="AH410" s="91"/>
      <c r="AI410" s="1"/>
      <c r="AJ410" s="1"/>
      <c r="AK410" s="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  <c r="AD411" s="91"/>
      <c r="AE411" s="91"/>
      <c r="AF411" s="91"/>
      <c r="AG411" s="91"/>
      <c r="AH411" s="91"/>
      <c r="AI411" s="1"/>
      <c r="AJ411" s="1"/>
      <c r="AK411" s="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  <c r="AE412" s="91"/>
      <c r="AF412" s="91"/>
      <c r="AG412" s="91"/>
      <c r="AH412" s="91"/>
      <c r="AI412" s="1"/>
      <c r="AJ412" s="1"/>
      <c r="AK412" s="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  <c r="AE413" s="91"/>
      <c r="AF413" s="91"/>
      <c r="AG413" s="91"/>
      <c r="AH413" s="91"/>
      <c r="AI413" s="1"/>
      <c r="AJ413" s="1"/>
      <c r="AK413" s="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  <c r="AE414" s="91"/>
      <c r="AF414" s="91"/>
      <c r="AG414" s="91"/>
      <c r="AH414" s="91"/>
      <c r="AI414" s="1"/>
      <c r="AJ414" s="1"/>
      <c r="AK414" s="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  <c r="AE415" s="91"/>
      <c r="AF415" s="91"/>
      <c r="AG415" s="91"/>
      <c r="AH415" s="91"/>
      <c r="AI415" s="1"/>
      <c r="AJ415" s="1"/>
      <c r="AK415" s="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  <c r="AD416" s="91"/>
      <c r="AE416" s="91"/>
      <c r="AF416" s="91"/>
      <c r="AG416" s="91"/>
      <c r="AH416" s="91"/>
      <c r="AI416" s="1"/>
      <c r="AJ416" s="1"/>
      <c r="AK416" s="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  <c r="AD417" s="91"/>
      <c r="AE417" s="91"/>
      <c r="AF417" s="91"/>
      <c r="AG417" s="91"/>
      <c r="AH417" s="91"/>
      <c r="AI417" s="1"/>
      <c r="AJ417" s="1"/>
      <c r="AK417" s="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  <c r="AD418" s="91"/>
      <c r="AE418" s="91"/>
      <c r="AF418" s="91"/>
      <c r="AG418" s="91"/>
      <c r="AH418" s="91"/>
      <c r="AI418" s="1"/>
      <c r="AJ418" s="1"/>
      <c r="AK418" s="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  <c r="AE419" s="91"/>
      <c r="AF419" s="91"/>
      <c r="AG419" s="91"/>
      <c r="AH419" s="91"/>
      <c r="AI419" s="1"/>
      <c r="AJ419" s="1"/>
      <c r="AK419" s="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  <c r="AE420" s="91"/>
      <c r="AF420" s="91"/>
      <c r="AG420" s="91"/>
      <c r="AH420" s="91"/>
      <c r="AI420" s="1"/>
      <c r="AJ420" s="1"/>
      <c r="AK420" s="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  <c r="AE421" s="91"/>
      <c r="AF421" s="91"/>
      <c r="AG421" s="91"/>
      <c r="AH421" s="91"/>
      <c r="AI421" s="1"/>
      <c r="AJ421" s="1"/>
      <c r="AK421" s="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  <c r="AE422" s="91"/>
      <c r="AF422" s="91"/>
      <c r="AG422" s="91"/>
      <c r="AH422" s="91"/>
      <c r="AI422" s="1"/>
      <c r="AJ422" s="1"/>
      <c r="AK422" s="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  <c r="AE423" s="91"/>
      <c r="AF423" s="91"/>
      <c r="AG423" s="91"/>
      <c r="AH423" s="91"/>
      <c r="AI423" s="1"/>
      <c r="AJ423" s="1"/>
      <c r="AK423" s="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  <c r="AE424" s="91"/>
      <c r="AF424" s="91"/>
      <c r="AG424" s="91"/>
      <c r="AH424" s="91"/>
      <c r="AI424" s="1"/>
      <c r="AJ424" s="1"/>
      <c r="AK424" s="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  <c r="AE425" s="91"/>
      <c r="AF425" s="91"/>
      <c r="AG425" s="91"/>
      <c r="AH425" s="91"/>
      <c r="AI425" s="1"/>
      <c r="AJ425" s="1"/>
      <c r="AK425" s="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  <c r="AE426" s="91"/>
      <c r="AF426" s="91"/>
      <c r="AG426" s="91"/>
      <c r="AH426" s="91"/>
      <c r="AI426" s="1"/>
      <c r="AJ426" s="1"/>
      <c r="AK426" s="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  <c r="AE427" s="91"/>
      <c r="AF427" s="91"/>
      <c r="AG427" s="91"/>
      <c r="AH427" s="91"/>
      <c r="AI427" s="1"/>
      <c r="AJ427" s="1"/>
      <c r="AK427" s="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  <c r="AE428" s="91"/>
      <c r="AF428" s="91"/>
      <c r="AG428" s="91"/>
      <c r="AH428" s="91"/>
      <c r="AI428" s="1"/>
      <c r="AJ428" s="1"/>
      <c r="AK428" s="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  <c r="AE429" s="91"/>
      <c r="AF429" s="91"/>
      <c r="AG429" s="91"/>
      <c r="AH429" s="91"/>
      <c r="AI429" s="1"/>
      <c r="AJ429" s="1"/>
      <c r="AK429" s="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  <c r="AE430" s="91"/>
      <c r="AF430" s="91"/>
      <c r="AG430" s="91"/>
      <c r="AH430" s="91"/>
      <c r="AI430" s="1"/>
      <c r="AJ430" s="1"/>
      <c r="AK430" s="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  <c r="AE431" s="91"/>
      <c r="AF431" s="91"/>
      <c r="AG431" s="91"/>
      <c r="AH431" s="91"/>
      <c r="AI431" s="1"/>
      <c r="AJ431" s="1"/>
      <c r="AK431" s="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  <c r="AD432" s="91"/>
      <c r="AE432" s="91"/>
      <c r="AF432" s="91"/>
      <c r="AG432" s="91"/>
      <c r="AH432" s="91"/>
      <c r="AI432" s="1"/>
      <c r="AJ432" s="1"/>
      <c r="AK432" s="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91"/>
      <c r="AE433" s="91"/>
      <c r="AF433" s="91"/>
      <c r="AG433" s="91"/>
      <c r="AH433" s="91"/>
      <c r="AI433" s="1"/>
      <c r="AJ433" s="1"/>
      <c r="AK433" s="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  <c r="AD434" s="91"/>
      <c r="AE434" s="91"/>
      <c r="AF434" s="91"/>
      <c r="AG434" s="91"/>
      <c r="AH434" s="91"/>
      <c r="AI434" s="1"/>
      <c r="AJ434" s="1"/>
      <c r="AK434" s="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  <c r="AD435" s="91"/>
      <c r="AE435" s="91"/>
      <c r="AF435" s="91"/>
      <c r="AG435" s="91"/>
      <c r="AH435" s="91"/>
      <c r="AI435" s="1"/>
      <c r="AJ435" s="1"/>
      <c r="AK435" s="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  <c r="AD436" s="91"/>
      <c r="AE436" s="91"/>
      <c r="AF436" s="91"/>
      <c r="AG436" s="91"/>
      <c r="AH436" s="91"/>
      <c r="AI436" s="1"/>
      <c r="AJ436" s="1"/>
      <c r="AK436" s="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  <c r="AD437" s="91"/>
      <c r="AE437" s="91"/>
      <c r="AF437" s="91"/>
      <c r="AG437" s="91"/>
      <c r="AH437" s="91"/>
      <c r="AI437" s="1"/>
      <c r="AJ437" s="1"/>
      <c r="AK437" s="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  <c r="AD438" s="91"/>
      <c r="AE438" s="91"/>
      <c r="AF438" s="91"/>
      <c r="AG438" s="91"/>
      <c r="AH438" s="91"/>
      <c r="AI438" s="1"/>
      <c r="AJ438" s="1"/>
      <c r="AK438" s="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  <c r="AE439" s="91"/>
      <c r="AF439" s="91"/>
      <c r="AG439" s="91"/>
      <c r="AH439" s="91"/>
      <c r="AI439" s="1"/>
      <c r="AJ439" s="1"/>
      <c r="AK439" s="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  <c r="AE440" s="91"/>
      <c r="AF440" s="91"/>
      <c r="AG440" s="91"/>
      <c r="AH440" s="91"/>
      <c r="AI440" s="1"/>
      <c r="AJ440" s="1"/>
      <c r="AK440" s="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  <c r="AD441" s="91"/>
      <c r="AE441" s="91"/>
      <c r="AF441" s="91"/>
      <c r="AG441" s="91"/>
      <c r="AH441" s="91"/>
      <c r="AI441" s="1"/>
      <c r="AJ441" s="1"/>
      <c r="AK441" s="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  <c r="AE442" s="91"/>
      <c r="AF442" s="91"/>
      <c r="AG442" s="91"/>
      <c r="AH442" s="91"/>
      <c r="AI442" s="1"/>
      <c r="AJ442" s="1"/>
      <c r="AK442" s="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  <c r="AE443" s="91"/>
      <c r="AF443" s="91"/>
      <c r="AG443" s="91"/>
      <c r="AH443" s="91"/>
      <c r="AI443" s="1"/>
      <c r="AJ443" s="1"/>
      <c r="AK443" s="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  <c r="AE444" s="91"/>
      <c r="AF444" s="91"/>
      <c r="AG444" s="91"/>
      <c r="AH444" s="91"/>
      <c r="AI444" s="1"/>
      <c r="AJ444" s="1"/>
      <c r="AK444" s="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  <c r="AE445" s="91"/>
      <c r="AF445" s="91"/>
      <c r="AG445" s="91"/>
      <c r="AH445" s="91"/>
      <c r="AI445" s="1"/>
      <c r="AJ445" s="1"/>
      <c r="AK445" s="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  <c r="AE446" s="91"/>
      <c r="AF446" s="91"/>
      <c r="AG446" s="91"/>
      <c r="AH446" s="91"/>
      <c r="AI446" s="1"/>
      <c r="AJ446" s="1"/>
      <c r="AK446" s="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  <c r="AE447" s="91"/>
      <c r="AF447" s="91"/>
      <c r="AG447" s="91"/>
      <c r="AH447" s="91"/>
      <c r="AI447" s="1"/>
      <c r="AJ447" s="1"/>
      <c r="AK447" s="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  <c r="AE448" s="91"/>
      <c r="AF448" s="91"/>
      <c r="AG448" s="91"/>
      <c r="AH448" s="91"/>
      <c r="AI448" s="1"/>
      <c r="AJ448" s="1"/>
      <c r="AK448" s="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  <c r="AE449" s="91"/>
      <c r="AF449" s="91"/>
      <c r="AG449" s="91"/>
      <c r="AH449" s="91"/>
      <c r="AI449" s="1"/>
      <c r="AJ449" s="1"/>
      <c r="AK449" s="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  <c r="AE450" s="91"/>
      <c r="AF450" s="91"/>
      <c r="AG450" s="91"/>
      <c r="AH450" s="91"/>
      <c r="AI450" s="1"/>
      <c r="AJ450" s="1"/>
      <c r="AK450" s="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  <c r="AE451" s="91"/>
      <c r="AF451" s="91"/>
      <c r="AG451" s="91"/>
      <c r="AH451" s="91"/>
      <c r="AI451" s="1"/>
      <c r="AJ451" s="1"/>
      <c r="AK451" s="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  <c r="AE452" s="91"/>
      <c r="AF452" s="91"/>
      <c r="AG452" s="91"/>
      <c r="AH452" s="91"/>
      <c r="AI452" s="1"/>
      <c r="AJ452" s="1"/>
      <c r="AK452" s="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  <c r="AD453" s="91"/>
      <c r="AE453" s="91"/>
      <c r="AF453" s="91"/>
      <c r="AG453" s="91"/>
      <c r="AH453" s="91"/>
      <c r="AI453" s="1"/>
      <c r="AJ453" s="1"/>
      <c r="AK453" s="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  <c r="AD454" s="91"/>
      <c r="AE454" s="91"/>
      <c r="AF454" s="91"/>
      <c r="AG454" s="91"/>
      <c r="AH454" s="91"/>
      <c r="AI454" s="1"/>
      <c r="AJ454" s="1"/>
      <c r="AK454" s="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  <c r="AD455" s="91"/>
      <c r="AE455" s="91"/>
      <c r="AF455" s="91"/>
      <c r="AG455" s="91"/>
      <c r="AH455" s="91"/>
      <c r="AI455" s="1"/>
      <c r="AJ455" s="1"/>
      <c r="AK455" s="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  <c r="AD456" s="91"/>
      <c r="AE456" s="91"/>
      <c r="AF456" s="91"/>
      <c r="AG456" s="91"/>
      <c r="AH456" s="91"/>
      <c r="AI456" s="1"/>
      <c r="AJ456" s="1"/>
      <c r="AK456" s="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  <c r="AD457" s="91"/>
      <c r="AE457" s="91"/>
      <c r="AF457" s="91"/>
      <c r="AG457" s="91"/>
      <c r="AH457" s="91"/>
      <c r="AI457" s="1"/>
      <c r="AJ457" s="1"/>
      <c r="AK457" s="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  <c r="AF458" s="91"/>
      <c r="AG458" s="91"/>
      <c r="AH458" s="91"/>
      <c r="AI458" s="1"/>
      <c r="AJ458" s="1"/>
      <c r="AK458" s="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  <c r="AD459" s="91"/>
      <c r="AE459" s="91"/>
      <c r="AF459" s="91"/>
      <c r="AG459" s="91"/>
      <c r="AH459" s="91"/>
      <c r="AI459" s="1"/>
      <c r="AJ459" s="1"/>
      <c r="AK459" s="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  <c r="AE460" s="91"/>
      <c r="AF460" s="91"/>
      <c r="AG460" s="91"/>
      <c r="AH460" s="91"/>
      <c r="AI460" s="1"/>
      <c r="AJ460" s="1"/>
      <c r="AK460" s="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  <c r="AD461" s="91"/>
      <c r="AE461" s="91"/>
      <c r="AF461" s="91"/>
      <c r="AG461" s="91"/>
      <c r="AH461" s="91"/>
      <c r="AI461" s="1"/>
      <c r="AJ461" s="1"/>
      <c r="AK461" s="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  <c r="AE462" s="91"/>
      <c r="AF462" s="91"/>
      <c r="AG462" s="91"/>
      <c r="AH462" s="91"/>
      <c r="AI462" s="1"/>
      <c r="AJ462" s="1"/>
      <c r="AK462" s="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  <c r="AE463" s="91"/>
      <c r="AF463" s="91"/>
      <c r="AG463" s="91"/>
      <c r="AH463" s="91"/>
      <c r="AI463" s="1"/>
      <c r="AJ463" s="1"/>
      <c r="AK463" s="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  <c r="AE464" s="91"/>
      <c r="AF464" s="91"/>
      <c r="AG464" s="91"/>
      <c r="AH464" s="91"/>
      <c r="AI464" s="1"/>
      <c r="AJ464" s="1"/>
      <c r="AK464" s="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  <c r="AD465" s="91"/>
      <c r="AE465" s="91"/>
      <c r="AF465" s="91"/>
      <c r="AG465" s="91"/>
      <c r="AH465" s="91"/>
      <c r="AI465" s="1"/>
      <c r="AJ465" s="1"/>
      <c r="AK465" s="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91"/>
      <c r="AF466" s="91"/>
      <c r="AG466" s="91"/>
      <c r="AH466" s="91"/>
      <c r="AI466" s="1"/>
      <c r="AJ466" s="1"/>
      <c r="AK466" s="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  <c r="AE467" s="91"/>
      <c r="AF467" s="91"/>
      <c r="AG467" s="91"/>
      <c r="AH467" s="91"/>
      <c r="AI467" s="1"/>
      <c r="AJ467" s="1"/>
      <c r="AK467" s="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  <c r="AE468" s="91"/>
      <c r="AF468" s="91"/>
      <c r="AG468" s="91"/>
      <c r="AH468" s="91"/>
      <c r="AI468" s="1"/>
      <c r="AJ468" s="1"/>
      <c r="AK468" s="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  <c r="AE469" s="91"/>
      <c r="AF469" s="91"/>
      <c r="AG469" s="91"/>
      <c r="AH469" s="91"/>
      <c r="AI469" s="1"/>
      <c r="AJ469" s="1"/>
      <c r="AK469" s="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  <c r="AH470" s="91"/>
      <c r="AI470" s="1"/>
      <c r="AJ470" s="1"/>
      <c r="AK470" s="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  <c r="AH471" s="91"/>
      <c r="AI471" s="1"/>
      <c r="AJ471" s="1"/>
      <c r="AK471" s="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  <c r="AH472" s="91"/>
      <c r="AI472" s="1"/>
      <c r="AJ472" s="1"/>
      <c r="AK472" s="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  <c r="AH473" s="91"/>
      <c r="AI473" s="1"/>
      <c r="AJ473" s="1"/>
      <c r="AK473" s="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  <c r="AH474" s="91"/>
      <c r="AI474" s="1"/>
      <c r="AJ474" s="1"/>
      <c r="AK474" s="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  <c r="AF475" s="91"/>
      <c r="AG475" s="91"/>
      <c r="AH475" s="91"/>
      <c r="AI475" s="1"/>
      <c r="AJ475" s="1"/>
      <c r="AK475" s="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  <c r="AF476" s="91"/>
      <c r="AG476" s="91"/>
      <c r="AH476" s="91"/>
      <c r="AI476" s="1"/>
      <c r="AJ476" s="1"/>
      <c r="AK476" s="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  <c r="AF477" s="91"/>
      <c r="AG477" s="91"/>
      <c r="AH477" s="91"/>
      <c r="AI477" s="1"/>
      <c r="AJ477" s="1"/>
      <c r="AK477" s="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  <c r="AH478" s="91"/>
      <c r="AI478" s="1"/>
      <c r="AJ478" s="1"/>
      <c r="AK478" s="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  <c r="AF479" s="91"/>
      <c r="AG479" s="91"/>
      <c r="AH479" s="91"/>
      <c r="AI479" s="1"/>
      <c r="AJ479" s="1"/>
      <c r="AK479" s="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  <c r="AF480" s="91"/>
      <c r="AG480" s="91"/>
      <c r="AH480" s="91"/>
      <c r="AI480" s="1"/>
      <c r="AJ480" s="1"/>
      <c r="AK480" s="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  <c r="AF481" s="91"/>
      <c r="AG481" s="91"/>
      <c r="AH481" s="91"/>
      <c r="AI481" s="1"/>
      <c r="AJ481" s="1"/>
      <c r="AK481" s="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  <c r="AH482" s="91"/>
      <c r="AI482" s="1"/>
      <c r="AJ482" s="1"/>
      <c r="AK482" s="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  <c r="AH483" s="91"/>
      <c r="AI483" s="1"/>
      <c r="AJ483" s="1"/>
      <c r="AK483" s="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  <c r="AH484" s="91"/>
      <c r="AI484" s="1"/>
      <c r="AJ484" s="1"/>
      <c r="AK484" s="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  <c r="AH485" s="91"/>
      <c r="AI485" s="1"/>
      <c r="AJ485" s="1"/>
      <c r="AK485" s="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  <c r="AH486" s="91"/>
      <c r="AI486" s="1"/>
      <c r="AJ486" s="1"/>
      <c r="AK486" s="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  <c r="AE487" s="91"/>
      <c r="AF487" s="91"/>
      <c r="AG487" s="91"/>
      <c r="AH487" s="91"/>
      <c r="AI487" s="1"/>
      <c r="AJ487" s="1"/>
      <c r="AK487" s="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  <c r="AH488" s="91"/>
      <c r="AI488" s="1"/>
      <c r="AJ488" s="1"/>
      <c r="AK488" s="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  <c r="AD489" s="91"/>
      <c r="AE489" s="91"/>
      <c r="AF489" s="91"/>
      <c r="AG489" s="91"/>
      <c r="AH489" s="91"/>
      <c r="AI489" s="1"/>
      <c r="AJ489" s="1"/>
      <c r="AK489" s="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  <c r="AD490" s="91"/>
      <c r="AE490" s="91"/>
      <c r="AF490" s="91"/>
      <c r="AG490" s="91"/>
      <c r="AH490" s="91"/>
      <c r="AI490" s="1"/>
      <c r="AJ490" s="1"/>
      <c r="AK490" s="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  <c r="AD491" s="91"/>
      <c r="AE491" s="91"/>
      <c r="AF491" s="91"/>
      <c r="AG491" s="91"/>
      <c r="AH491" s="91"/>
      <c r="AI491" s="1"/>
      <c r="AJ491" s="1"/>
      <c r="AK491" s="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  <c r="AD492" s="91"/>
      <c r="AE492" s="91"/>
      <c r="AF492" s="91"/>
      <c r="AG492" s="91"/>
      <c r="AH492" s="91"/>
      <c r="AI492" s="1"/>
      <c r="AJ492" s="1"/>
      <c r="AK492" s="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  <c r="AD493" s="91"/>
      <c r="AE493" s="91"/>
      <c r="AF493" s="91"/>
      <c r="AG493" s="91"/>
      <c r="AH493" s="91"/>
      <c r="AI493" s="1"/>
      <c r="AJ493" s="1"/>
      <c r="AK493" s="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  <c r="AF494" s="91"/>
      <c r="AG494" s="91"/>
      <c r="AH494" s="91"/>
      <c r="AI494" s="1"/>
      <c r="AJ494" s="1"/>
      <c r="AK494" s="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  <c r="AF495" s="91"/>
      <c r="AG495" s="91"/>
      <c r="AH495" s="91"/>
      <c r="AI495" s="1"/>
      <c r="AJ495" s="1"/>
      <c r="AK495" s="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  <c r="AF496" s="91"/>
      <c r="AG496" s="91"/>
      <c r="AH496" s="91"/>
      <c r="AI496" s="1"/>
      <c r="AJ496" s="1"/>
      <c r="AK496" s="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  <c r="AF497" s="91"/>
      <c r="AG497" s="91"/>
      <c r="AH497" s="91"/>
      <c r="AI497" s="1"/>
      <c r="AJ497" s="1"/>
      <c r="AK497" s="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  <c r="AF498" s="91"/>
      <c r="AG498" s="91"/>
      <c r="AH498" s="91"/>
      <c r="AI498" s="1"/>
      <c r="AJ498" s="1"/>
      <c r="AK498" s="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91"/>
      <c r="AF499" s="91"/>
      <c r="AG499" s="91"/>
      <c r="AH499" s="91"/>
      <c r="AI499" s="1"/>
      <c r="AJ499" s="1"/>
      <c r="AK499" s="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  <c r="AD500" s="91"/>
      <c r="AE500" s="91"/>
      <c r="AF500" s="91"/>
      <c r="AG500" s="91"/>
      <c r="AH500" s="91"/>
      <c r="AI500" s="1"/>
      <c r="AJ500" s="1"/>
      <c r="AK500" s="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  <c r="AE501" s="91"/>
      <c r="AF501" s="91"/>
      <c r="AG501" s="91"/>
      <c r="AH501" s="91"/>
      <c r="AI501" s="1"/>
      <c r="AJ501" s="1"/>
      <c r="AK501" s="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  <c r="AD502" s="91"/>
      <c r="AE502" s="91"/>
      <c r="AF502" s="91"/>
      <c r="AG502" s="91"/>
      <c r="AH502" s="91"/>
      <c r="AI502" s="1"/>
      <c r="AJ502" s="1"/>
      <c r="AK502" s="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  <c r="AD503" s="91"/>
      <c r="AE503" s="91"/>
      <c r="AF503" s="91"/>
      <c r="AG503" s="91"/>
      <c r="AH503" s="91"/>
      <c r="AI503" s="1"/>
      <c r="AJ503" s="1"/>
      <c r="AK503" s="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  <c r="AD504" s="91"/>
      <c r="AE504" s="91"/>
      <c r="AF504" s="91"/>
      <c r="AG504" s="91"/>
      <c r="AH504" s="91"/>
      <c r="AI504" s="1"/>
      <c r="AJ504" s="1"/>
      <c r="AK504" s="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  <c r="AD505" s="91"/>
      <c r="AE505" s="91"/>
      <c r="AF505" s="91"/>
      <c r="AG505" s="91"/>
      <c r="AH505" s="91"/>
      <c r="AI505" s="1"/>
      <c r="AJ505" s="1"/>
      <c r="AK505" s="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  <c r="AF506" s="91"/>
      <c r="AG506" s="91"/>
      <c r="AH506" s="91"/>
      <c r="AI506" s="1"/>
      <c r="AJ506" s="1"/>
      <c r="AK506" s="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  <c r="AF507" s="91"/>
      <c r="AG507" s="91"/>
      <c r="AH507" s="91"/>
      <c r="AI507" s="1"/>
      <c r="AJ507" s="1"/>
      <c r="AK507" s="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  <c r="AF508" s="91"/>
      <c r="AG508" s="91"/>
      <c r="AH508" s="91"/>
      <c r="AI508" s="1"/>
      <c r="AJ508" s="1"/>
      <c r="AK508" s="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  <c r="AF509" s="91"/>
      <c r="AG509" s="91"/>
      <c r="AH509" s="91"/>
      <c r="AI509" s="1"/>
      <c r="AJ509" s="1"/>
      <c r="AK509" s="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91"/>
      <c r="AI510" s="1"/>
      <c r="AJ510" s="1"/>
      <c r="AK510" s="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  <c r="AE511" s="91"/>
      <c r="AF511" s="91"/>
      <c r="AG511" s="91"/>
      <c r="AH511" s="91"/>
      <c r="AI511" s="1"/>
      <c r="AJ511" s="1"/>
      <c r="AK511" s="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  <c r="AD512" s="91"/>
      <c r="AE512" s="91"/>
      <c r="AF512" s="91"/>
      <c r="AG512" s="91"/>
      <c r="AH512" s="91"/>
      <c r="AI512" s="1"/>
      <c r="AJ512" s="1"/>
      <c r="AK512" s="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  <c r="AD513" s="91"/>
      <c r="AE513" s="91"/>
      <c r="AF513" s="91"/>
      <c r="AG513" s="91"/>
      <c r="AH513" s="91"/>
      <c r="AI513" s="1"/>
      <c r="AJ513" s="1"/>
      <c r="AK513" s="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  <c r="AE514" s="91"/>
      <c r="AF514" s="91"/>
      <c r="AG514" s="91"/>
      <c r="AH514" s="91"/>
      <c r="AI514" s="1"/>
      <c r="AJ514" s="1"/>
      <c r="AK514" s="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  <c r="AD515" s="91"/>
      <c r="AE515" s="91"/>
      <c r="AF515" s="91"/>
      <c r="AG515" s="91"/>
      <c r="AH515" s="91"/>
      <c r="AI515" s="1"/>
      <c r="AJ515" s="1"/>
      <c r="AK515" s="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  <c r="AD516" s="91"/>
      <c r="AE516" s="91"/>
      <c r="AF516" s="91"/>
      <c r="AG516" s="91"/>
      <c r="AH516" s="91"/>
      <c r="AI516" s="1"/>
      <c r="AJ516" s="1"/>
      <c r="AK516" s="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  <c r="AD517" s="91"/>
      <c r="AE517" s="91"/>
      <c r="AF517" s="91"/>
      <c r="AG517" s="91"/>
      <c r="AH517" s="91"/>
      <c r="AI517" s="1"/>
      <c r="AJ517" s="1"/>
      <c r="AK517" s="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  <c r="AF518" s="91"/>
      <c r="AG518" s="91"/>
      <c r="AH518" s="91"/>
      <c r="AI518" s="1"/>
      <c r="AJ518" s="1"/>
      <c r="AK518" s="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  <c r="AF519" s="91"/>
      <c r="AG519" s="91"/>
      <c r="AH519" s="91"/>
      <c r="AI519" s="1"/>
      <c r="AJ519" s="1"/>
      <c r="AK519" s="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  <c r="AF520" s="91"/>
      <c r="AG520" s="91"/>
      <c r="AH520" s="91"/>
      <c r="AI520" s="1"/>
      <c r="AJ520" s="1"/>
      <c r="AK520" s="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  <c r="AF521" s="91"/>
      <c r="AG521" s="91"/>
      <c r="AH521" s="91"/>
      <c r="AI521" s="1"/>
      <c r="AJ521" s="1"/>
      <c r="AK521" s="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  <c r="AF522" s="91"/>
      <c r="AG522" s="91"/>
      <c r="AH522" s="91"/>
      <c r="AI522" s="1"/>
      <c r="AJ522" s="1"/>
      <c r="AK522" s="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  <c r="AD523" s="91"/>
      <c r="AE523" s="91"/>
      <c r="AF523" s="91"/>
      <c r="AG523" s="91"/>
      <c r="AH523" s="91"/>
      <c r="AI523" s="1"/>
      <c r="AJ523" s="1"/>
      <c r="AK523" s="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  <c r="AD524" s="91"/>
      <c r="AE524" s="91"/>
      <c r="AF524" s="91"/>
      <c r="AG524" s="91"/>
      <c r="AH524" s="91"/>
      <c r="AI524" s="1"/>
      <c r="AJ524" s="1"/>
      <c r="AK524" s="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  <c r="AD525" s="91"/>
      <c r="AE525" s="91"/>
      <c r="AF525" s="91"/>
      <c r="AG525" s="91"/>
      <c r="AH525" s="91"/>
      <c r="AI525" s="1"/>
      <c r="AJ525" s="1"/>
      <c r="AK525" s="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  <c r="AE526" s="91"/>
      <c r="AF526" s="91"/>
      <c r="AG526" s="91"/>
      <c r="AH526" s="91"/>
      <c r="AI526" s="1"/>
      <c r="AJ526" s="1"/>
      <c r="AK526" s="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  <c r="AE527" s="91"/>
      <c r="AF527" s="91"/>
      <c r="AG527" s="91"/>
      <c r="AH527" s="91"/>
      <c r="AI527" s="1"/>
      <c r="AJ527" s="1"/>
      <c r="AK527" s="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  <c r="AE528" s="91"/>
      <c r="AF528" s="91"/>
      <c r="AG528" s="91"/>
      <c r="AH528" s="91"/>
      <c r="AI528" s="1"/>
      <c r="AJ528" s="1"/>
      <c r="AK528" s="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  <c r="AD529" s="91"/>
      <c r="AE529" s="91"/>
      <c r="AF529" s="91"/>
      <c r="AG529" s="91"/>
      <c r="AH529" s="91"/>
      <c r="AI529" s="1"/>
      <c r="AJ529" s="1"/>
      <c r="AK529" s="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  <c r="AD530" s="91"/>
      <c r="AE530" s="91"/>
      <c r="AF530" s="91"/>
      <c r="AG530" s="91"/>
      <c r="AH530" s="91"/>
      <c r="AI530" s="1"/>
      <c r="AJ530" s="1"/>
      <c r="AK530" s="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  <c r="AD531" s="91"/>
      <c r="AE531" s="91"/>
      <c r="AF531" s="91"/>
      <c r="AG531" s="91"/>
      <c r="AH531" s="91"/>
      <c r="AI531" s="1"/>
      <c r="AJ531" s="1"/>
      <c r="AK531" s="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  <c r="AD532" s="91"/>
      <c r="AE532" s="91"/>
      <c r="AF532" s="91"/>
      <c r="AG532" s="91"/>
      <c r="AH532" s="91"/>
      <c r="AI532" s="1"/>
      <c r="AJ532" s="1"/>
      <c r="AK532" s="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  <c r="AD533" s="91"/>
      <c r="AE533" s="91"/>
      <c r="AF533" s="91"/>
      <c r="AG533" s="91"/>
      <c r="AH533" s="91"/>
      <c r="AI533" s="1"/>
      <c r="AJ533" s="1"/>
      <c r="AK533" s="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  <c r="AD534" s="91"/>
      <c r="AE534" s="91"/>
      <c r="AF534" s="91"/>
      <c r="AG534" s="91"/>
      <c r="AH534" s="91"/>
      <c r="AI534" s="1"/>
      <c r="AJ534" s="1"/>
      <c r="AK534" s="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  <c r="AD535" s="91"/>
      <c r="AE535" s="91"/>
      <c r="AF535" s="91"/>
      <c r="AG535" s="91"/>
      <c r="AH535" s="91"/>
      <c r="AI535" s="1"/>
      <c r="AJ535" s="1"/>
      <c r="AK535" s="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  <c r="AE536" s="91"/>
      <c r="AF536" s="91"/>
      <c r="AG536" s="91"/>
      <c r="AH536" s="91"/>
      <c r="AI536" s="1"/>
      <c r="AJ536" s="1"/>
      <c r="AK536" s="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  <c r="AD537" s="91"/>
      <c r="AE537" s="91"/>
      <c r="AF537" s="91"/>
      <c r="AG537" s="91"/>
      <c r="AH537" s="91"/>
      <c r="AI537" s="1"/>
      <c r="AJ537" s="1"/>
      <c r="AK537" s="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  <c r="AE538" s="91"/>
      <c r="AF538" s="91"/>
      <c r="AG538" s="91"/>
      <c r="AH538" s="91"/>
      <c r="AI538" s="1"/>
      <c r="AJ538" s="1"/>
      <c r="AK538" s="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  <c r="AE539" s="91"/>
      <c r="AF539" s="91"/>
      <c r="AG539" s="91"/>
      <c r="AH539" s="91"/>
      <c r="AI539" s="1"/>
      <c r="AJ539" s="1"/>
      <c r="AK539" s="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  <c r="AE540" s="91"/>
      <c r="AF540" s="91"/>
      <c r="AG540" s="91"/>
      <c r="AH540" s="91"/>
      <c r="AI540" s="1"/>
      <c r="AJ540" s="1"/>
      <c r="AK540" s="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  <c r="AE541" s="91"/>
      <c r="AF541" s="91"/>
      <c r="AG541" s="91"/>
      <c r="AH541" s="91"/>
      <c r="AI541" s="1"/>
      <c r="AJ541" s="1"/>
      <c r="AK541" s="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91"/>
      <c r="AF542" s="91"/>
      <c r="AG542" s="91"/>
      <c r="AH542" s="91"/>
      <c r="AI542" s="1"/>
      <c r="AJ542" s="1"/>
      <c r="AK542" s="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  <c r="AD543" s="91"/>
      <c r="AE543" s="91"/>
      <c r="AF543" s="91"/>
      <c r="AG543" s="91"/>
      <c r="AH543" s="91"/>
      <c r="AI543" s="1"/>
      <c r="AJ543" s="1"/>
      <c r="AK543" s="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91"/>
      <c r="AE544" s="91"/>
      <c r="AF544" s="91"/>
      <c r="AG544" s="91"/>
      <c r="AH544" s="91"/>
      <c r="AI544" s="1"/>
      <c r="AJ544" s="1"/>
      <c r="AK544" s="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  <c r="AD545" s="91"/>
      <c r="AE545" s="91"/>
      <c r="AF545" s="91"/>
      <c r="AG545" s="91"/>
      <c r="AH545" s="91"/>
      <c r="AI545" s="1"/>
      <c r="AJ545" s="1"/>
      <c r="AK545" s="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  <c r="AD546" s="91"/>
      <c r="AE546" s="91"/>
      <c r="AF546" s="91"/>
      <c r="AG546" s="91"/>
      <c r="AH546" s="91"/>
      <c r="AI546" s="1"/>
      <c r="AJ546" s="1"/>
      <c r="AK546" s="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91"/>
      <c r="AF547" s="91"/>
      <c r="AG547" s="91"/>
      <c r="AH547" s="91"/>
      <c r="AI547" s="1"/>
      <c r="AJ547" s="1"/>
      <c r="AK547" s="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  <c r="AD548" s="91"/>
      <c r="AE548" s="91"/>
      <c r="AF548" s="91"/>
      <c r="AG548" s="91"/>
      <c r="AH548" s="91"/>
      <c r="AI548" s="1"/>
      <c r="AJ548" s="1"/>
      <c r="AK548" s="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  <c r="AD549" s="91"/>
      <c r="AE549" s="91"/>
      <c r="AF549" s="91"/>
      <c r="AG549" s="91"/>
      <c r="AH549" s="91"/>
      <c r="AI549" s="1"/>
      <c r="AJ549" s="1"/>
      <c r="AK549" s="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  <c r="AD550" s="91"/>
      <c r="AE550" s="91"/>
      <c r="AF550" s="91"/>
      <c r="AG550" s="91"/>
      <c r="AH550" s="91"/>
      <c r="AI550" s="1"/>
      <c r="AJ550" s="1"/>
      <c r="AK550" s="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  <c r="AE551" s="91"/>
      <c r="AF551" s="91"/>
      <c r="AG551" s="91"/>
      <c r="AH551" s="91"/>
      <c r="AI551" s="1"/>
      <c r="AJ551" s="1"/>
      <c r="AK551" s="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  <c r="AD552" s="91"/>
      <c r="AE552" s="91"/>
      <c r="AF552" s="91"/>
      <c r="AG552" s="91"/>
      <c r="AH552" s="91"/>
      <c r="AI552" s="1"/>
      <c r="AJ552" s="1"/>
      <c r="AK552" s="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  <c r="AD553" s="91"/>
      <c r="AE553" s="91"/>
      <c r="AF553" s="91"/>
      <c r="AG553" s="91"/>
      <c r="AH553" s="91"/>
      <c r="AI553" s="1"/>
      <c r="AJ553" s="1"/>
      <c r="AK553" s="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91"/>
      <c r="AE554" s="91"/>
      <c r="AF554" s="91"/>
      <c r="AG554" s="91"/>
      <c r="AH554" s="91"/>
      <c r="AI554" s="1"/>
      <c r="AJ554" s="1"/>
      <c r="AK554" s="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  <c r="AE555" s="91"/>
      <c r="AF555" s="91"/>
      <c r="AG555" s="91"/>
      <c r="AH555" s="91"/>
      <c r="AI555" s="1"/>
      <c r="AJ555" s="1"/>
      <c r="AK555" s="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  <c r="AD556" s="91"/>
      <c r="AE556" s="91"/>
      <c r="AF556" s="91"/>
      <c r="AG556" s="91"/>
      <c r="AH556" s="91"/>
      <c r="AI556" s="1"/>
      <c r="AJ556" s="1"/>
      <c r="AK556" s="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  <c r="AE557" s="91"/>
      <c r="AF557" s="91"/>
      <c r="AG557" s="91"/>
      <c r="AH557" s="91"/>
      <c r="AI557" s="1"/>
      <c r="AJ557" s="1"/>
      <c r="AK557" s="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  <c r="AD558" s="91"/>
      <c r="AE558" s="91"/>
      <c r="AF558" s="91"/>
      <c r="AG558" s="91"/>
      <c r="AH558" s="91"/>
      <c r="AI558" s="1"/>
      <c r="AJ558" s="1"/>
      <c r="AK558" s="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  <c r="AD559" s="91"/>
      <c r="AE559" s="91"/>
      <c r="AF559" s="91"/>
      <c r="AG559" s="91"/>
      <c r="AH559" s="91"/>
      <c r="AI559" s="1"/>
      <c r="AJ559" s="1"/>
      <c r="AK559" s="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  <c r="AD560" s="91"/>
      <c r="AE560" s="91"/>
      <c r="AF560" s="91"/>
      <c r="AG560" s="91"/>
      <c r="AH560" s="91"/>
      <c r="AI560" s="1"/>
      <c r="AJ560" s="1"/>
      <c r="AK560" s="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91"/>
      <c r="AE561" s="91"/>
      <c r="AF561" s="91"/>
      <c r="AG561" s="91"/>
      <c r="AH561" s="91"/>
      <c r="AI561" s="1"/>
      <c r="AJ561" s="1"/>
      <c r="AK561" s="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  <c r="AD562" s="91"/>
      <c r="AE562" s="91"/>
      <c r="AF562" s="91"/>
      <c r="AG562" s="91"/>
      <c r="AH562" s="91"/>
      <c r="AI562" s="1"/>
      <c r="AJ562" s="1"/>
      <c r="AK562" s="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  <c r="AD563" s="91"/>
      <c r="AE563" s="91"/>
      <c r="AF563" s="91"/>
      <c r="AG563" s="91"/>
      <c r="AH563" s="91"/>
      <c r="AI563" s="1"/>
      <c r="AJ563" s="1"/>
      <c r="AK563" s="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  <c r="AD564" s="91"/>
      <c r="AE564" s="91"/>
      <c r="AF564" s="91"/>
      <c r="AG564" s="91"/>
      <c r="AH564" s="91"/>
      <c r="AI564" s="1"/>
      <c r="AJ564" s="1"/>
      <c r="AK564" s="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  <c r="AD565" s="91"/>
      <c r="AE565" s="91"/>
      <c r="AF565" s="91"/>
      <c r="AG565" s="91"/>
      <c r="AH565" s="91"/>
      <c r="AI565" s="1"/>
      <c r="AJ565" s="1"/>
      <c r="AK565" s="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  <c r="AE566" s="91"/>
      <c r="AF566" s="91"/>
      <c r="AG566" s="91"/>
      <c r="AH566" s="91"/>
      <c r="AI566" s="1"/>
      <c r="AJ566" s="1"/>
      <c r="AK566" s="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  <c r="AD567" s="91"/>
      <c r="AE567" s="91"/>
      <c r="AF567" s="91"/>
      <c r="AG567" s="91"/>
      <c r="AH567" s="91"/>
      <c r="AI567" s="1"/>
      <c r="AJ567" s="1"/>
      <c r="AK567" s="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  <c r="AE568" s="91"/>
      <c r="AF568" s="91"/>
      <c r="AG568" s="91"/>
      <c r="AH568" s="91"/>
      <c r="AI568" s="1"/>
      <c r="AJ568" s="1"/>
      <c r="AK568" s="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  <c r="AE569" s="91"/>
      <c r="AF569" s="91"/>
      <c r="AG569" s="91"/>
      <c r="AH569" s="91"/>
      <c r="AI569" s="1"/>
      <c r="AJ569" s="1"/>
      <c r="AK569" s="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  <c r="AE570" s="91"/>
      <c r="AF570" s="91"/>
      <c r="AG570" s="91"/>
      <c r="AH570" s="91"/>
      <c r="AI570" s="1"/>
      <c r="AJ570" s="1"/>
      <c r="AK570" s="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91"/>
      <c r="AE571" s="91"/>
      <c r="AF571" s="91"/>
      <c r="AG571" s="91"/>
      <c r="AH571" s="91"/>
      <c r="AI571" s="1"/>
      <c r="AJ571" s="1"/>
      <c r="AK571" s="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  <c r="AD572" s="91"/>
      <c r="AE572" s="91"/>
      <c r="AF572" s="91"/>
      <c r="AG572" s="91"/>
      <c r="AH572" s="91"/>
      <c r="AI572" s="1"/>
      <c r="AJ572" s="1"/>
      <c r="AK572" s="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  <c r="AD573" s="91"/>
      <c r="AE573" s="91"/>
      <c r="AF573" s="91"/>
      <c r="AG573" s="91"/>
      <c r="AH573" s="91"/>
      <c r="AI573" s="1"/>
      <c r="AJ573" s="1"/>
      <c r="AK573" s="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  <c r="AD574" s="91"/>
      <c r="AE574" s="91"/>
      <c r="AF574" s="91"/>
      <c r="AG574" s="91"/>
      <c r="AH574" s="91"/>
      <c r="AI574" s="1"/>
      <c r="AJ574" s="1"/>
      <c r="AK574" s="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  <c r="AE575" s="91"/>
      <c r="AF575" s="91"/>
      <c r="AG575" s="91"/>
      <c r="AH575" s="91"/>
      <c r="AI575" s="1"/>
      <c r="AJ575" s="1"/>
      <c r="AK575" s="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  <c r="AD576" s="91"/>
      <c r="AE576" s="91"/>
      <c r="AF576" s="91"/>
      <c r="AG576" s="91"/>
      <c r="AH576" s="91"/>
      <c r="AI576" s="1"/>
      <c r="AJ576" s="1"/>
      <c r="AK576" s="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  <c r="AD577" s="91"/>
      <c r="AE577" s="91"/>
      <c r="AF577" s="91"/>
      <c r="AG577" s="91"/>
      <c r="AH577" s="91"/>
      <c r="AI577" s="1"/>
      <c r="AJ577" s="1"/>
      <c r="AK577" s="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  <c r="AD578" s="91"/>
      <c r="AE578" s="91"/>
      <c r="AF578" s="91"/>
      <c r="AG578" s="91"/>
      <c r="AH578" s="91"/>
      <c r="AI578" s="1"/>
      <c r="AJ578" s="1"/>
      <c r="AK578" s="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  <c r="AD579" s="91"/>
      <c r="AE579" s="91"/>
      <c r="AF579" s="91"/>
      <c r="AG579" s="91"/>
      <c r="AH579" s="91"/>
      <c r="AI579" s="1"/>
      <c r="AJ579" s="1"/>
      <c r="AK579" s="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  <c r="AD580" s="91"/>
      <c r="AE580" s="91"/>
      <c r="AF580" s="91"/>
      <c r="AG580" s="91"/>
      <c r="AH580" s="91"/>
      <c r="AI580" s="1"/>
      <c r="AJ580" s="1"/>
      <c r="AK580" s="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  <c r="AD581" s="91"/>
      <c r="AE581" s="91"/>
      <c r="AF581" s="91"/>
      <c r="AG581" s="91"/>
      <c r="AH581" s="91"/>
      <c r="AI581" s="1"/>
      <c r="AJ581" s="1"/>
      <c r="AK581" s="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  <c r="AD582" s="91"/>
      <c r="AE582" s="91"/>
      <c r="AF582" s="91"/>
      <c r="AG582" s="91"/>
      <c r="AH582" s="91"/>
      <c r="AI582" s="1"/>
      <c r="AJ582" s="1"/>
      <c r="AK582" s="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  <c r="AD583" s="91"/>
      <c r="AE583" s="91"/>
      <c r="AF583" s="91"/>
      <c r="AG583" s="91"/>
      <c r="AH583" s="91"/>
      <c r="AI583" s="1"/>
      <c r="AJ583" s="1"/>
      <c r="AK583" s="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  <c r="AD584" s="91"/>
      <c r="AE584" s="91"/>
      <c r="AF584" s="91"/>
      <c r="AG584" s="91"/>
      <c r="AH584" s="91"/>
      <c r="AI584" s="1"/>
      <c r="AJ584" s="1"/>
      <c r="AK584" s="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  <c r="AD585" s="91"/>
      <c r="AE585" s="91"/>
      <c r="AF585" s="91"/>
      <c r="AG585" s="91"/>
      <c r="AH585" s="91"/>
      <c r="AI585" s="1"/>
      <c r="AJ585" s="1"/>
      <c r="AK585" s="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  <c r="AD586" s="91"/>
      <c r="AE586" s="91"/>
      <c r="AF586" s="91"/>
      <c r="AG586" s="91"/>
      <c r="AH586" s="91"/>
      <c r="AI586" s="1"/>
      <c r="AJ586" s="1"/>
      <c r="AK586" s="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  <c r="AD587" s="91"/>
      <c r="AE587" s="91"/>
      <c r="AF587" s="91"/>
      <c r="AG587" s="91"/>
      <c r="AH587" s="91"/>
      <c r="AI587" s="1"/>
      <c r="AJ587" s="1"/>
      <c r="AK587" s="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  <c r="AD588" s="91"/>
      <c r="AE588" s="91"/>
      <c r="AF588" s="91"/>
      <c r="AG588" s="91"/>
      <c r="AH588" s="91"/>
      <c r="AI588" s="1"/>
      <c r="AJ588" s="1"/>
      <c r="AK588" s="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  <c r="AD589" s="91"/>
      <c r="AE589" s="91"/>
      <c r="AF589" s="91"/>
      <c r="AG589" s="91"/>
      <c r="AH589" s="91"/>
      <c r="AI589" s="1"/>
      <c r="AJ589" s="1"/>
      <c r="AK589" s="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  <c r="AD590" s="91"/>
      <c r="AE590" s="91"/>
      <c r="AF590" s="91"/>
      <c r="AG590" s="91"/>
      <c r="AH590" s="91"/>
      <c r="AI590" s="1"/>
      <c r="AJ590" s="1"/>
      <c r="AK590" s="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  <c r="AD591" s="91"/>
      <c r="AE591" s="91"/>
      <c r="AF591" s="91"/>
      <c r="AG591" s="91"/>
      <c r="AH591" s="91"/>
      <c r="AI591" s="1"/>
      <c r="AJ591" s="1"/>
      <c r="AK591" s="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  <c r="AD592" s="91"/>
      <c r="AE592" s="91"/>
      <c r="AF592" s="91"/>
      <c r="AG592" s="91"/>
      <c r="AH592" s="91"/>
      <c r="AI592" s="1"/>
      <c r="AJ592" s="1"/>
      <c r="AK592" s="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  <c r="AD593" s="91"/>
      <c r="AE593" s="91"/>
      <c r="AF593" s="91"/>
      <c r="AG593" s="91"/>
      <c r="AH593" s="91"/>
      <c r="AI593" s="1"/>
      <c r="AJ593" s="1"/>
      <c r="AK593" s="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  <c r="AD594" s="91"/>
      <c r="AE594" s="91"/>
      <c r="AF594" s="91"/>
      <c r="AG594" s="91"/>
      <c r="AH594" s="91"/>
      <c r="AI594" s="1"/>
      <c r="AJ594" s="1"/>
      <c r="AK594" s="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  <c r="AD595" s="91"/>
      <c r="AE595" s="91"/>
      <c r="AF595" s="91"/>
      <c r="AG595" s="91"/>
      <c r="AH595" s="91"/>
      <c r="AI595" s="1"/>
      <c r="AJ595" s="1"/>
      <c r="AK595" s="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  <c r="AD596" s="91"/>
      <c r="AE596" s="91"/>
      <c r="AF596" s="91"/>
      <c r="AG596" s="91"/>
      <c r="AH596" s="91"/>
      <c r="AI596" s="1"/>
      <c r="AJ596" s="1"/>
      <c r="AK596" s="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  <c r="AD597" s="91"/>
      <c r="AE597" s="91"/>
      <c r="AF597" s="91"/>
      <c r="AG597" s="91"/>
      <c r="AH597" s="91"/>
      <c r="AI597" s="1"/>
      <c r="AJ597" s="1"/>
      <c r="AK597" s="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  <c r="AD598" s="91"/>
      <c r="AE598" s="91"/>
      <c r="AF598" s="91"/>
      <c r="AG598" s="91"/>
      <c r="AH598" s="91"/>
      <c r="AI598" s="1"/>
      <c r="AJ598" s="1"/>
      <c r="AK598" s="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  <c r="AD599" s="91"/>
      <c r="AE599" s="91"/>
      <c r="AF599" s="91"/>
      <c r="AG599" s="91"/>
      <c r="AH599" s="91"/>
      <c r="AI599" s="1"/>
      <c r="AJ599" s="1"/>
      <c r="AK599" s="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  <c r="AD600" s="91"/>
      <c r="AE600" s="91"/>
      <c r="AF600" s="91"/>
      <c r="AG600" s="91"/>
      <c r="AH600" s="91"/>
      <c r="AI600" s="1"/>
      <c r="AJ600" s="1"/>
      <c r="AK600" s="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  <c r="AD601" s="91"/>
      <c r="AE601" s="91"/>
      <c r="AF601" s="91"/>
      <c r="AG601" s="91"/>
      <c r="AH601" s="91"/>
      <c r="AI601" s="1"/>
      <c r="AJ601" s="1"/>
      <c r="AK601" s="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  <c r="AD602" s="91"/>
      <c r="AE602" s="91"/>
      <c r="AF602" s="91"/>
      <c r="AG602" s="91"/>
      <c r="AH602" s="91"/>
      <c r="AI602" s="1"/>
      <c r="AJ602" s="1"/>
      <c r="AK602" s="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  <c r="AD603" s="91"/>
      <c r="AE603" s="91"/>
      <c r="AF603" s="91"/>
      <c r="AG603" s="91"/>
      <c r="AH603" s="91"/>
      <c r="AI603" s="1"/>
      <c r="AJ603" s="1"/>
      <c r="AK603" s="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  <c r="AD604" s="91"/>
      <c r="AE604" s="91"/>
      <c r="AF604" s="91"/>
      <c r="AG604" s="91"/>
      <c r="AH604" s="91"/>
      <c r="AI604" s="1"/>
      <c r="AJ604" s="1"/>
      <c r="AK604" s="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  <c r="AD605" s="91"/>
      <c r="AE605" s="91"/>
      <c r="AF605" s="91"/>
      <c r="AG605" s="91"/>
      <c r="AH605" s="91"/>
      <c r="AI605" s="1"/>
      <c r="AJ605" s="1"/>
      <c r="AK605" s="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  <c r="AD606" s="91"/>
      <c r="AE606" s="91"/>
      <c r="AF606" s="91"/>
      <c r="AG606" s="91"/>
      <c r="AH606" s="91"/>
      <c r="AI606" s="1"/>
      <c r="AJ606" s="1"/>
      <c r="AK606" s="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  <c r="AD607" s="91"/>
      <c r="AE607" s="91"/>
      <c r="AF607" s="91"/>
      <c r="AG607" s="91"/>
      <c r="AH607" s="91"/>
      <c r="AI607" s="1"/>
      <c r="AJ607" s="1"/>
      <c r="AK607" s="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  <c r="AD608" s="91"/>
      <c r="AE608" s="91"/>
      <c r="AF608" s="91"/>
      <c r="AG608" s="91"/>
      <c r="AH608" s="91"/>
      <c r="AI608" s="1"/>
      <c r="AJ608" s="1"/>
      <c r="AK608" s="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  <c r="AD609" s="91"/>
      <c r="AE609" s="91"/>
      <c r="AF609" s="91"/>
      <c r="AG609" s="91"/>
      <c r="AH609" s="91"/>
      <c r="AI609" s="1"/>
      <c r="AJ609" s="1"/>
      <c r="AK609" s="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  <c r="AD610" s="91"/>
      <c r="AE610" s="91"/>
      <c r="AF610" s="91"/>
      <c r="AG610" s="91"/>
      <c r="AH610" s="91"/>
      <c r="AI610" s="1"/>
      <c r="AJ610" s="1"/>
      <c r="AK610" s="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  <c r="AD611" s="91"/>
      <c r="AE611" s="91"/>
      <c r="AF611" s="91"/>
      <c r="AG611" s="91"/>
      <c r="AH611" s="91"/>
      <c r="AI611" s="1"/>
      <c r="AJ611" s="1"/>
      <c r="AK611" s="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  <c r="AD612" s="91"/>
      <c r="AE612" s="91"/>
      <c r="AF612" s="91"/>
      <c r="AG612" s="91"/>
      <c r="AH612" s="91"/>
      <c r="AI612" s="1"/>
      <c r="AJ612" s="1"/>
      <c r="AK612" s="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  <c r="AD613" s="91"/>
      <c r="AE613" s="91"/>
      <c r="AF613" s="91"/>
      <c r="AG613" s="91"/>
      <c r="AH613" s="91"/>
      <c r="AI613" s="1"/>
      <c r="AJ613" s="1"/>
      <c r="AK613" s="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  <c r="AD614" s="91"/>
      <c r="AE614" s="91"/>
      <c r="AF614" s="91"/>
      <c r="AG614" s="91"/>
      <c r="AH614" s="91"/>
      <c r="AI614" s="1"/>
      <c r="AJ614" s="1"/>
      <c r="AK614" s="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  <c r="AD615" s="91"/>
      <c r="AE615" s="91"/>
      <c r="AF615" s="91"/>
      <c r="AG615" s="91"/>
      <c r="AH615" s="91"/>
      <c r="AI615" s="1"/>
      <c r="AJ615" s="1"/>
      <c r="AK615" s="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  <c r="AD616" s="91"/>
      <c r="AE616" s="91"/>
      <c r="AF616" s="91"/>
      <c r="AG616" s="91"/>
      <c r="AH616" s="91"/>
      <c r="AI616" s="1"/>
      <c r="AJ616" s="1"/>
      <c r="AK616" s="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  <c r="AD617" s="91"/>
      <c r="AE617" s="91"/>
      <c r="AF617" s="91"/>
      <c r="AG617" s="91"/>
      <c r="AH617" s="91"/>
      <c r="AI617" s="1"/>
      <c r="AJ617" s="1"/>
      <c r="AK617" s="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  <c r="AD618" s="91"/>
      <c r="AE618" s="91"/>
      <c r="AF618" s="91"/>
      <c r="AG618" s="91"/>
      <c r="AH618" s="91"/>
      <c r="AI618" s="1"/>
      <c r="AJ618" s="1"/>
      <c r="AK618" s="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  <c r="AD619" s="91"/>
      <c r="AE619" s="91"/>
      <c r="AF619" s="91"/>
      <c r="AG619" s="91"/>
      <c r="AH619" s="91"/>
      <c r="AI619" s="1"/>
      <c r="AJ619" s="1"/>
      <c r="AK619" s="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  <c r="AD620" s="91"/>
      <c r="AE620" s="91"/>
      <c r="AF620" s="91"/>
      <c r="AG620" s="91"/>
      <c r="AH620" s="91"/>
      <c r="AI620" s="1"/>
      <c r="AJ620" s="1"/>
      <c r="AK620" s="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  <c r="AD621" s="91"/>
      <c r="AE621" s="91"/>
      <c r="AF621" s="91"/>
      <c r="AG621" s="91"/>
      <c r="AH621" s="91"/>
      <c r="AI621" s="1"/>
      <c r="AJ621" s="1"/>
      <c r="AK621" s="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  <c r="AD622" s="91"/>
      <c r="AE622" s="91"/>
      <c r="AF622" s="91"/>
      <c r="AG622" s="91"/>
      <c r="AH622" s="91"/>
      <c r="AI622" s="1"/>
      <c r="AJ622" s="1"/>
      <c r="AK622" s="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  <c r="AD623" s="91"/>
      <c r="AE623" s="91"/>
      <c r="AF623" s="91"/>
      <c r="AG623" s="91"/>
      <c r="AH623" s="91"/>
      <c r="AI623" s="1"/>
      <c r="AJ623" s="1"/>
      <c r="AK623" s="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  <c r="AD624" s="91"/>
      <c r="AE624" s="91"/>
      <c r="AF624" s="91"/>
      <c r="AG624" s="91"/>
      <c r="AH624" s="91"/>
      <c r="AI624" s="1"/>
      <c r="AJ624" s="1"/>
      <c r="AK624" s="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  <c r="AD625" s="91"/>
      <c r="AE625" s="91"/>
      <c r="AF625" s="91"/>
      <c r="AG625" s="91"/>
      <c r="AH625" s="91"/>
      <c r="AI625" s="1"/>
      <c r="AJ625" s="1"/>
      <c r="AK625" s="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  <c r="AD626" s="91"/>
      <c r="AE626" s="91"/>
      <c r="AF626" s="91"/>
      <c r="AG626" s="91"/>
      <c r="AH626" s="91"/>
      <c r="AI626" s="1"/>
      <c r="AJ626" s="1"/>
      <c r="AK626" s="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  <c r="AD627" s="91"/>
      <c r="AE627" s="91"/>
      <c r="AF627" s="91"/>
      <c r="AG627" s="91"/>
      <c r="AH627" s="91"/>
      <c r="AI627" s="1"/>
      <c r="AJ627" s="1"/>
      <c r="AK627" s="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  <c r="AD628" s="91"/>
      <c r="AE628" s="91"/>
      <c r="AF628" s="91"/>
      <c r="AG628" s="91"/>
      <c r="AH628" s="91"/>
      <c r="AI628" s="1"/>
      <c r="AJ628" s="1"/>
      <c r="AK628" s="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  <c r="AD629" s="91"/>
      <c r="AE629" s="91"/>
      <c r="AF629" s="91"/>
      <c r="AG629" s="91"/>
      <c r="AH629" s="91"/>
      <c r="AI629" s="1"/>
      <c r="AJ629" s="1"/>
      <c r="AK629" s="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  <c r="AD630" s="91"/>
      <c r="AE630" s="91"/>
      <c r="AF630" s="91"/>
      <c r="AG630" s="91"/>
      <c r="AH630" s="91"/>
      <c r="AI630" s="1"/>
      <c r="AJ630" s="1"/>
      <c r="AK630" s="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  <c r="AD631" s="91"/>
      <c r="AE631" s="91"/>
      <c r="AF631" s="91"/>
      <c r="AG631" s="91"/>
      <c r="AH631" s="91"/>
      <c r="AI631" s="1"/>
      <c r="AJ631" s="1"/>
      <c r="AK631" s="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  <c r="AD632" s="91"/>
      <c r="AE632" s="91"/>
      <c r="AF632" s="91"/>
      <c r="AG632" s="91"/>
      <c r="AH632" s="91"/>
      <c r="AI632" s="1"/>
      <c r="AJ632" s="1"/>
      <c r="AK632" s="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  <c r="AD633" s="91"/>
      <c r="AE633" s="91"/>
      <c r="AF633" s="91"/>
      <c r="AG633" s="91"/>
      <c r="AH633" s="91"/>
      <c r="AI633" s="1"/>
      <c r="AJ633" s="1"/>
      <c r="AK633" s="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  <c r="AD634" s="91"/>
      <c r="AE634" s="91"/>
      <c r="AF634" s="91"/>
      <c r="AG634" s="91"/>
      <c r="AH634" s="91"/>
      <c r="AI634" s="1"/>
      <c r="AJ634" s="1"/>
      <c r="AK634" s="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  <c r="AD635" s="91"/>
      <c r="AE635" s="91"/>
      <c r="AF635" s="91"/>
      <c r="AG635" s="91"/>
      <c r="AH635" s="91"/>
      <c r="AI635" s="1"/>
      <c r="AJ635" s="1"/>
      <c r="AK635" s="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91"/>
      <c r="AF636" s="91"/>
      <c r="AG636" s="91"/>
      <c r="AH636" s="91"/>
      <c r="AI636" s="1"/>
      <c r="AJ636" s="1"/>
      <c r="AK636" s="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91"/>
      <c r="AF637" s="91"/>
      <c r="AG637" s="91"/>
      <c r="AH637" s="91"/>
      <c r="AI637" s="1"/>
      <c r="AJ637" s="1"/>
      <c r="AK637" s="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91"/>
      <c r="AF638" s="91"/>
      <c r="AG638" s="91"/>
      <c r="AH638" s="91"/>
      <c r="AI638" s="1"/>
      <c r="AJ638" s="1"/>
      <c r="AK638" s="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91"/>
      <c r="AF639" s="91"/>
      <c r="AG639" s="91"/>
      <c r="AH639" s="91"/>
      <c r="AI639" s="1"/>
      <c r="AJ639" s="1"/>
      <c r="AK639" s="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  <c r="AD640" s="91"/>
      <c r="AE640" s="91"/>
      <c r="AF640" s="91"/>
      <c r="AG640" s="91"/>
      <c r="AH640" s="91"/>
      <c r="AI640" s="1"/>
      <c r="AJ640" s="1"/>
      <c r="AK640" s="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  <c r="AD641" s="91"/>
      <c r="AE641" s="91"/>
      <c r="AF641" s="91"/>
      <c r="AG641" s="91"/>
      <c r="AH641" s="91"/>
      <c r="AI641" s="1"/>
      <c r="AJ641" s="1"/>
      <c r="AK641" s="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91"/>
      <c r="AF642" s="91"/>
      <c r="AG642" s="91"/>
      <c r="AH642" s="91"/>
      <c r="AI642" s="1"/>
      <c r="AJ642" s="1"/>
      <c r="AK642" s="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91"/>
      <c r="AF643" s="91"/>
      <c r="AG643" s="91"/>
      <c r="AH643" s="91"/>
      <c r="AI643" s="1"/>
      <c r="AJ643" s="1"/>
      <c r="AK643" s="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91"/>
      <c r="AF644" s="91"/>
      <c r="AG644" s="91"/>
      <c r="AH644" s="91"/>
      <c r="AI644" s="1"/>
      <c r="AJ644" s="1"/>
      <c r="AK644" s="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  <c r="AD645" s="91"/>
      <c r="AE645" s="91"/>
      <c r="AF645" s="91"/>
      <c r="AG645" s="91"/>
      <c r="AH645" s="91"/>
      <c r="AI645" s="1"/>
      <c r="AJ645" s="1"/>
      <c r="AK645" s="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  <c r="AD646" s="91"/>
      <c r="AE646" s="91"/>
      <c r="AF646" s="91"/>
      <c r="AG646" s="91"/>
      <c r="AH646" s="91"/>
      <c r="AI646" s="1"/>
      <c r="AJ646" s="1"/>
      <c r="AK646" s="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  <c r="AD647" s="91"/>
      <c r="AE647" s="91"/>
      <c r="AF647" s="91"/>
      <c r="AG647" s="91"/>
      <c r="AH647" s="91"/>
      <c r="AI647" s="1"/>
      <c r="AJ647" s="1"/>
      <c r="AK647" s="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  <c r="AD648" s="91"/>
      <c r="AE648" s="91"/>
      <c r="AF648" s="91"/>
      <c r="AG648" s="91"/>
      <c r="AH648" s="91"/>
      <c r="AI648" s="1"/>
      <c r="AJ648" s="1"/>
      <c r="AK648" s="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  <c r="AD649" s="91"/>
      <c r="AE649" s="91"/>
      <c r="AF649" s="91"/>
      <c r="AG649" s="91"/>
      <c r="AH649" s="91"/>
      <c r="AI649" s="1"/>
      <c r="AJ649" s="1"/>
      <c r="AK649" s="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  <c r="AE650" s="91"/>
      <c r="AF650" s="91"/>
      <c r="AG650" s="91"/>
      <c r="AH650" s="91"/>
      <c r="AI650" s="1"/>
      <c r="AJ650" s="1"/>
      <c r="AK650" s="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  <c r="AE651" s="91"/>
      <c r="AF651" s="91"/>
      <c r="AG651" s="91"/>
      <c r="AH651" s="91"/>
      <c r="AI651" s="1"/>
      <c r="AJ651" s="1"/>
      <c r="AK651" s="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  <c r="AE652" s="91"/>
      <c r="AF652" s="91"/>
      <c r="AG652" s="91"/>
      <c r="AH652" s="91"/>
      <c r="AI652" s="1"/>
      <c r="AJ652" s="1"/>
      <c r="AK652" s="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  <c r="AE653" s="91"/>
      <c r="AF653" s="91"/>
      <c r="AG653" s="91"/>
      <c r="AH653" s="91"/>
      <c r="AI653" s="1"/>
      <c r="AJ653" s="1"/>
      <c r="AK653" s="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  <c r="AE654" s="91"/>
      <c r="AF654" s="91"/>
      <c r="AG654" s="91"/>
      <c r="AH654" s="91"/>
      <c r="AI654" s="1"/>
      <c r="AJ654" s="1"/>
      <c r="AK654" s="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  <c r="AD655" s="91"/>
      <c r="AE655" s="91"/>
      <c r="AF655" s="91"/>
      <c r="AG655" s="91"/>
      <c r="AH655" s="91"/>
      <c r="AI655" s="1"/>
      <c r="AJ655" s="1"/>
      <c r="AK655" s="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  <c r="AD656" s="91"/>
      <c r="AE656" s="91"/>
      <c r="AF656" s="91"/>
      <c r="AG656" s="91"/>
      <c r="AH656" s="91"/>
      <c r="AI656" s="1"/>
      <c r="AJ656" s="1"/>
      <c r="AK656" s="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  <c r="AD657" s="91"/>
      <c r="AE657" s="91"/>
      <c r="AF657" s="91"/>
      <c r="AG657" s="91"/>
      <c r="AH657" s="91"/>
      <c r="AI657" s="1"/>
      <c r="AJ657" s="1"/>
      <c r="AK657" s="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  <c r="AD658" s="91"/>
      <c r="AE658" s="91"/>
      <c r="AF658" s="91"/>
      <c r="AG658" s="91"/>
      <c r="AH658" s="91"/>
      <c r="AI658" s="1"/>
      <c r="AJ658" s="1"/>
      <c r="AK658" s="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  <c r="AD659" s="91"/>
      <c r="AE659" s="91"/>
      <c r="AF659" s="91"/>
      <c r="AG659" s="91"/>
      <c r="AH659" s="91"/>
      <c r="AI659" s="1"/>
      <c r="AJ659" s="1"/>
      <c r="AK659" s="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  <c r="AD660" s="91"/>
      <c r="AE660" s="91"/>
      <c r="AF660" s="91"/>
      <c r="AG660" s="91"/>
      <c r="AH660" s="91"/>
      <c r="AI660" s="1"/>
      <c r="AJ660" s="1"/>
      <c r="AK660" s="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  <c r="AD661" s="91"/>
      <c r="AE661" s="91"/>
      <c r="AF661" s="91"/>
      <c r="AG661" s="91"/>
      <c r="AH661" s="91"/>
      <c r="AI661" s="1"/>
      <c r="AJ661" s="1"/>
      <c r="AK661" s="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  <c r="AD662" s="91"/>
      <c r="AE662" s="91"/>
      <c r="AF662" s="91"/>
      <c r="AG662" s="91"/>
      <c r="AH662" s="91"/>
      <c r="AI662" s="1"/>
      <c r="AJ662" s="1"/>
      <c r="AK662" s="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  <c r="AD663" s="91"/>
      <c r="AE663" s="91"/>
      <c r="AF663" s="91"/>
      <c r="AG663" s="91"/>
      <c r="AH663" s="91"/>
      <c r="AI663" s="1"/>
      <c r="AJ663" s="1"/>
      <c r="AK663" s="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  <c r="AE664" s="91"/>
      <c r="AF664" s="91"/>
      <c r="AG664" s="91"/>
      <c r="AH664" s="91"/>
      <c r="AI664" s="1"/>
      <c r="AJ664" s="1"/>
      <c r="AK664" s="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  <c r="AE665" s="91"/>
      <c r="AF665" s="91"/>
      <c r="AG665" s="91"/>
      <c r="AH665" s="91"/>
      <c r="AI665" s="1"/>
      <c r="AJ665" s="1"/>
      <c r="AK665" s="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  <c r="AE666" s="91"/>
      <c r="AF666" s="91"/>
      <c r="AG666" s="91"/>
      <c r="AH666" s="91"/>
      <c r="AI666" s="1"/>
      <c r="AJ666" s="1"/>
      <c r="AK666" s="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  <c r="AF667" s="91"/>
      <c r="AG667" s="91"/>
      <c r="AH667" s="91"/>
      <c r="AI667" s="1"/>
      <c r="AJ667" s="1"/>
      <c r="AK667" s="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  <c r="AE668" s="91"/>
      <c r="AF668" s="91"/>
      <c r="AG668" s="91"/>
      <c r="AH668" s="91"/>
      <c r="AI668" s="1"/>
      <c r="AJ668" s="1"/>
      <c r="AK668" s="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  <c r="AE669" s="91"/>
      <c r="AF669" s="91"/>
      <c r="AG669" s="91"/>
      <c r="AH669" s="91"/>
      <c r="AI669" s="1"/>
      <c r="AJ669" s="1"/>
      <c r="AK669" s="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  <c r="AE670" s="91"/>
      <c r="AF670" s="91"/>
      <c r="AG670" s="91"/>
      <c r="AH670" s="91"/>
      <c r="AI670" s="1"/>
      <c r="AJ670" s="1"/>
      <c r="AK670" s="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  <c r="AE671" s="91"/>
      <c r="AF671" s="91"/>
      <c r="AG671" s="91"/>
      <c r="AH671" s="91"/>
      <c r="AI671" s="1"/>
      <c r="AJ671" s="1"/>
      <c r="AK671" s="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  <c r="AE672" s="91"/>
      <c r="AF672" s="91"/>
      <c r="AG672" s="91"/>
      <c r="AH672" s="91"/>
      <c r="AI672" s="1"/>
      <c r="AJ672" s="1"/>
      <c r="AK672" s="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  <c r="AE673" s="91"/>
      <c r="AF673" s="91"/>
      <c r="AG673" s="91"/>
      <c r="AH673" s="91"/>
      <c r="AI673" s="1"/>
      <c r="AJ673" s="1"/>
      <c r="AK673" s="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  <c r="AE674" s="91"/>
      <c r="AF674" s="91"/>
      <c r="AG674" s="91"/>
      <c r="AH674" s="91"/>
      <c r="AI674" s="1"/>
      <c r="AJ674" s="1"/>
      <c r="AK674" s="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  <c r="AE675" s="91"/>
      <c r="AF675" s="91"/>
      <c r="AG675" s="91"/>
      <c r="AH675" s="91"/>
      <c r="AI675" s="1"/>
      <c r="AJ675" s="1"/>
      <c r="AK675" s="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  <c r="AE676" s="91"/>
      <c r="AF676" s="91"/>
      <c r="AG676" s="91"/>
      <c r="AH676" s="91"/>
      <c r="AI676" s="1"/>
      <c r="AJ676" s="1"/>
      <c r="AK676" s="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  <c r="AE677" s="91"/>
      <c r="AF677" s="91"/>
      <c r="AG677" s="91"/>
      <c r="AH677" s="91"/>
      <c r="AI677" s="1"/>
      <c r="AJ677" s="1"/>
      <c r="AK677" s="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  <c r="AE678" s="91"/>
      <c r="AF678" s="91"/>
      <c r="AG678" s="91"/>
      <c r="AH678" s="91"/>
      <c r="AI678" s="1"/>
      <c r="AJ678" s="1"/>
      <c r="AK678" s="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  <c r="AE679" s="91"/>
      <c r="AF679" s="91"/>
      <c r="AG679" s="91"/>
      <c r="AH679" s="91"/>
      <c r="AI679" s="1"/>
      <c r="AJ679" s="1"/>
      <c r="AK679" s="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  <c r="AE680" s="91"/>
      <c r="AF680" s="91"/>
      <c r="AG680" s="91"/>
      <c r="AH680" s="91"/>
      <c r="AI680" s="1"/>
      <c r="AJ680" s="1"/>
      <c r="AK680" s="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  <c r="AE681" s="91"/>
      <c r="AF681" s="91"/>
      <c r="AG681" s="91"/>
      <c r="AH681" s="91"/>
      <c r="AI681" s="1"/>
      <c r="AJ681" s="1"/>
      <c r="AK681" s="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  <c r="AE682" s="91"/>
      <c r="AF682" s="91"/>
      <c r="AG682" s="91"/>
      <c r="AH682" s="91"/>
      <c r="AI682" s="1"/>
      <c r="AJ682" s="1"/>
      <c r="AK682" s="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  <c r="AE683" s="91"/>
      <c r="AF683" s="91"/>
      <c r="AG683" s="91"/>
      <c r="AH683" s="91"/>
      <c r="AI683" s="1"/>
      <c r="AJ683" s="1"/>
      <c r="AK683" s="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  <c r="AE684" s="91"/>
      <c r="AF684" s="91"/>
      <c r="AG684" s="91"/>
      <c r="AH684" s="91"/>
      <c r="AI684" s="1"/>
      <c r="AJ684" s="1"/>
      <c r="AK684" s="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  <c r="AE685" s="91"/>
      <c r="AF685" s="91"/>
      <c r="AG685" s="91"/>
      <c r="AH685" s="91"/>
      <c r="AI685" s="1"/>
      <c r="AJ685" s="1"/>
      <c r="AK685" s="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  <c r="AE686" s="91"/>
      <c r="AF686" s="91"/>
      <c r="AG686" s="91"/>
      <c r="AH686" s="91"/>
      <c r="AI686" s="1"/>
      <c r="AJ686" s="1"/>
      <c r="AK686" s="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  <c r="AE687" s="91"/>
      <c r="AF687" s="91"/>
      <c r="AG687" s="91"/>
      <c r="AH687" s="91"/>
      <c r="AI687" s="1"/>
      <c r="AJ687" s="1"/>
      <c r="AK687" s="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  <c r="AE688" s="91"/>
      <c r="AF688" s="91"/>
      <c r="AG688" s="91"/>
      <c r="AH688" s="91"/>
      <c r="AI688" s="1"/>
      <c r="AJ688" s="1"/>
      <c r="AK688" s="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  <c r="AE689" s="91"/>
      <c r="AF689" s="91"/>
      <c r="AG689" s="91"/>
      <c r="AH689" s="91"/>
      <c r="AI689" s="1"/>
      <c r="AJ689" s="1"/>
      <c r="AK689" s="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  <c r="AE690" s="91"/>
      <c r="AF690" s="91"/>
      <c r="AG690" s="91"/>
      <c r="AH690" s="91"/>
      <c r="AI690" s="1"/>
      <c r="AJ690" s="1"/>
      <c r="AK690" s="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  <c r="AE691" s="91"/>
      <c r="AF691" s="91"/>
      <c r="AG691" s="91"/>
      <c r="AH691" s="91"/>
      <c r="AI691" s="1"/>
      <c r="AJ691" s="1"/>
      <c r="AK691" s="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  <c r="AE692" s="91"/>
      <c r="AF692" s="91"/>
      <c r="AG692" s="91"/>
      <c r="AH692" s="91"/>
      <c r="AI692" s="1"/>
      <c r="AJ692" s="1"/>
      <c r="AK692" s="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  <c r="AE693" s="91"/>
      <c r="AF693" s="91"/>
      <c r="AG693" s="91"/>
      <c r="AH693" s="91"/>
      <c r="AI693" s="1"/>
      <c r="AJ693" s="1"/>
      <c r="AK693" s="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  <c r="AE694" s="91"/>
      <c r="AF694" s="91"/>
      <c r="AG694" s="91"/>
      <c r="AH694" s="91"/>
      <c r="AI694" s="1"/>
      <c r="AJ694" s="1"/>
      <c r="AK694" s="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  <c r="AE695" s="91"/>
      <c r="AF695" s="91"/>
      <c r="AG695" s="91"/>
      <c r="AH695" s="91"/>
      <c r="AI695" s="1"/>
      <c r="AJ695" s="1"/>
      <c r="AK695" s="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  <c r="AE696" s="91"/>
      <c r="AF696" s="91"/>
      <c r="AG696" s="91"/>
      <c r="AH696" s="91"/>
      <c r="AI696" s="1"/>
      <c r="AJ696" s="1"/>
      <c r="AK696" s="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  <c r="AE697" s="91"/>
      <c r="AF697" s="91"/>
      <c r="AG697" s="91"/>
      <c r="AH697" s="91"/>
      <c r="AI697" s="1"/>
      <c r="AJ697" s="1"/>
      <c r="AK697" s="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  <c r="AE698" s="91"/>
      <c r="AF698" s="91"/>
      <c r="AG698" s="91"/>
      <c r="AH698" s="91"/>
      <c r="AI698" s="1"/>
      <c r="AJ698" s="1"/>
      <c r="AK698" s="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  <c r="AE699" s="91"/>
      <c r="AF699" s="91"/>
      <c r="AG699" s="91"/>
      <c r="AH699" s="91"/>
      <c r="AI699" s="1"/>
      <c r="AJ699" s="1"/>
      <c r="AK699" s="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  <c r="AE700" s="91"/>
      <c r="AF700" s="91"/>
      <c r="AG700" s="91"/>
      <c r="AH700" s="91"/>
      <c r="AI700" s="1"/>
      <c r="AJ700" s="1"/>
      <c r="AK700" s="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  <c r="AE701" s="91"/>
      <c r="AF701" s="91"/>
      <c r="AG701" s="91"/>
      <c r="AH701" s="91"/>
      <c r="AI701" s="1"/>
      <c r="AJ701" s="1"/>
      <c r="AK701" s="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  <c r="AE702" s="91"/>
      <c r="AF702" s="91"/>
      <c r="AG702" s="91"/>
      <c r="AH702" s="91"/>
      <c r="AI702" s="1"/>
      <c r="AJ702" s="1"/>
      <c r="AK702" s="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  <c r="AE703" s="91"/>
      <c r="AF703" s="91"/>
      <c r="AG703" s="91"/>
      <c r="AH703" s="91"/>
      <c r="AI703" s="1"/>
      <c r="AJ703" s="1"/>
      <c r="AK703" s="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  <c r="AE704" s="91"/>
      <c r="AF704" s="91"/>
      <c r="AG704" s="91"/>
      <c r="AH704" s="91"/>
      <c r="AI704" s="1"/>
      <c r="AJ704" s="1"/>
      <c r="AK704" s="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  <c r="AE705" s="91"/>
      <c r="AF705" s="91"/>
      <c r="AG705" s="91"/>
      <c r="AH705" s="91"/>
      <c r="AI705" s="1"/>
      <c r="AJ705" s="1"/>
      <c r="AK705" s="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  <c r="AE706" s="91"/>
      <c r="AF706" s="91"/>
      <c r="AG706" s="91"/>
      <c r="AH706" s="91"/>
      <c r="AI706" s="1"/>
      <c r="AJ706" s="1"/>
      <c r="AK706" s="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  <c r="AE707" s="91"/>
      <c r="AF707" s="91"/>
      <c r="AG707" s="91"/>
      <c r="AH707" s="91"/>
      <c r="AI707" s="1"/>
      <c r="AJ707" s="1"/>
      <c r="AK707" s="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  <c r="AE708" s="91"/>
      <c r="AF708" s="91"/>
      <c r="AG708" s="91"/>
      <c r="AH708" s="91"/>
      <c r="AI708" s="1"/>
      <c r="AJ708" s="1"/>
      <c r="AK708" s="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  <c r="AE709" s="91"/>
      <c r="AF709" s="91"/>
      <c r="AG709" s="91"/>
      <c r="AH709" s="91"/>
      <c r="AI709" s="1"/>
      <c r="AJ709" s="1"/>
      <c r="AK709" s="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  <c r="AE710" s="91"/>
      <c r="AF710" s="91"/>
      <c r="AG710" s="91"/>
      <c r="AH710" s="91"/>
      <c r="AI710" s="1"/>
      <c r="AJ710" s="1"/>
      <c r="AK710" s="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  <c r="AE711" s="91"/>
      <c r="AF711" s="91"/>
      <c r="AG711" s="91"/>
      <c r="AH711" s="91"/>
      <c r="AI711" s="1"/>
      <c r="AJ711" s="1"/>
      <c r="AK711" s="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  <c r="AE712" s="91"/>
      <c r="AF712" s="91"/>
      <c r="AG712" s="91"/>
      <c r="AH712" s="91"/>
      <c r="AI712" s="1"/>
      <c r="AJ712" s="1"/>
      <c r="AK712" s="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  <c r="AE713" s="91"/>
      <c r="AF713" s="91"/>
      <c r="AG713" s="91"/>
      <c r="AH713" s="91"/>
      <c r="AI713" s="1"/>
      <c r="AJ713" s="1"/>
      <c r="AK713" s="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  <c r="AE714" s="91"/>
      <c r="AF714" s="91"/>
      <c r="AG714" s="91"/>
      <c r="AH714" s="91"/>
      <c r="AI714" s="1"/>
      <c r="AJ714" s="1"/>
      <c r="AK714" s="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  <c r="AE715" s="91"/>
      <c r="AF715" s="91"/>
      <c r="AG715" s="91"/>
      <c r="AH715" s="91"/>
      <c r="AI715" s="1"/>
      <c r="AJ715" s="1"/>
      <c r="AK715" s="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  <c r="AE716" s="91"/>
      <c r="AF716" s="91"/>
      <c r="AG716" s="91"/>
      <c r="AH716" s="91"/>
      <c r="AI716" s="1"/>
      <c r="AJ716" s="1"/>
      <c r="AK716" s="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  <c r="AE717" s="91"/>
      <c r="AF717" s="91"/>
      <c r="AG717" s="91"/>
      <c r="AH717" s="91"/>
      <c r="AI717" s="1"/>
      <c r="AJ717" s="1"/>
      <c r="AK717" s="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  <c r="AE718" s="91"/>
      <c r="AF718" s="91"/>
      <c r="AG718" s="91"/>
      <c r="AH718" s="91"/>
      <c r="AI718" s="1"/>
      <c r="AJ718" s="1"/>
      <c r="AK718" s="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  <c r="AE719" s="91"/>
      <c r="AF719" s="91"/>
      <c r="AG719" s="91"/>
      <c r="AH719" s="91"/>
      <c r="AI719" s="1"/>
      <c r="AJ719" s="1"/>
      <c r="AK719" s="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  <c r="AE720" s="91"/>
      <c r="AF720" s="91"/>
      <c r="AG720" s="91"/>
      <c r="AH720" s="91"/>
      <c r="AI720" s="1"/>
      <c r="AJ720" s="1"/>
      <c r="AK720" s="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  <c r="AE721" s="91"/>
      <c r="AF721" s="91"/>
      <c r="AG721" s="91"/>
      <c r="AH721" s="91"/>
      <c r="AI721" s="1"/>
      <c r="AJ721" s="1"/>
      <c r="AK721" s="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  <c r="AE722" s="91"/>
      <c r="AF722" s="91"/>
      <c r="AG722" s="91"/>
      <c r="AH722" s="91"/>
      <c r="AI722" s="1"/>
      <c r="AJ722" s="1"/>
      <c r="AK722" s="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  <c r="AE723" s="91"/>
      <c r="AF723" s="91"/>
      <c r="AG723" s="91"/>
      <c r="AH723" s="91"/>
      <c r="AI723" s="1"/>
      <c r="AJ723" s="1"/>
      <c r="AK723" s="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  <c r="AE724" s="91"/>
      <c r="AF724" s="91"/>
      <c r="AG724" s="91"/>
      <c r="AH724" s="91"/>
      <c r="AI724" s="1"/>
      <c r="AJ724" s="1"/>
      <c r="AK724" s="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  <c r="AE725" s="91"/>
      <c r="AF725" s="91"/>
      <c r="AG725" s="91"/>
      <c r="AH725" s="91"/>
      <c r="AI725" s="1"/>
      <c r="AJ725" s="1"/>
      <c r="AK725" s="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  <c r="AE726" s="91"/>
      <c r="AF726" s="91"/>
      <c r="AG726" s="91"/>
      <c r="AH726" s="91"/>
      <c r="AI726" s="1"/>
      <c r="AJ726" s="1"/>
      <c r="AK726" s="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  <c r="AE727" s="91"/>
      <c r="AF727" s="91"/>
      <c r="AG727" s="91"/>
      <c r="AH727" s="91"/>
      <c r="AI727" s="1"/>
      <c r="AJ727" s="1"/>
      <c r="AK727" s="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  <c r="AE728" s="91"/>
      <c r="AF728" s="91"/>
      <c r="AG728" s="91"/>
      <c r="AH728" s="91"/>
      <c r="AI728" s="1"/>
      <c r="AJ728" s="1"/>
      <c r="AK728" s="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  <c r="AE729" s="91"/>
      <c r="AF729" s="91"/>
      <c r="AG729" s="91"/>
      <c r="AH729" s="91"/>
      <c r="AI729" s="1"/>
      <c r="AJ729" s="1"/>
      <c r="AK729" s="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  <c r="AE730" s="91"/>
      <c r="AF730" s="91"/>
      <c r="AG730" s="91"/>
      <c r="AH730" s="91"/>
      <c r="AI730" s="1"/>
      <c r="AJ730" s="1"/>
      <c r="AK730" s="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  <c r="AE731" s="91"/>
      <c r="AF731" s="91"/>
      <c r="AG731" s="91"/>
      <c r="AH731" s="91"/>
      <c r="AI731" s="1"/>
      <c r="AJ731" s="1"/>
      <c r="AK731" s="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  <c r="AE732" s="91"/>
      <c r="AF732" s="91"/>
      <c r="AG732" s="91"/>
      <c r="AH732" s="91"/>
      <c r="AI732" s="1"/>
      <c r="AJ732" s="1"/>
      <c r="AK732" s="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  <c r="AE733" s="91"/>
      <c r="AF733" s="91"/>
      <c r="AG733" s="91"/>
      <c r="AH733" s="91"/>
      <c r="AI733" s="1"/>
      <c r="AJ733" s="1"/>
      <c r="AK733" s="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  <c r="AE734" s="91"/>
      <c r="AF734" s="91"/>
      <c r="AG734" s="91"/>
      <c r="AH734" s="91"/>
      <c r="AI734" s="1"/>
      <c r="AJ734" s="1"/>
      <c r="AK734" s="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  <c r="AE735" s="91"/>
      <c r="AF735" s="91"/>
      <c r="AG735" s="91"/>
      <c r="AH735" s="91"/>
      <c r="AI735" s="1"/>
      <c r="AJ735" s="1"/>
      <c r="AK735" s="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  <c r="AE736" s="91"/>
      <c r="AF736" s="91"/>
      <c r="AG736" s="91"/>
      <c r="AH736" s="91"/>
      <c r="AI736" s="1"/>
      <c r="AJ736" s="1"/>
      <c r="AK736" s="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  <c r="AE737" s="91"/>
      <c r="AF737" s="91"/>
      <c r="AG737" s="91"/>
      <c r="AH737" s="91"/>
      <c r="AI737" s="1"/>
      <c r="AJ737" s="1"/>
      <c r="AK737" s="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  <c r="AE738" s="91"/>
      <c r="AF738" s="91"/>
      <c r="AG738" s="91"/>
      <c r="AH738" s="91"/>
      <c r="AI738" s="1"/>
      <c r="AJ738" s="1"/>
      <c r="AK738" s="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  <c r="AD739" s="91"/>
      <c r="AE739" s="91"/>
      <c r="AF739" s="91"/>
      <c r="AG739" s="91"/>
      <c r="AH739" s="91"/>
      <c r="AI739" s="1"/>
      <c r="AJ739" s="1"/>
      <c r="AK739" s="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  <c r="AE740" s="91"/>
      <c r="AF740" s="91"/>
      <c r="AG740" s="91"/>
      <c r="AH740" s="91"/>
      <c r="AI740" s="1"/>
      <c r="AJ740" s="1"/>
      <c r="AK740" s="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  <c r="AD741" s="91"/>
      <c r="AE741" s="91"/>
      <c r="AF741" s="91"/>
      <c r="AG741" s="91"/>
      <c r="AH741" s="91"/>
      <c r="AI741" s="1"/>
      <c r="AJ741" s="1"/>
      <c r="AK741" s="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  <c r="AD742" s="91"/>
      <c r="AE742" s="91"/>
      <c r="AF742" s="91"/>
      <c r="AG742" s="91"/>
      <c r="AH742" s="91"/>
      <c r="AI742" s="1"/>
      <c r="AJ742" s="1"/>
      <c r="AK742" s="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  <c r="AD743" s="91"/>
      <c r="AE743" s="91"/>
      <c r="AF743" s="91"/>
      <c r="AG743" s="91"/>
      <c r="AH743" s="91"/>
      <c r="AI743" s="1"/>
      <c r="AJ743" s="1"/>
      <c r="AK743" s="1"/>
    </row>
  </sheetData>
  <autoFilter ref="$B$2:$AJ$149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57"/>
    <col customWidth="1" min="2" max="2" width="5.14"/>
    <col customWidth="1" min="3" max="3" width="5.71"/>
    <col customWidth="1" min="4" max="4" width="17.29"/>
    <col customWidth="1" min="5" max="5" width="19.0"/>
    <col customWidth="1" min="6" max="6" width="10.86"/>
    <col customWidth="1" min="7" max="8" width="10.57"/>
    <col customWidth="1" min="9" max="9" width="11.71"/>
    <col customWidth="1" min="10" max="10" width="10.14"/>
    <col customWidth="1" min="11" max="11" width="10.0"/>
    <col customWidth="1" min="12" max="12" width="16.14"/>
    <col customWidth="1" min="13" max="13" width="16.43"/>
    <col customWidth="1" min="14" max="14" width="17.43"/>
    <col customWidth="1" min="15" max="15" width="26.43"/>
    <col customWidth="1" min="16" max="18" width="7.43"/>
    <col customWidth="1" min="19" max="20" width="9.57"/>
    <col customWidth="1" min="21" max="21" width="12.14"/>
    <col customWidth="1" min="22" max="22" width="11.71"/>
    <col customWidth="1" min="23" max="23" width="26.29"/>
    <col customWidth="1" min="24" max="24" width="23.71"/>
    <col customWidth="1" min="25" max="25" width="47.0"/>
    <col customWidth="1" min="26" max="26" width="35.86"/>
    <col customWidth="1" min="27" max="27" width="28.57"/>
    <col customWidth="1" min="28" max="28" width="29.57"/>
    <col customWidth="1" min="29" max="30" width="9.71"/>
    <col customWidth="1" min="31" max="33" width="10.43"/>
    <col customWidth="1" min="34" max="34" width="9.86"/>
    <col customWidth="1" min="35" max="36" width="14.71"/>
    <col customWidth="1" min="37" max="37" width="5.57"/>
    <col customWidth="1" min="38" max="40" width="9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ht="33.75" customHeight="1">
      <c r="A2" s="1"/>
      <c r="B2" s="7" t="str">
        <f>'Comprehensive apps info'!B2</f>
        <v>Phase</v>
      </c>
      <c r="C2" s="7" t="str">
        <f>'Comprehensive apps info'!C2</f>
        <v>Client #</v>
      </c>
      <c r="D2" s="7" t="str">
        <f>'Comprehensive apps info'!D2</f>
        <v>Client</v>
      </c>
      <c r="E2" s="7" t="str">
        <f>'Comprehensive apps info'!E2</f>
        <v>Application Name</v>
      </c>
      <c r="F2" s="7" t="str">
        <f>'Comprehensive apps info'!F2</f>
        <v>Job Code</v>
      </c>
      <c r="G2" s="7" t="str">
        <f>'Comprehensive apps info'!G2</f>
        <v>Job Frequency</v>
      </c>
      <c r="H2" s="7" t="str">
        <f>'Comprehensive apps info'!H2</f>
        <v>Type of Job</v>
      </c>
      <c r="I2" s="7" t="str">
        <f>'Comprehensive apps info'!I2</f>
        <v>Input Type</v>
      </c>
      <c r="J2" s="7" t="str">
        <f>'Comprehensive apps info'!J2</f>
        <v>Bangalore TEK Primary</v>
      </c>
      <c r="K2" s="7" t="str">
        <f>'Comprehensive apps info'!K2</f>
        <v>Bangalore TEK Secondary</v>
      </c>
      <c r="L2" s="7" t="str">
        <f>'Comprehensive apps info'!L2</f>
        <v>RRD Programmer</v>
      </c>
      <c r="M2" s="7" t="str">
        <f>'Comprehensive apps info'!M2</f>
        <v>Project Manager(s)</v>
      </c>
      <c r="N2" s="7" t="str">
        <f>'Comprehensive apps info'!N2</f>
        <v>RRD Application Dev. Mgr</v>
      </c>
      <c r="O2" s="7" t="str">
        <f>'Comprehensive apps info'!O2</f>
        <v>Project Status</v>
      </c>
      <c r="P2" s="7" t="str">
        <f>'Comprehensive apps info'!P2</f>
        <v>Sev 1 Qualified</v>
      </c>
      <c r="Q2" s="7" t="str">
        <f>'Comprehensive apps info'!Q2</f>
        <v>Sev 2 Qualified</v>
      </c>
      <c r="R2" s="7" t="str">
        <f>'Comprehensive apps info'!R2</f>
        <v>Sev 3 Qualified</v>
      </c>
      <c r="S2" s="7" t="str">
        <f>'Comprehensive apps info'!S2</f>
        <v>Logan Primary Support Person</v>
      </c>
      <c r="T2" s="7" t="str">
        <f>'Comprehensive apps info'!T2</f>
        <v>Logan Secondary Support Person</v>
      </c>
      <c r="U2" s="7" t="str">
        <f>'Comprehensive apps info'!U2</f>
        <v>PROD Facility</v>
      </c>
      <c r="V2" s="7" t="str">
        <f>'Comprehensive apps info'!V2</f>
        <v>TEST Facility</v>
      </c>
      <c r="W2" s="7" t="str">
        <f>'Comprehensive apps info'!W2</f>
        <v>PROD Directory</v>
      </c>
      <c r="X2" s="7" t="str">
        <f>'Comprehensive apps info'!X2</f>
        <v>TEST Directory</v>
      </c>
      <c r="Y2" s="7" t="str">
        <f>'Comprehensive apps info'!Y2</f>
        <v>Google Site</v>
      </c>
      <c r="Z2" s="115" t="str">
        <f>'Comprehensive apps info'!Z2</f>
        <v>Control-M Info</v>
      </c>
      <c r="AA2" s="116" t="str">
        <f>'Comprehensive apps info'!AA2</f>
        <v>Internal Email Group</v>
      </c>
      <c r="AB2" s="116" t="str">
        <f>'Comprehensive apps info'!AB2</f>
        <v>External Email Group</v>
      </c>
      <c r="AC2" s="7" t="str">
        <f>'Comprehensive apps info'!AC2</f>
        <v>Emails Standardization</v>
      </c>
      <c r="AD2" s="7" t="str">
        <f>'Comprehensive apps info'!AD2</f>
        <v>PowerStream Version</v>
      </c>
      <c r="AE2" s="7" t="str">
        <f>'Comprehensive apps info'!AE2</f>
        <v>SVN (Revision #)</v>
      </c>
      <c r="AF2" s="7" t="str">
        <f>'Comprehensive apps info'!AF2</f>
        <v>Client Access to TEST Region</v>
      </c>
      <c r="AG2" s="7" t="str">
        <f>'Comprehensive apps info'!AG2</f>
        <v>PIVOT</v>
      </c>
      <c r="AH2" s="7" t="str">
        <f>'Comprehensive apps info'!AH2</f>
        <v>Job Trigger</v>
      </c>
      <c r="AI2" s="7" t="str">
        <f>'Comprehensive apps info'!AI2</f>
        <v>PM Contact (Work)</v>
      </c>
      <c r="AJ2" s="7" t="str">
        <f>'Comprehensive apps info'!AJ2</f>
        <v>PM Contact (Cell)</v>
      </c>
      <c r="AK2" s="137" t="str">
        <f>'Comprehensive apps info'!AK2</f>
        <v>Wave</v>
      </c>
      <c r="AL2" s="1"/>
      <c r="AM2" s="1"/>
      <c r="AN2" s="1"/>
    </row>
    <row r="3" hidden="1">
      <c r="A3" s="1"/>
      <c r="B3" s="10">
        <f>'Comprehensive apps info'!B3</f>
        <v>1</v>
      </c>
      <c r="C3" s="10">
        <f>'Comprehensive apps info'!C3</f>
        <v>1</v>
      </c>
      <c r="D3" s="25" t="str">
        <f>'Comprehensive apps info'!D3</f>
        <v>Empyrean</v>
      </c>
      <c r="E3" s="25" t="str">
        <f>'Comprehensive apps info'!E3</f>
        <v>Benefit Statements</v>
      </c>
      <c r="F3" s="25" t="str">
        <f>'Comprehensive apps info'!F3</f>
        <v>empstmt</v>
      </c>
      <c r="G3" s="25" t="str">
        <f>'Comprehensive apps info'!G3</f>
        <v>MWF</v>
      </c>
      <c r="H3" s="25" t="str">
        <f>'Comprehensive apps info'!H3</f>
        <v>Statement</v>
      </c>
      <c r="I3" s="25" t="str">
        <f>'Comprehensive apps info'!I3</f>
        <v>Pre-composed</v>
      </c>
      <c r="J3" s="25" t="str">
        <f>'Comprehensive apps info'!J3</f>
        <v>Naidu</v>
      </c>
      <c r="K3" s="25" t="str">
        <f>'Comprehensive apps info'!K3</f>
        <v>Sushil</v>
      </c>
      <c r="L3" s="25" t="str">
        <f>'Comprehensive apps info'!L3</f>
        <v>Craig Schvaneveldt</v>
      </c>
      <c r="M3" s="25" t="str">
        <f>'Comprehensive apps info'!M3</f>
        <v>Sierra Stonecipher</v>
      </c>
      <c r="N3" s="25" t="str">
        <f>'Comprehensive apps info'!N3</f>
        <v>Casey McCammon</v>
      </c>
      <c r="O3" s="26" t="str">
        <f>'Comprehensive apps info'!O3</f>
        <v>Supported by TEKsystems</v>
      </c>
      <c r="P3" s="25" t="str">
        <f>'Comprehensive apps info'!P3</f>
        <v>N</v>
      </c>
      <c r="Q3" s="25" t="str">
        <f>'Comprehensive apps info'!Q3</f>
        <v>Y</v>
      </c>
      <c r="R3" s="25" t="str">
        <f>'Comprehensive apps info'!R3</f>
        <v>N</v>
      </c>
      <c r="S3" s="16" t="str">
        <f>'Comprehensive apps info'!S3</f>
        <v>Ritesh</v>
      </c>
      <c r="T3" s="16" t="str">
        <f>'Comprehensive apps info'!T3</f>
        <v>Maverick</v>
      </c>
      <c r="U3" s="25" t="str">
        <f>'Comprehensive apps info'!U3</f>
        <v>Logan</v>
      </c>
      <c r="V3" s="25" t="str">
        <f>'Comprehensive apps info'!V3</f>
        <v>Logan</v>
      </c>
      <c r="W3" s="28" t="str">
        <f>'Comprehensive apps info'!W3</f>
        <v>/prod/bcs/lgnp/clientapp/empstmt/</v>
      </c>
      <c r="X3" s="29" t="str">
        <f>'Comprehensive apps info'!X3</f>
        <v>/bcs/lgnt/clientapp/empstmt/</v>
      </c>
      <c r="Y3" s="30" t="str">
        <f>'Comprehensive apps info'!Y3</f>
        <v>https://sites.google.com/a/rrd.com/empyrean-benefits/</v>
      </c>
      <c r="Z3" s="31" t="str">
        <f>'Comprehensive apps info'!Z3</f>
        <v>https://docs.google.com/document/d/1B-5swIwP07tbaF1anmwgpeSu-3T7YE_HHi5f-6ekp8o/edit</v>
      </c>
      <c r="AA3" s="32" t="str">
        <f>'Comprehensive apps info'!AA3</f>
        <v/>
      </c>
      <c r="AB3" s="32" t="str">
        <f>'Comprehensive apps info'!AB3</f>
        <v/>
      </c>
      <c r="AC3" s="32" t="str">
        <f>'Comprehensive apps info'!AC3</f>
        <v/>
      </c>
      <c r="AD3" s="32" t="str">
        <f>'Comprehensive apps info'!AD3</f>
        <v/>
      </c>
      <c r="AE3" s="32" t="str">
        <f>'Comprehensive apps info'!AE3</f>
        <v/>
      </c>
      <c r="AF3" s="33" t="str">
        <f>'Comprehensive apps info'!AF3</f>
        <v>Yes</v>
      </c>
      <c r="AG3" s="33" t="str">
        <f>'Comprehensive apps info'!AG3</f>
        <v>No</v>
      </c>
      <c r="AH3" s="33" t="str">
        <f>'Comprehensive apps info'!AH3</f>
        <v>Time-based</v>
      </c>
      <c r="AI3" s="33" t="str">
        <f>'Comprehensive apps info'!AI3</f>
        <v/>
      </c>
      <c r="AJ3" s="33" t="str">
        <f>'Comprehensive apps info'!AJ3</f>
        <v/>
      </c>
      <c r="AK3" s="34" t="str">
        <f>'Comprehensive apps info'!AK3</f>
        <v/>
      </c>
      <c r="AL3" s="1"/>
      <c r="AM3" s="1"/>
      <c r="AN3" s="1"/>
    </row>
    <row r="4" hidden="1">
      <c r="A4" s="1"/>
      <c r="B4" s="10">
        <f>'Comprehensive apps info'!B4</f>
        <v>1</v>
      </c>
      <c r="C4" s="10">
        <f>'Comprehensive apps info'!C4</f>
        <v>2</v>
      </c>
      <c r="D4" s="25" t="str">
        <f>'Comprehensive apps info'!D4</f>
        <v>T Rowe Price</v>
      </c>
      <c r="E4" s="25" t="str">
        <f>'Comprehensive apps info'!E4</f>
        <v>RPS Plan</v>
      </c>
      <c r="F4" s="25" t="str">
        <f>'Comprehensive apps info'!F4</f>
        <v>trprpsp</v>
      </c>
      <c r="G4" s="25" t="str">
        <f>'Comprehensive apps info'!G4</f>
        <v>Daily</v>
      </c>
      <c r="H4" s="25" t="str">
        <f>'Comprehensive apps info'!H4</f>
        <v>Letter</v>
      </c>
      <c r="I4" s="25" t="str">
        <f>'Comprehensive apps info'!I4</f>
        <v>Pre-composed</v>
      </c>
      <c r="J4" s="25" t="str">
        <f>'Comprehensive apps info'!J4</f>
        <v>Naidu</v>
      </c>
      <c r="K4" s="25" t="str">
        <f>'Comprehensive apps info'!K4</f>
        <v>Nethra</v>
      </c>
      <c r="L4" s="25" t="str">
        <f>'Comprehensive apps info'!L4</f>
        <v>Dawn Robison</v>
      </c>
      <c r="M4" s="25" t="str">
        <f>'Comprehensive apps info'!M4</f>
        <v>Lisa Migliore &amp; Kathy Terlino</v>
      </c>
      <c r="N4" s="25" t="str">
        <f>'Comprehensive apps info'!N4</f>
        <v>Casey McCammon</v>
      </c>
      <c r="O4" s="26" t="str">
        <f>'Comprehensive apps info'!O4</f>
        <v>Supported by TEKsystems</v>
      </c>
      <c r="P4" s="25" t="str">
        <f>'Comprehensive apps info'!P4</f>
        <v>N</v>
      </c>
      <c r="Q4" s="25" t="str">
        <f>'Comprehensive apps info'!Q4</f>
        <v>Y</v>
      </c>
      <c r="R4" s="25" t="str">
        <f>'Comprehensive apps info'!R4</f>
        <v>N</v>
      </c>
      <c r="S4" s="16" t="str">
        <f>'Comprehensive apps info'!S4</f>
        <v>Ritesh</v>
      </c>
      <c r="T4" s="16" t="str">
        <f>'Comprehensive apps info'!T4</f>
        <v>Maverick</v>
      </c>
      <c r="U4" s="25" t="str">
        <f>'Comprehensive apps info'!U4</f>
        <v>Hyde Park</v>
      </c>
      <c r="V4" s="25" t="str">
        <f>'Comprehensive apps info'!V4</f>
        <v>Hyde Park</v>
      </c>
      <c r="W4" s="28" t="str">
        <f>'Comprehensive apps info'!W4</f>
        <v>/prod/bcs/hdpp/clientapp/trprpsp/</v>
      </c>
      <c r="X4" s="29" t="str">
        <f>'Comprehensive apps info'!X4</f>
        <v>/bcs/hdpt/clientapp/trprpsp/</v>
      </c>
      <c r="Y4" s="30" t="str">
        <f>'Comprehensive apps info'!Y4</f>
        <v>https://sites.google.com/a/rrd.com/t-rowe-price-rps-plan-letters/</v>
      </c>
      <c r="Z4" s="31" t="str">
        <f>'Comprehensive apps info'!Z4</f>
        <v>https://docs.google.com/document/d/1B-5swIwP07tbaF1anmwgpeSu-3T7YE_HHi5f-6ekp8o/edit</v>
      </c>
      <c r="AA4" s="32" t="str">
        <f>'Comprehensive apps info'!AA4</f>
        <v/>
      </c>
      <c r="AB4" s="32" t="str">
        <f>'Comprehensive apps info'!AB4</f>
        <v/>
      </c>
      <c r="AC4" s="32" t="str">
        <f>'Comprehensive apps info'!AC4</f>
        <v/>
      </c>
      <c r="AD4" s="32" t="str">
        <f>'Comprehensive apps info'!AD4</f>
        <v/>
      </c>
      <c r="AE4" s="32" t="str">
        <f>'Comprehensive apps info'!AE4</f>
        <v/>
      </c>
      <c r="AF4" s="33" t="str">
        <f>'Comprehensive apps info'!AF4</f>
        <v/>
      </c>
      <c r="AG4" s="33" t="str">
        <f>'Comprehensive apps info'!AG4</f>
        <v>Yes</v>
      </c>
      <c r="AH4" s="33" t="str">
        <f>'Comprehensive apps info'!AH4</f>
        <v/>
      </c>
      <c r="AI4" s="33" t="str">
        <f>'Comprehensive apps info'!AI4</f>
        <v/>
      </c>
      <c r="AJ4" s="33" t="str">
        <f>'Comprehensive apps info'!AJ4</f>
        <v/>
      </c>
      <c r="AK4" s="34" t="str">
        <f>'Comprehensive apps info'!AK4</f>
        <v/>
      </c>
      <c r="AL4" s="1"/>
      <c r="AM4" s="1"/>
      <c r="AN4" s="1"/>
    </row>
    <row r="5" hidden="1">
      <c r="A5" s="1"/>
      <c r="B5" s="10">
        <f>'Comprehensive apps info'!B5</f>
        <v>1</v>
      </c>
      <c r="C5" s="10">
        <f>'Comprehensive apps info'!C5</f>
        <v>3</v>
      </c>
      <c r="D5" s="25" t="str">
        <f>'Comprehensive apps info'!D5</f>
        <v>T Rowe Price</v>
      </c>
      <c r="E5" s="25" t="str">
        <f>'Comprehensive apps info'!E5</f>
        <v>Non-Qual</v>
      </c>
      <c r="F5" s="25" t="str">
        <f>'Comprehensive apps info'!F5</f>
        <v>trpnonq</v>
      </c>
      <c r="G5" s="25" t="str">
        <f>'Comprehensive apps info'!G5</f>
        <v>Daily</v>
      </c>
      <c r="H5" s="25" t="str">
        <f>'Comprehensive apps info'!H5</f>
        <v>Statement</v>
      </c>
      <c r="I5" s="25" t="str">
        <f>'Comprehensive apps info'!I5</f>
        <v>Pre-composed</v>
      </c>
      <c r="J5" s="25" t="str">
        <f>'Comprehensive apps info'!J5</f>
        <v>Naidu</v>
      </c>
      <c r="K5" s="25" t="str">
        <f>'Comprehensive apps info'!K5</f>
        <v>Nethra</v>
      </c>
      <c r="L5" s="25" t="str">
        <f>'Comprehensive apps info'!L5</f>
        <v>Michael Harper</v>
      </c>
      <c r="M5" s="25" t="str">
        <f>'Comprehensive apps info'!M5</f>
        <v>Lisa Migliore &amp; Kathy Terlino</v>
      </c>
      <c r="N5" s="25" t="str">
        <f>'Comprehensive apps info'!N5</f>
        <v>Casey McCammon</v>
      </c>
      <c r="O5" s="26" t="str">
        <f>'Comprehensive apps info'!O5</f>
        <v>Supported by TEKsystems</v>
      </c>
      <c r="P5" s="25" t="str">
        <f>'Comprehensive apps info'!P5</f>
        <v>N</v>
      </c>
      <c r="Q5" s="25" t="str">
        <f>'Comprehensive apps info'!Q5</f>
        <v>Y</v>
      </c>
      <c r="R5" s="25" t="str">
        <f>'Comprehensive apps info'!R5</f>
        <v>N</v>
      </c>
      <c r="S5" s="16" t="str">
        <f>'Comprehensive apps info'!S5</f>
        <v>Ritesh</v>
      </c>
      <c r="T5" s="16" t="str">
        <f>'Comprehensive apps info'!T5</f>
        <v>Maverick</v>
      </c>
      <c r="U5" s="25" t="str">
        <f>'Comprehensive apps info'!U5</f>
        <v>Hyde Park</v>
      </c>
      <c r="V5" s="25" t="str">
        <f>'Comprehensive apps info'!V5</f>
        <v>Hyde Park</v>
      </c>
      <c r="W5" s="28" t="str">
        <f>'Comprehensive apps info'!W5</f>
        <v>/prod/bcs/hdpp/clientapp/trpnonq/</v>
      </c>
      <c r="X5" s="29" t="str">
        <f>'Comprehensive apps info'!X5</f>
        <v>/bcs/hdpt/clientapp/trpnonq/</v>
      </c>
      <c r="Y5" s="30" t="str">
        <f>'Comprehensive apps info'!Y5</f>
        <v>https://sites.google.com/a/rrd.com/t-rowe-price-nonq/</v>
      </c>
      <c r="Z5" s="31" t="str">
        <f>'Comprehensive apps info'!Z5</f>
        <v>https://docs.google.com/document/d/1B-5swIwP07tbaF1anmwgpeSu-3T7YE_HHi5f-6ekp8o/edit</v>
      </c>
      <c r="AA5" s="32" t="str">
        <f>'Comprehensive apps info'!AA5</f>
        <v/>
      </c>
      <c r="AB5" s="32" t="str">
        <f>'Comprehensive apps info'!AB5</f>
        <v/>
      </c>
      <c r="AC5" s="32" t="str">
        <f>'Comprehensive apps info'!AC5</f>
        <v/>
      </c>
      <c r="AD5" s="32" t="str">
        <f>'Comprehensive apps info'!AD5</f>
        <v/>
      </c>
      <c r="AE5" s="32" t="str">
        <f>'Comprehensive apps info'!AE5</f>
        <v/>
      </c>
      <c r="AF5" s="33" t="str">
        <f>'Comprehensive apps info'!AF5</f>
        <v/>
      </c>
      <c r="AG5" s="33" t="str">
        <f>'Comprehensive apps info'!AG5</f>
        <v>Yes</v>
      </c>
      <c r="AH5" s="33" t="str">
        <f>'Comprehensive apps info'!AH5</f>
        <v/>
      </c>
      <c r="AI5" s="33" t="str">
        <f>'Comprehensive apps info'!AI5</f>
        <v/>
      </c>
      <c r="AJ5" s="33" t="str">
        <f>'Comprehensive apps info'!AJ5</f>
        <v/>
      </c>
      <c r="AK5" s="34" t="str">
        <f>'Comprehensive apps info'!AK5</f>
        <v/>
      </c>
      <c r="AL5" s="1"/>
      <c r="AM5" s="1"/>
      <c r="AN5" s="1"/>
    </row>
    <row r="6" hidden="1">
      <c r="A6" s="1"/>
      <c r="B6" s="10">
        <f>'Comprehensive apps info'!B6</f>
        <v>1</v>
      </c>
      <c r="C6" s="10">
        <f>'Comprehensive apps info'!C6</f>
        <v>4</v>
      </c>
      <c r="D6" s="25" t="str">
        <f>'Comprehensive apps info'!D6</f>
        <v>Kemper</v>
      </c>
      <c r="E6" s="25" t="str">
        <f>'Comprehensive apps info'!E6</f>
        <v>Fire and Dwelling Notices</v>
      </c>
      <c r="F6" s="25" t="str">
        <f>'Comprehensive apps info'!F6</f>
        <v>kmpndwl</v>
      </c>
      <c r="G6" s="25" t="str">
        <f>'Comprehensive apps info'!G6</f>
        <v>MTWThF</v>
      </c>
      <c r="H6" s="25" t="str">
        <f>'Comprehensive apps info'!H6</f>
        <v>Notice Ltrs</v>
      </c>
      <c r="I6" s="25" t="str">
        <f>'Comprehensive apps info'!I6</f>
        <v>Pre-composed</v>
      </c>
      <c r="J6" s="25" t="str">
        <f>'Comprehensive apps info'!J6</f>
        <v>Naidu</v>
      </c>
      <c r="K6" s="25" t="str">
        <f>'Comprehensive apps info'!K6</f>
        <v>Pravallika</v>
      </c>
      <c r="L6" s="25" t="str">
        <f>'Comprehensive apps info'!L6</f>
        <v>Ryan Dunoskovic</v>
      </c>
      <c r="M6" s="25" t="str">
        <f>'Comprehensive apps info'!M6</f>
        <v>Brent Jeppesen</v>
      </c>
      <c r="N6" s="25" t="str">
        <f>'Comprehensive apps info'!N6</f>
        <v>Brandon Ballard</v>
      </c>
      <c r="O6" s="26" t="str">
        <f>'Comprehensive apps info'!O6</f>
        <v>Supported by TEKsystems</v>
      </c>
      <c r="P6" s="25" t="str">
        <f>'Comprehensive apps info'!P6</f>
        <v>N</v>
      </c>
      <c r="Q6" s="25" t="str">
        <f>'Comprehensive apps info'!Q6</f>
        <v>Y</v>
      </c>
      <c r="R6" s="25" t="str">
        <f>'Comprehensive apps info'!R6</f>
        <v>N</v>
      </c>
      <c r="S6" s="16" t="str">
        <f>'Comprehensive apps info'!S6</f>
        <v>Ritesh</v>
      </c>
      <c r="T6" s="16" t="str">
        <f>'Comprehensive apps info'!T6</f>
        <v>Maverick</v>
      </c>
      <c r="U6" s="25" t="str">
        <f>'Comprehensive apps info'!U6</f>
        <v>Logan</v>
      </c>
      <c r="V6" s="25" t="str">
        <f>'Comprehensive apps info'!V6</f>
        <v>Logan</v>
      </c>
      <c r="W6" s="28" t="str">
        <f>'Comprehensive apps info'!W6</f>
        <v>/prod/bcs/lgnp/clientapp/kmpndwl/</v>
      </c>
      <c r="X6" s="29" t="str">
        <f>'Comprehensive apps info'!X6</f>
        <v>/bcs/lgnt/clientapp/kmpndwl/</v>
      </c>
      <c r="Y6" s="30" t="str">
        <f>'Comprehensive apps info'!Y6</f>
        <v>https://sites.google.com/a/rrd.com/kemper-fire-and-dwelling/</v>
      </c>
      <c r="Z6" s="31" t="str">
        <f>'Comprehensive apps info'!Z6</f>
        <v>https://docs.google.com/document/d/1B-5swIwP07tbaF1anmwgpeSu-3T7YE_HHi5f-6ekp8o/edit</v>
      </c>
      <c r="AA6" s="32" t="str">
        <f>'Comprehensive apps info'!AA6</f>
        <v/>
      </c>
      <c r="AB6" s="32" t="str">
        <f>'Comprehensive apps info'!AB6</f>
        <v/>
      </c>
      <c r="AC6" s="32" t="str">
        <f>'Comprehensive apps info'!AC6</f>
        <v/>
      </c>
      <c r="AD6" s="32" t="str">
        <f>'Comprehensive apps info'!AD6</f>
        <v/>
      </c>
      <c r="AE6" s="32" t="str">
        <f>'Comprehensive apps info'!AE6</f>
        <v/>
      </c>
      <c r="AF6" s="33" t="str">
        <f>'Comprehensive apps info'!AF6</f>
        <v/>
      </c>
      <c r="AG6" s="33" t="str">
        <f>'Comprehensive apps info'!AG6</f>
        <v>No</v>
      </c>
      <c r="AH6" s="33" t="str">
        <f>'Comprehensive apps info'!AH6</f>
        <v/>
      </c>
      <c r="AI6" s="33" t="str">
        <f>'Comprehensive apps info'!AI6</f>
        <v/>
      </c>
      <c r="AJ6" s="33" t="str">
        <f>'Comprehensive apps info'!AJ6</f>
        <v/>
      </c>
      <c r="AK6" s="34" t="str">
        <f>'Comprehensive apps info'!AK6</f>
        <v/>
      </c>
      <c r="AL6" s="1"/>
      <c r="AM6" s="1"/>
      <c r="AN6" s="1"/>
    </row>
    <row r="7" hidden="1">
      <c r="A7" s="1"/>
      <c r="B7" s="10">
        <f>'Comprehensive apps info'!B7</f>
        <v>1</v>
      </c>
      <c r="C7" s="10">
        <f>'Comprehensive apps info'!C7</f>
        <v>5</v>
      </c>
      <c r="D7" s="25" t="str">
        <f>'Comprehensive apps info'!D7</f>
        <v>Kemper</v>
      </c>
      <c r="E7" s="25" t="str">
        <f>'Comprehensive apps info'!E7</f>
        <v>Fire and Dwelling Policies</v>
      </c>
      <c r="F7" s="25" t="str">
        <f>'Comprehensive apps info'!F7</f>
        <v>kmppdwl</v>
      </c>
      <c r="G7" s="25" t="str">
        <f>'Comprehensive apps info'!G7</f>
        <v>MTWThF</v>
      </c>
      <c r="H7" s="25" t="str">
        <f>'Comprehensive apps info'!H7</f>
        <v>Policy Ltrs</v>
      </c>
      <c r="I7" s="25" t="str">
        <f>'Comprehensive apps info'!I7</f>
        <v>Pre-composed</v>
      </c>
      <c r="J7" s="25" t="str">
        <f>'Comprehensive apps info'!J7</f>
        <v>Naidu</v>
      </c>
      <c r="K7" s="25" t="str">
        <f>'Comprehensive apps info'!K7</f>
        <v>Pravallika</v>
      </c>
      <c r="L7" s="25" t="str">
        <f>'Comprehensive apps info'!L7</f>
        <v>Ryan Dunoskovic</v>
      </c>
      <c r="M7" s="25" t="str">
        <f>'Comprehensive apps info'!M7</f>
        <v>Brent Jeppesen</v>
      </c>
      <c r="N7" s="25" t="str">
        <f>'Comprehensive apps info'!N7</f>
        <v>Brandon Ballard</v>
      </c>
      <c r="O7" s="26" t="str">
        <f>'Comprehensive apps info'!O7</f>
        <v>Supported by TEKsystems</v>
      </c>
      <c r="P7" s="25" t="str">
        <f>'Comprehensive apps info'!P7</f>
        <v>N</v>
      </c>
      <c r="Q7" s="25" t="str">
        <f>'Comprehensive apps info'!Q7</f>
        <v>Y</v>
      </c>
      <c r="R7" s="25" t="str">
        <f>'Comprehensive apps info'!R7</f>
        <v>N</v>
      </c>
      <c r="S7" s="16" t="str">
        <f>'Comprehensive apps info'!S7</f>
        <v>Ritesh</v>
      </c>
      <c r="T7" s="16" t="str">
        <f>'Comprehensive apps info'!T7</f>
        <v>Maverick</v>
      </c>
      <c r="U7" s="25" t="str">
        <f>'Comprehensive apps info'!U7</f>
        <v>Logan</v>
      </c>
      <c r="V7" s="25" t="str">
        <f>'Comprehensive apps info'!V7</f>
        <v>Logan</v>
      </c>
      <c r="W7" s="28" t="str">
        <f>'Comprehensive apps info'!W7</f>
        <v>/prod/bcs/lgnp/clientapp/kmppdwl/</v>
      </c>
      <c r="X7" s="29" t="str">
        <f>'Comprehensive apps info'!X7</f>
        <v>/bcs/lgnt/clientapp/kmppdwl/</v>
      </c>
      <c r="Y7" s="30" t="str">
        <f>'Comprehensive apps info'!Y7</f>
        <v>https://sites.google.com/a/rrd.com/kemper-fire-and-dwelling/</v>
      </c>
      <c r="Z7" s="31" t="str">
        <f>'Comprehensive apps info'!Z7</f>
        <v>https://docs.google.com/document/d/1B-5swIwP07tbaF1anmwgpeSu-3T7YE_HHi5f-6ekp8o/edit</v>
      </c>
      <c r="AA7" s="32" t="str">
        <f>'Comprehensive apps info'!AA7</f>
        <v/>
      </c>
      <c r="AB7" s="32" t="str">
        <f>'Comprehensive apps info'!AB7</f>
        <v/>
      </c>
      <c r="AC7" s="32" t="str">
        <f>'Comprehensive apps info'!AC7</f>
        <v/>
      </c>
      <c r="AD7" s="32" t="str">
        <f>'Comprehensive apps info'!AD7</f>
        <v/>
      </c>
      <c r="AE7" s="32" t="str">
        <f>'Comprehensive apps info'!AE7</f>
        <v/>
      </c>
      <c r="AF7" s="33" t="str">
        <f>'Comprehensive apps info'!AF7</f>
        <v/>
      </c>
      <c r="AG7" s="33" t="str">
        <f>'Comprehensive apps info'!AG7</f>
        <v>No</v>
      </c>
      <c r="AH7" s="33" t="str">
        <f>'Comprehensive apps info'!AH7</f>
        <v/>
      </c>
      <c r="AI7" s="33" t="str">
        <f>'Comprehensive apps info'!AI7</f>
        <v/>
      </c>
      <c r="AJ7" s="33" t="str">
        <f>'Comprehensive apps info'!AJ7</f>
        <v/>
      </c>
      <c r="AK7" s="34" t="str">
        <f>'Comprehensive apps info'!AK7</f>
        <v/>
      </c>
      <c r="AL7" s="1"/>
      <c r="AM7" s="1"/>
      <c r="AN7" s="1"/>
    </row>
    <row r="8" hidden="1">
      <c r="A8" s="1"/>
      <c r="B8" s="10">
        <f>'Comprehensive apps info'!B8</f>
        <v>1</v>
      </c>
      <c r="C8" s="10">
        <f>'Comprehensive apps info'!C8</f>
        <v>6</v>
      </c>
      <c r="D8" s="25" t="str">
        <f>'Comprehensive apps info'!D8</f>
        <v>T Rowe Price</v>
      </c>
      <c r="E8" s="25" t="str">
        <f>'Comprehensive apps info'!E8</f>
        <v>Consolidated Confirms</v>
      </c>
      <c r="F8" s="25" t="str">
        <f>'Comprehensive apps info'!F8</f>
        <v>trpcltr</v>
      </c>
      <c r="G8" s="25" t="str">
        <f>'Comprehensive apps info'!G8</f>
        <v>Daily</v>
      </c>
      <c r="H8" s="25" t="str">
        <f>'Comprehensive apps info'!H8</f>
        <v>Letter</v>
      </c>
      <c r="I8" s="25" t="str">
        <f>'Comprehensive apps info'!I8</f>
        <v>Pre-composed</v>
      </c>
      <c r="J8" s="25" t="str">
        <f>'Comprehensive apps info'!J8</f>
        <v>Naidu</v>
      </c>
      <c r="K8" s="25" t="str">
        <f>'Comprehensive apps info'!K8</f>
        <v>Anil</v>
      </c>
      <c r="L8" s="25" t="str">
        <f>'Comprehensive apps info'!L8</f>
        <v>Craig Schvaneveldt</v>
      </c>
      <c r="M8" s="25" t="str">
        <f>'Comprehensive apps info'!M8</f>
        <v>Lisa Migliore &amp; Kathy Terlino</v>
      </c>
      <c r="N8" s="25" t="str">
        <f>'Comprehensive apps info'!N8</f>
        <v>Casey McCammon</v>
      </c>
      <c r="O8" s="26" t="str">
        <f>'Comprehensive apps info'!O8</f>
        <v>Supported by TEKsystems</v>
      </c>
      <c r="P8" s="25" t="str">
        <f>'Comprehensive apps info'!P8</f>
        <v>N</v>
      </c>
      <c r="Q8" s="25" t="str">
        <f>'Comprehensive apps info'!Q8</f>
        <v>Y</v>
      </c>
      <c r="R8" s="25" t="str">
        <f>'Comprehensive apps info'!R8</f>
        <v>N</v>
      </c>
      <c r="S8" s="16" t="str">
        <f>'Comprehensive apps info'!S8</f>
        <v>Ritesh</v>
      </c>
      <c r="T8" s="16" t="str">
        <f>'Comprehensive apps info'!T8</f>
        <v>Maverick</v>
      </c>
      <c r="U8" s="25" t="str">
        <f>'Comprehensive apps info'!U8</f>
        <v>Hyde Park</v>
      </c>
      <c r="V8" s="25" t="str">
        <f>'Comprehensive apps info'!V8</f>
        <v>Hyde Park</v>
      </c>
      <c r="W8" s="28" t="str">
        <f>'Comprehensive apps info'!W8</f>
        <v>/prod/bcs/hdpp/clientapp/trpcltr/</v>
      </c>
      <c r="X8" s="29" t="str">
        <f>'Comprehensive apps info'!X8</f>
        <v>/bcs/hdpt/clientapp/trpcltr/</v>
      </c>
      <c r="Y8" s="30" t="str">
        <f>'Comprehensive apps info'!Y8</f>
        <v>https://sites.google.com/a/rrd.com/t-rowe-price--confirm-letters/</v>
      </c>
      <c r="Z8" s="31" t="str">
        <f>'Comprehensive apps info'!Z8</f>
        <v>https://docs.google.com/document/d/1B-5swIwP07tbaF1anmwgpeSu-3T7YE_HHi5f-6ekp8o/edit</v>
      </c>
      <c r="AA8" s="32" t="str">
        <f>'Comprehensive apps info'!AA8</f>
        <v/>
      </c>
      <c r="AB8" s="32" t="str">
        <f>'Comprehensive apps info'!AB8</f>
        <v/>
      </c>
      <c r="AC8" s="32" t="str">
        <f>'Comprehensive apps info'!AC8</f>
        <v/>
      </c>
      <c r="AD8" s="32" t="str">
        <f>'Comprehensive apps info'!AD8</f>
        <v/>
      </c>
      <c r="AE8" s="32" t="str">
        <f>'Comprehensive apps info'!AE8</f>
        <v/>
      </c>
      <c r="AF8" s="33" t="str">
        <f>'Comprehensive apps info'!AF8</f>
        <v/>
      </c>
      <c r="AG8" s="33" t="str">
        <f>'Comprehensive apps info'!AG8</f>
        <v>Yes</v>
      </c>
      <c r="AH8" s="33" t="str">
        <f>'Comprehensive apps info'!AH8</f>
        <v/>
      </c>
      <c r="AI8" s="33" t="str">
        <f>'Comprehensive apps info'!AI8</f>
        <v/>
      </c>
      <c r="AJ8" s="33" t="str">
        <f>'Comprehensive apps info'!AJ8</f>
        <v/>
      </c>
      <c r="AK8" s="34" t="str">
        <f>'Comprehensive apps info'!AK8</f>
        <v/>
      </c>
      <c r="AL8" s="1"/>
      <c r="AM8" s="1"/>
      <c r="AN8" s="1"/>
    </row>
    <row r="9" hidden="1">
      <c r="A9" s="1"/>
      <c r="B9" s="10">
        <f>'Comprehensive apps info'!B9</f>
        <v>1</v>
      </c>
      <c r="C9" s="10">
        <f>'Comprehensive apps info'!C9</f>
        <v>7</v>
      </c>
      <c r="D9" s="25" t="str">
        <f>'Comprehensive apps info'!D9</f>
        <v>John Hancock</v>
      </c>
      <c r="E9" s="25" t="str">
        <f>'Comprehensive apps info'!E9</f>
        <v>Dividend Statements</v>
      </c>
      <c r="F9" s="25" t="str">
        <f>'Comprehensive apps info'!F9</f>
        <v>jhidivn</v>
      </c>
      <c r="G9" s="25" t="str">
        <f>'Comprehensive apps info'!G9</f>
        <v>Monthly</v>
      </c>
      <c r="H9" s="25" t="str">
        <f>'Comprehensive apps info'!H9</f>
        <v>Statement</v>
      </c>
      <c r="I9" s="25" t="str">
        <f>'Comprehensive apps info'!I9</f>
        <v>Pre-composed</v>
      </c>
      <c r="J9" s="25" t="str">
        <f>'Comprehensive apps info'!J9</f>
        <v>Naidu</v>
      </c>
      <c r="K9" s="25" t="str">
        <f>'Comprehensive apps info'!K9</f>
        <v>Venkat</v>
      </c>
      <c r="L9" s="25" t="str">
        <f>'Comprehensive apps info'!L9</f>
        <v>Wade Wilkey</v>
      </c>
      <c r="M9" s="25" t="str">
        <f>'Comprehensive apps info'!M9</f>
        <v>Tyson Bird</v>
      </c>
      <c r="N9" s="25" t="str">
        <f>'Comprehensive apps info'!N9</f>
        <v>David Jarrett</v>
      </c>
      <c r="O9" s="26" t="str">
        <f>'Comprehensive apps info'!O9</f>
        <v>Supported by TEKsystems</v>
      </c>
      <c r="P9" s="25" t="str">
        <f>'Comprehensive apps info'!P9</f>
        <v>N</v>
      </c>
      <c r="Q9" s="25" t="str">
        <f>'Comprehensive apps info'!Q9</f>
        <v>Y</v>
      </c>
      <c r="R9" s="25" t="str">
        <f>'Comprehensive apps info'!R9</f>
        <v>N</v>
      </c>
      <c r="S9" s="16" t="str">
        <f>'Comprehensive apps info'!S9</f>
        <v>Ritesh</v>
      </c>
      <c r="T9" s="16" t="str">
        <f>'Comprehensive apps info'!T9</f>
        <v>Maverick</v>
      </c>
      <c r="U9" s="25" t="str">
        <f>'Comprehensive apps info'!U9</f>
        <v>Logan</v>
      </c>
      <c r="V9" s="25" t="str">
        <f>'Comprehensive apps info'!V9</f>
        <v>Logan</v>
      </c>
      <c r="W9" s="28" t="str">
        <f>'Comprehensive apps info'!W9</f>
        <v>/prod/bcs/lgnp/clientapp/jhidivn/</v>
      </c>
      <c r="X9" s="29" t="str">
        <f>'Comprehensive apps info'!X9</f>
        <v>/bcs/lgnt/clientapp/jhidivn/</v>
      </c>
      <c r="Y9" s="30" t="str">
        <f>'Comprehensive apps info'!Y9</f>
        <v>https://sites.google.com/a/rrd.com/john-hancock-monthly-jhidivn/</v>
      </c>
      <c r="Z9" s="31" t="str">
        <f>'Comprehensive apps info'!Z9</f>
        <v>https://docs.google.com/document/d/1B-5swIwP07tbaF1anmwgpeSu-3T7YE_HHi5f-6ekp8o/edit</v>
      </c>
      <c r="AA9" s="32" t="str">
        <f>'Comprehensive apps info'!AA9</f>
        <v/>
      </c>
      <c r="AB9" s="32" t="str">
        <f>'Comprehensive apps info'!AB9</f>
        <v/>
      </c>
      <c r="AC9" s="32" t="str">
        <f>'Comprehensive apps info'!AC9</f>
        <v/>
      </c>
      <c r="AD9" s="32" t="str">
        <f>'Comprehensive apps info'!AD9</f>
        <v/>
      </c>
      <c r="AE9" s="32" t="str">
        <f>'Comprehensive apps info'!AE9</f>
        <v/>
      </c>
      <c r="AF9" s="33" t="str">
        <f>'Comprehensive apps info'!AF9</f>
        <v/>
      </c>
      <c r="AG9" s="33" t="str">
        <f>'Comprehensive apps info'!AG9</f>
        <v>No</v>
      </c>
      <c r="AH9" s="33" t="str">
        <f>'Comprehensive apps info'!AH9</f>
        <v/>
      </c>
      <c r="AI9" s="33" t="str">
        <f>'Comprehensive apps info'!AI9</f>
        <v/>
      </c>
      <c r="AJ9" s="33" t="str">
        <f>'Comprehensive apps info'!AJ9</f>
        <v/>
      </c>
      <c r="AK9" s="34" t="str">
        <f>'Comprehensive apps info'!AK9</f>
        <v/>
      </c>
      <c r="AL9" s="1"/>
      <c r="AM9" s="1"/>
      <c r="AN9" s="1"/>
    </row>
    <row r="10" hidden="1">
      <c r="A10" s="1"/>
      <c r="B10" s="10">
        <f>'Comprehensive apps info'!B10</f>
        <v>1</v>
      </c>
      <c r="C10" s="10">
        <f>'Comprehensive apps info'!C10</f>
        <v>8</v>
      </c>
      <c r="D10" s="25" t="str">
        <f>'Comprehensive apps info'!D10</f>
        <v>T Rowe Price</v>
      </c>
      <c r="E10" s="25" t="str">
        <f>'Comprehensive apps info'!E10</f>
        <v>401K Statements</v>
      </c>
      <c r="F10" s="25" t="str">
        <f>'Comprehensive apps info'!F10</f>
        <v>trp401k</v>
      </c>
      <c r="G10" s="25" t="str">
        <f>'Comprehensive apps info'!G10</f>
        <v>Daily</v>
      </c>
      <c r="H10" s="25" t="str">
        <f>'Comprehensive apps info'!H10</f>
        <v>Statement</v>
      </c>
      <c r="I10" s="25" t="str">
        <f>'Comprehensive apps info'!I10</f>
        <v>Pre-composed</v>
      </c>
      <c r="J10" s="25" t="str">
        <f>'Comprehensive apps info'!J10</f>
        <v>Naidu</v>
      </c>
      <c r="K10" s="25" t="str">
        <f>'Comprehensive apps info'!K10</f>
        <v>Sushil</v>
      </c>
      <c r="L10" s="25" t="str">
        <f>'Comprehensive apps info'!L10</f>
        <v>Morgan McRory</v>
      </c>
      <c r="M10" s="25" t="str">
        <f>'Comprehensive apps info'!M10</f>
        <v>Lisa Migliore &amp; Kathy Terlino</v>
      </c>
      <c r="N10" s="25" t="str">
        <f>'Comprehensive apps info'!N10</f>
        <v>Hrishi Rao</v>
      </c>
      <c r="O10" s="26" t="str">
        <f>'Comprehensive apps info'!O10</f>
        <v>Supported by TEKsystems</v>
      </c>
      <c r="P10" s="25" t="str">
        <f>'Comprehensive apps info'!P10</f>
        <v>Y</v>
      </c>
      <c r="Q10" s="25" t="str">
        <f>'Comprehensive apps info'!Q10</f>
        <v>N</v>
      </c>
      <c r="R10" s="25" t="str">
        <f>'Comprehensive apps info'!R10</f>
        <v>N</v>
      </c>
      <c r="S10" s="16" t="str">
        <f>'Comprehensive apps info'!S10</f>
        <v>Ritesh</v>
      </c>
      <c r="T10" s="16" t="str">
        <f>'Comprehensive apps info'!T10</f>
        <v>Maverick</v>
      </c>
      <c r="U10" s="25" t="str">
        <f>'Comprehensive apps info'!U10</f>
        <v>Hyde Park</v>
      </c>
      <c r="V10" s="25" t="str">
        <f>'Comprehensive apps info'!V10</f>
        <v>Hyde Park</v>
      </c>
      <c r="W10" s="28" t="str">
        <f>'Comprehensive apps info'!W10</f>
        <v>/prod/bcs/hdpp/clientapp/trp401k/</v>
      </c>
      <c r="X10" s="29" t="str">
        <f>'Comprehensive apps info'!X10</f>
        <v>/bcs/hdpt/clientapp/trp401k/</v>
      </c>
      <c r="Y10" s="30" t="str">
        <f>'Comprehensive apps info'!Y10</f>
        <v>https://sites.google.com/a/rrd.com/trp-401k-statements/</v>
      </c>
      <c r="Z10" s="31" t="str">
        <f>'Comprehensive apps info'!Z10</f>
        <v>https://docs.google.com/document/d/1B-5swIwP07tbaF1anmwgpeSu-3T7YE_HHi5f-6ekp8o/edit</v>
      </c>
      <c r="AA10" s="32" t="str">
        <f>'Comprehensive apps info'!AA10</f>
        <v/>
      </c>
      <c r="AB10" s="32" t="str">
        <f>'Comprehensive apps info'!AB10</f>
        <v/>
      </c>
      <c r="AC10" s="32" t="str">
        <f>'Comprehensive apps info'!AC10</f>
        <v/>
      </c>
      <c r="AD10" s="32" t="str">
        <f>'Comprehensive apps info'!AD10</f>
        <v/>
      </c>
      <c r="AE10" s="32" t="str">
        <f>'Comprehensive apps info'!AE10</f>
        <v/>
      </c>
      <c r="AF10" s="33" t="str">
        <f>'Comprehensive apps info'!AF10</f>
        <v/>
      </c>
      <c r="AG10" s="33" t="str">
        <f>'Comprehensive apps info'!AG10</f>
        <v>Yes</v>
      </c>
      <c r="AH10" s="33" t="str">
        <f>'Comprehensive apps info'!AH10</f>
        <v/>
      </c>
      <c r="AI10" s="33" t="str">
        <f>'Comprehensive apps info'!AI10</f>
        <v/>
      </c>
      <c r="AJ10" s="33" t="str">
        <f>'Comprehensive apps info'!AJ10</f>
        <v/>
      </c>
      <c r="AK10" s="34" t="str">
        <f>'Comprehensive apps info'!AK10</f>
        <v/>
      </c>
      <c r="AL10" s="1"/>
      <c r="AM10" s="1"/>
      <c r="AN10" s="1"/>
    </row>
    <row r="11" hidden="1">
      <c r="A11" s="1"/>
      <c r="B11" s="10">
        <f>'Comprehensive apps info'!B11</f>
        <v>1</v>
      </c>
      <c r="C11" s="10">
        <f>'Comprehensive apps info'!C11</f>
        <v>9</v>
      </c>
      <c r="D11" s="25" t="str">
        <f>'Comprehensive apps info'!D11</f>
        <v>T Rowe Price</v>
      </c>
      <c r="E11" s="25" t="str">
        <f>'Comprehensive apps info'!E11</f>
        <v>RPIN Letters</v>
      </c>
      <c r="F11" s="25" t="str">
        <f>'Comprehensive apps info'!F11</f>
        <v>trprpin</v>
      </c>
      <c r="G11" s="25" t="str">
        <f>'Comprehensive apps info'!G11</f>
        <v>Daily</v>
      </c>
      <c r="H11" s="25" t="str">
        <f>'Comprehensive apps info'!H11</f>
        <v>Letters</v>
      </c>
      <c r="I11" s="25" t="str">
        <f>'Comprehensive apps info'!I11</f>
        <v>Pre-composed</v>
      </c>
      <c r="J11" s="25" t="str">
        <f>'Comprehensive apps info'!J11</f>
        <v>Naidu</v>
      </c>
      <c r="K11" s="25" t="str">
        <f>'Comprehensive apps info'!K11</f>
        <v>Anil</v>
      </c>
      <c r="L11" s="25" t="str">
        <f>'Comprehensive apps info'!L11</f>
        <v>Morgan McRory</v>
      </c>
      <c r="M11" s="25" t="str">
        <f>'Comprehensive apps info'!M11</f>
        <v>Susan Willard</v>
      </c>
      <c r="N11" s="25" t="str">
        <f>'Comprehensive apps info'!N11</f>
        <v>Hrishi Rao</v>
      </c>
      <c r="O11" s="26" t="str">
        <f>'Comprehensive apps info'!O11</f>
        <v>Supported by TEKsystems</v>
      </c>
      <c r="P11" s="25" t="str">
        <f>'Comprehensive apps info'!P11</f>
        <v>Y</v>
      </c>
      <c r="Q11" s="25" t="str">
        <f>'Comprehensive apps info'!Q11</f>
        <v>N</v>
      </c>
      <c r="R11" s="25" t="str">
        <f>'Comprehensive apps info'!R11</f>
        <v>N</v>
      </c>
      <c r="S11" s="16" t="str">
        <f>'Comprehensive apps info'!S11</f>
        <v>Ritesh</v>
      </c>
      <c r="T11" s="16" t="str">
        <f>'Comprehensive apps info'!T11</f>
        <v>Maverick</v>
      </c>
      <c r="U11" s="25" t="str">
        <f>'Comprehensive apps info'!U11</f>
        <v>Thurmont</v>
      </c>
      <c r="V11" s="25" t="str">
        <f>'Comprehensive apps info'!V11</f>
        <v>Thurmont</v>
      </c>
      <c r="W11" s="28" t="str">
        <f>'Comprehensive apps info'!W11</f>
        <v>/prod/bcs/thup/clientapp/trprpin/</v>
      </c>
      <c r="X11" s="29" t="str">
        <f>'Comprehensive apps info'!X11</f>
        <v>/bcs/thut/clientapp/trprpin/</v>
      </c>
      <c r="Y11" s="30" t="str">
        <f>'Comprehensive apps info'!Y11</f>
        <v>https://sites.google.com/a/rrd.com/trp-rps-pin-letters/</v>
      </c>
      <c r="Z11" s="31" t="str">
        <f>'Comprehensive apps info'!Z11</f>
        <v>https://docs.google.com/document/d/1B-5swIwP07tbaF1anmwgpeSu-3T7YE_HHi5f-6ekp8o/edit</v>
      </c>
      <c r="AA11" s="32" t="str">
        <f>'Comprehensive apps info'!AA11</f>
        <v/>
      </c>
      <c r="AB11" s="32" t="str">
        <f>'Comprehensive apps info'!AB11</f>
        <v/>
      </c>
      <c r="AC11" s="32" t="str">
        <f>'Comprehensive apps info'!AC11</f>
        <v/>
      </c>
      <c r="AD11" s="32" t="str">
        <f>'Comprehensive apps info'!AD11</f>
        <v/>
      </c>
      <c r="AE11" s="32" t="str">
        <f>'Comprehensive apps info'!AE11</f>
        <v/>
      </c>
      <c r="AF11" s="33" t="str">
        <f>'Comprehensive apps info'!AF11</f>
        <v/>
      </c>
      <c r="AG11" s="33" t="str">
        <f>'Comprehensive apps info'!AG11</f>
        <v>Yes</v>
      </c>
      <c r="AH11" s="33" t="str">
        <f>'Comprehensive apps info'!AH11</f>
        <v/>
      </c>
      <c r="AI11" s="33" t="str">
        <f>'Comprehensive apps info'!AI11</f>
        <v/>
      </c>
      <c r="AJ11" s="33" t="str">
        <f>'Comprehensive apps info'!AJ11</f>
        <v/>
      </c>
      <c r="AK11" s="34" t="str">
        <f>'Comprehensive apps info'!AK11</f>
        <v/>
      </c>
      <c r="AL11" s="1"/>
      <c r="AM11" s="1"/>
      <c r="AN11" s="1"/>
    </row>
    <row r="12" hidden="1">
      <c r="A12" s="1"/>
      <c r="B12" s="10">
        <f>'Comprehensive apps info'!B12</f>
        <v>1</v>
      </c>
      <c r="C12" s="10">
        <f>'Comprehensive apps info'!C12</f>
        <v>10</v>
      </c>
      <c r="D12" s="25" t="str">
        <f>'Comprehensive apps info'!D12</f>
        <v>Payveris</v>
      </c>
      <c r="E12" s="25" t="str">
        <f>'Comprehensive apps info'!E12</f>
        <v>Checks</v>
      </c>
      <c r="F12" s="25" t="str">
        <f>'Comprehensive apps info'!F12</f>
        <v>pvschks</v>
      </c>
      <c r="G12" s="25" t="str">
        <f>'Comprehensive apps info'!G12</f>
        <v>Daily</v>
      </c>
      <c r="H12" s="25" t="str">
        <f>'Comprehensive apps info'!H12</f>
        <v>Checks</v>
      </c>
      <c r="I12" s="25" t="str">
        <f>'Comprehensive apps info'!I12</f>
        <v>Raw Data</v>
      </c>
      <c r="J12" s="25" t="str">
        <f>'Comprehensive apps info'!J12</f>
        <v>Sushil</v>
      </c>
      <c r="K12" s="25" t="str">
        <f>'Comprehensive apps info'!K12</f>
        <v>Lakshmi</v>
      </c>
      <c r="L12" s="25" t="str">
        <f>'Comprehensive apps info'!L12</f>
        <v>Craig Schvaneveldt</v>
      </c>
      <c r="M12" s="25" t="str">
        <f>'Comprehensive apps info'!M12</f>
        <v>Lynsey Falkenberg</v>
      </c>
      <c r="N12" s="25" t="str">
        <f>'Comprehensive apps info'!N12</f>
        <v>Casey McCammon</v>
      </c>
      <c r="O12" s="26" t="str">
        <f>'Comprehensive apps info'!O12</f>
        <v>Supported by TEKsystems</v>
      </c>
      <c r="P12" s="25" t="str">
        <f>'Comprehensive apps info'!P12</f>
        <v>N</v>
      </c>
      <c r="Q12" s="25" t="str">
        <f>'Comprehensive apps info'!Q12</f>
        <v>Y</v>
      </c>
      <c r="R12" s="25" t="str">
        <f>'Comprehensive apps info'!R12</f>
        <v>N</v>
      </c>
      <c r="S12" s="16" t="str">
        <f>'Comprehensive apps info'!S12</f>
        <v>Ritesh</v>
      </c>
      <c r="T12" s="16" t="str">
        <f>'Comprehensive apps info'!T12</f>
        <v>Maverick</v>
      </c>
      <c r="U12" s="25" t="str">
        <f>'Comprehensive apps info'!U12</f>
        <v>Logan</v>
      </c>
      <c r="V12" s="25" t="str">
        <f>'Comprehensive apps info'!V12</f>
        <v>Logan</v>
      </c>
      <c r="W12" s="28" t="str">
        <f>'Comprehensive apps info'!W12</f>
        <v>/prod/bcs/lgnp/clientapp/pvschks/</v>
      </c>
      <c r="X12" s="29" t="str">
        <f>'Comprehensive apps info'!X12</f>
        <v>/bcs/lgnt/clientapp/pvschks/</v>
      </c>
      <c r="Y12" s="30" t="str">
        <f>'Comprehensive apps info'!Y12</f>
        <v>https://sites.google.com/a/rrd.com/payveris/</v>
      </c>
      <c r="Z12" s="31" t="str">
        <f>'Comprehensive apps info'!Z12</f>
        <v>https://docs.google.com/document/d/1B-5swIwP07tbaF1anmwgpeSu-3T7YE_HHi5f-6ekp8o/edit</v>
      </c>
      <c r="AA12" s="32" t="str">
        <f>'Comprehensive apps info'!AA12</f>
        <v/>
      </c>
      <c r="AB12" s="32" t="str">
        <f>'Comprehensive apps info'!AB12</f>
        <v/>
      </c>
      <c r="AC12" s="32" t="str">
        <f>'Comprehensive apps info'!AC12</f>
        <v/>
      </c>
      <c r="AD12" s="32" t="str">
        <f>'Comprehensive apps info'!AD12</f>
        <v/>
      </c>
      <c r="AE12" s="32" t="str">
        <f>'Comprehensive apps info'!AE12</f>
        <v/>
      </c>
      <c r="AF12" s="33" t="str">
        <f>'Comprehensive apps info'!AF12</f>
        <v>Yes</v>
      </c>
      <c r="AG12" s="33" t="str">
        <f>'Comprehensive apps info'!AG12</f>
        <v>Yes</v>
      </c>
      <c r="AH12" s="33" t="str">
        <f>'Comprehensive apps info'!AH12</f>
        <v>Time-based</v>
      </c>
      <c r="AI12" s="33" t="str">
        <f>'Comprehensive apps info'!AI12</f>
        <v/>
      </c>
      <c r="AJ12" s="33" t="str">
        <f>'Comprehensive apps info'!AJ12</f>
        <v/>
      </c>
      <c r="AK12" s="34" t="str">
        <f>'Comprehensive apps info'!AK12</f>
        <v/>
      </c>
      <c r="AL12" s="1"/>
      <c r="AM12" s="1"/>
      <c r="AN12" s="1"/>
    </row>
    <row r="13" hidden="1">
      <c r="A13" s="1"/>
      <c r="B13" s="10">
        <f>'Comprehensive apps info'!B13</f>
        <v>1</v>
      </c>
      <c r="C13" s="10">
        <f>'Comprehensive apps info'!C13</f>
        <v>11</v>
      </c>
      <c r="D13" s="25" t="str">
        <f>'Comprehensive apps info'!D13</f>
        <v>Verizon</v>
      </c>
      <c r="E13" s="25" t="str">
        <f>'Comprehensive apps info'!E13</f>
        <v>Rebate Checks</v>
      </c>
      <c r="F13" s="25" t="str">
        <f>'Comprehensive apps info'!F13</f>
        <v>vrzcwks</v>
      </c>
      <c r="G13" s="25" t="str">
        <f>'Comprehensive apps info'!G13</f>
        <v>Daily</v>
      </c>
      <c r="H13" s="25" t="str">
        <f>'Comprehensive apps info'!H13</f>
        <v>Checks</v>
      </c>
      <c r="I13" s="25" t="str">
        <f>'Comprehensive apps info'!I13</f>
        <v>Raw Data</v>
      </c>
      <c r="J13" s="25" t="str">
        <f>'Comprehensive apps info'!J13</f>
        <v>Rao</v>
      </c>
      <c r="K13" s="25" t="str">
        <f>'Comprehensive apps info'!K13</f>
        <v>Sushil</v>
      </c>
      <c r="L13" s="25" t="str">
        <f>'Comprehensive apps info'!L13</f>
        <v>John Wyllie</v>
      </c>
      <c r="M13" s="25" t="str">
        <f>'Comprehensive apps info'!M13</f>
        <v>Heidi Stockton</v>
      </c>
      <c r="N13" s="25" t="str">
        <f>'Comprehensive apps info'!N13</f>
        <v>Mike Benson</v>
      </c>
      <c r="O13" s="26" t="str">
        <f>'Comprehensive apps info'!O13</f>
        <v>Supported by TEKsystems</v>
      </c>
      <c r="P13" s="25" t="str">
        <f>'Comprehensive apps info'!P13</f>
        <v>N</v>
      </c>
      <c r="Q13" s="25" t="str">
        <f>'Comprehensive apps info'!Q13</f>
        <v>N</v>
      </c>
      <c r="R13" s="25" t="str">
        <f>'Comprehensive apps info'!R13</f>
        <v>Y</v>
      </c>
      <c r="S13" s="16" t="str">
        <f>'Comprehensive apps info'!S13</f>
        <v>Ritesh</v>
      </c>
      <c r="T13" s="16" t="str">
        <f>'Comprehensive apps info'!T13</f>
        <v>Maverick</v>
      </c>
      <c r="U13" s="25" t="str">
        <f>'Comprehensive apps info'!U13</f>
        <v>Logan</v>
      </c>
      <c r="V13" s="25" t="str">
        <f>'Comprehensive apps info'!V13</f>
        <v>Logan</v>
      </c>
      <c r="W13" s="28" t="str">
        <f>'Comprehensive apps info'!W13</f>
        <v>/prod/bcs/lgnp/clientapp/vrzcwks/</v>
      </c>
      <c r="X13" s="29" t="str">
        <f>'Comprehensive apps info'!X13</f>
        <v>/bcs/lgnt/clientapp/vrzcwks/</v>
      </c>
      <c r="Y13" s="30" t="str">
        <f>'Comprehensive apps info'!Y13</f>
        <v>https://sites.google.com/a/rrd.com/verizon-rebate-checks/</v>
      </c>
      <c r="Z13" s="31" t="str">
        <f>'Comprehensive apps info'!Z13</f>
        <v>https://docs.google.com/document/d/1B-5swIwP07tbaF1anmwgpeSu-3T7YE_HHi5f-6ekp8o/edit</v>
      </c>
      <c r="AA13" s="32" t="str">
        <f>'Comprehensive apps info'!AA13</f>
        <v/>
      </c>
      <c r="AB13" s="32" t="str">
        <f>'Comprehensive apps info'!AB13</f>
        <v/>
      </c>
      <c r="AC13" s="32" t="str">
        <f>'Comprehensive apps info'!AC13</f>
        <v/>
      </c>
      <c r="AD13" s="32" t="str">
        <f>'Comprehensive apps info'!AD13</f>
        <v/>
      </c>
      <c r="AE13" s="32" t="str">
        <f>'Comprehensive apps info'!AE13</f>
        <v/>
      </c>
      <c r="AF13" s="33" t="str">
        <f>'Comprehensive apps info'!AF13</f>
        <v/>
      </c>
      <c r="AG13" s="33" t="str">
        <f>'Comprehensive apps info'!AG13</f>
        <v>No</v>
      </c>
      <c r="AH13" s="33" t="str">
        <f>'Comprehensive apps info'!AH13</f>
        <v/>
      </c>
      <c r="AI13" s="33" t="str">
        <f>'Comprehensive apps info'!AI13</f>
        <v/>
      </c>
      <c r="AJ13" s="33" t="str">
        <f>'Comprehensive apps info'!AJ13</f>
        <v/>
      </c>
      <c r="AK13" s="34" t="str">
        <f>'Comprehensive apps info'!AK13</f>
        <v/>
      </c>
      <c r="AL13" s="1"/>
      <c r="AM13" s="1"/>
      <c r="AN13" s="1"/>
    </row>
    <row r="14" hidden="1">
      <c r="A14" s="1"/>
      <c r="B14" s="10">
        <f>'Comprehensive apps info'!B14</f>
        <v>1</v>
      </c>
      <c r="C14" s="10">
        <f>'Comprehensive apps info'!C14</f>
        <v>12</v>
      </c>
      <c r="D14" s="25" t="str">
        <f>'Comprehensive apps info'!D14</f>
        <v>Cigna</v>
      </c>
      <c r="E14" s="25" t="str">
        <f>'Comprehensive apps info'!E14</f>
        <v>Coupon Book</v>
      </c>
      <c r="F14" s="25" t="str">
        <f>'Comprehensive apps info'!F14</f>
        <v>cgncpnb</v>
      </c>
      <c r="G14" s="25" t="str">
        <f>'Comprehensive apps info'!G14</f>
        <v>Monthly</v>
      </c>
      <c r="H14" s="25" t="str">
        <f>'Comprehensive apps info'!H14</f>
        <v>Invoice</v>
      </c>
      <c r="I14" s="25" t="str">
        <f>'Comprehensive apps info'!I14</f>
        <v>Raw Data</v>
      </c>
      <c r="J14" s="25" t="str">
        <f>'Comprehensive apps info'!J14</f>
        <v>Rao</v>
      </c>
      <c r="K14" s="25" t="str">
        <f>'Comprehensive apps info'!K14</f>
        <v>Nethra</v>
      </c>
      <c r="L14" s="25" t="str">
        <f>'Comprehensive apps info'!L14</f>
        <v>Austin Stewart</v>
      </c>
      <c r="M14" s="25" t="str">
        <f>'Comprehensive apps info'!M14</f>
        <v>Kayla Hartigan</v>
      </c>
      <c r="N14" s="25" t="str">
        <f>'Comprehensive apps info'!N14</f>
        <v>Brandon Ballard</v>
      </c>
      <c r="O14" s="26" t="str">
        <f>'Comprehensive apps info'!O14</f>
        <v>Supported by TEKsystems</v>
      </c>
      <c r="P14" s="25" t="str">
        <f>'Comprehensive apps info'!P14</f>
        <v>N</v>
      </c>
      <c r="Q14" s="25" t="str">
        <f>'Comprehensive apps info'!Q14</f>
        <v>Y</v>
      </c>
      <c r="R14" s="25" t="str">
        <f>'Comprehensive apps info'!R14</f>
        <v>Y</v>
      </c>
      <c r="S14" s="16" t="str">
        <f>'Comprehensive apps info'!S14</f>
        <v>Ritesh</v>
      </c>
      <c r="T14" s="16" t="str">
        <f>'Comprehensive apps info'!T14</f>
        <v>Maverick</v>
      </c>
      <c r="U14" s="25" t="str">
        <f>'Comprehensive apps info'!U14</f>
        <v>Dallas</v>
      </c>
      <c r="V14" s="25" t="str">
        <f>'Comprehensive apps info'!V14</f>
        <v>Dallas</v>
      </c>
      <c r="W14" s="28" t="str">
        <f>'Comprehensive apps info'!W14</f>
        <v>/prod/bcs/dalp/clientapp/cgncpnb/</v>
      </c>
      <c r="X14" s="29" t="str">
        <f>'Comprehensive apps info'!X14</f>
        <v>/bcs/dalt/clientapp/cgncpnb/</v>
      </c>
      <c r="Y14" s="30" t="str">
        <f>'Comprehensive apps info'!Y14</f>
        <v>https://sites.google.com/a/rrd.com/cigna-coupon-book/</v>
      </c>
      <c r="Z14" s="31" t="str">
        <f>'Comprehensive apps info'!Z14</f>
        <v>https://docs.google.com/document/d/1B-5swIwP07tbaF1anmwgpeSu-3T7YE_HHi5f-6ekp8o/edit</v>
      </c>
      <c r="AA14" s="32" t="str">
        <f>'Comprehensive apps info'!AA14</f>
        <v/>
      </c>
      <c r="AB14" s="32" t="str">
        <f>'Comprehensive apps info'!AB14</f>
        <v/>
      </c>
      <c r="AC14" s="32" t="str">
        <f>'Comprehensive apps info'!AC14</f>
        <v/>
      </c>
      <c r="AD14" s="32" t="str">
        <f>'Comprehensive apps info'!AD14</f>
        <v/>
      </c>
      <c r="AE14" s="32" t="str">
        <f>'Comprehensive apps info'!AE14</f>
        <v/>
      </c>
      <c r="AF14" s="33" t="str">
        <f>'Comprehensive apps info'!AF14</f>
        <v/>
      </c>
      <c r="AG14" s="33" t="str">
        <f>'Comprehensive apps info'!AG14</f>
        <v>No</v>
      </c>
      <c r="AH14" s="33" t="str">
        <f>'Comprehensive apps info'!AH14</f>
        <v/>
      </c>
      <c r="AI14" s="33" t="str">
        <f>'Comprehensive apps info'!AI14</f>
        <v/>
      </c>
      <c r="AJ14" s="33" t="str">
        <f>'Comprehensive apps info'!AJ14</f>
        <v/>
      </c>
      <c r="AK14" s="34" t="str">
        <f>'Comprehensive apps info'!AK14</f>
        <v/>
      </c>
      <c r="AL14" s="1"/>
      <c r="AM14" s="1"/>
      <c r="AN14" s="1"/>
    </row>
    <row r="15" hidden="1">
      <c r="A15" s="1"/>
      <c r="B15" s="10">
        <f>'Comprehensive apps info'!B15</f>
        <v>1</v>
      </c>
      <c r="C15" s="10">
        <f>'Comprehensive apps info'!C15</f>
        <v>13</v>
      </c>
      <c r="D15" s="25" t="str">
        <f>'Comprehensive apps info'!D15</f>
        <v>Rena Ware</v>
      </c>
      <c r="E15" s="25" t="str">
        <f>'Comprehensive apps info'!E15</f>
        <v>Dunning Letter Statements</v>
      </c>
      <c r="F15" s="25" t="str">
        <f>'Comprehensive apps info'!F15</f>
        <v>rwddunn</v>
      </c>
      <c r="G15" s="25" t="str">
        <f>'Comprehensive apps info'!G15</f>
        <v>Monthly</v>
      </c>
      <c r="H15" s="25" t="str">
        <f>'Comprehensive apps info'!H15</f>
        <v>Invoice</v>
      </c>
      <c r="I15" s="25" t="str">
        <f>'Comprehensive apps info'!I15</f>
        <v>Raw Data</v>
      </c>
      <c r="J15" s="25" t="str">
        <f>'Comprehensive apps info'!J15</f>
        <v>Rao</v>
      </c>
      <c r="K15" s="25" t="str">
        <f>'Comprehensive apps info'!K15</f>
        <v>Anil</v>
      </c>
      <c r="L15" s="25" t="str">
        <f>'Comprehensive apps info'!L15</f>
        <v>Bob Durtschi</v>
      </c>
      <c r="M15" s="25" t="str">
        <f>'Comprehensive apps info'!M15</f>
        <v>Linden Olson</v>
      </c>
      <c r="N15" s="25" t="str">
        <f>'Comprehensive apps info'!N15</f>
        <v>Casey McCammon</v>
      </c>
      <c r="O15" s="26" t="str">
        <f>'Comprehensive apps info'!O15</f>
        <v>Supported by TEKsystems</v>
      </c>
      <c r="P15" s="25" t="str">
        <f>'Comprehensive apps info'!P15</f>
        <v>N</v>
      </c>
      <c r="Q15" s="25" t="str">
        <f>'Comprehensive apps info'!Q15</f>
        <v>Y</v>
      </c>
      <c r="R15" s="25" t="str">
        <f>'Comprehensive apps info'!R15</f>
        <v>N</v>
      </c>
      <c r="S15" s="16" t="str">
        <f>'Comprehensive apps info'!S15</f>
        <v>Ritesh</v>
      </c>
      <c r="T15" s="16" t="str">
        <f>'Comprehensive apps info'!T15</f>
        <v>Maverick</v>
      </c>
      <c r="U15" s="25" t="str">
        <f>'Comprehensive apps info'!U15</f>
        <v>Logan</v>
      </c>
      <c r="V15" s="25" t="str">
        <f>'Comprehensive apps info'!V15</f>
        <v>Logan</v>
      </c>
      <c r="W15" s="28" t="str">
        <f>'Comprehensive apps info'!W15</f>
        <v>/prod/bcs/lgnp/clientapp/rwddunn/</v>
      </c>
      <c r="X15" s="29" t="str">
        <f>'Comprehensive apps info'!X15</f>
        <v>/bcs/lgnt/clientapp/rwddunn/</v>
      </c>
      <c r="Y15" s="30" t="str">
        <f>'Comprehensive apps info'!Y15</f>
        <v>https://sites.google.com/a/rrd.com/rena-ware/</v>
      </c>
      <c r="Z15" s="31" t="str">
        <f>'Comprehensive apps info'!Z15</f>
        <v>https://docs.google.com/document/d/1B-5swIwP07tbaF1anmwgpeSu-3T7YE_HHi5f-6ekp8o/edit</v>
      </c>
      <c r="AA15" s="32" t="str">
        <f>'Comprehensive apps info'!AA15</f>
        <v/>
      </c>
      <c r="AB15" s="32" t="str">
        <f>'Comprehensive apps info'!AB15</f>
        <v/>
      </c>
      <c r="AC15" s="32" t="str">
        <f>'Comprehensive apps info'!AC15</f>
        <v/>
      </c>
      <c r="AD15" s="32" t="str">
        <f>'Comprehensive apps info'!AD15</f>
        <v/>
      </c>
      <c r="AE15" s="32" t="str">
        <f>'Comprehensive apps info'!AE15</f>
        <v/>
      </c>
      <c r="AF15" s="33" t="str">
        <f>'Comprehensive apps info'!AF15</f>
        <v/>
      </c>
      <c r="AG15" s="33" t="str">
        <f>'Comprehensive apps info'!AG15</f>
        <v>No</v>
      </c>
      <c r="AH15" s="33" t="str">
        <f>'Comprehensive apps info'!AH15</f>
        <v/>
      </c>
      <c r="AI15" s="33" t="str">
        <f>'Comprehensive apps info'!AI15</f>
        <v/>
      </c>
      <c r="AJ15" s="33" t="str">
        <f>'Comprehensive apps info'!AJ15</f>
        <v/>
      </c>
      <c r="AK15" s="34" t="str">
        <f>'Comprehensive apps info'!AK15</f>
        <v/>
      </c>
      <c r="AL15" s="1"/>
      <c r="AM15" s="1"/>
      <c r="AN15" s="1"/>
    </row>
    <row r="16" hidden="1">
      <c r="A16" s="1"/>
      <c r="B16" s="10">
        <f>'Comprehensive apps info'!B16</f>
        <v>1</v>
      </c>
      <c r="C16" s="10">
        <f>'Comprehensive apps info'!C16</f>
        <v>14</v>
      </c>
      <c r="D16" s="25" t="str">
        <f>'Comprehensive apps info'!D16</f>
        <v>Rena Ware</v>
      </c>
      <c r="E16" s="25" t="str">
        <f>'Comprehensive apps info'!E16</f>
        <v>Billing Statements</v>
      </c>
      <c r="F16" s="25" t="str">
        <f>'Comprehensive apps info'!F16</f>
        <v>rwdstmt</v>
      </c>
      <c r="G16" s="25" t="str">
        <f>'Comprehensive apps info'!G16</f>
        <v>Monthly</v>
      </c>
      <c r="H16" s="25" t="str">
        <f>'Comprehensive apps info'!H16</f>
        <v>Statement</v>
      </c>
      <c r="I16" s="25" t="str">
        <f>'Comprehensive apps info'!I16</f>
        <v>Raw Data</v>
      </c>
      <c r="J16" s="25" t="str">
        <f>'Comprehensive apps info'!J16</f>
        <v>Rao</v>
      </c>
      <c r="K16" s="25" t="str">
        <f>'Comprehensive apps info'!K16</f>
        <v>Anil</v>
      </c>
      <c r="L16" s="25" t="str">
        <f>'Comprehensive apps info'!L16</f>
        <v>Bob Durtschi</v>
      </c>
      <c r="M16" s="25" t="str">
        <f>'Comprehensive apps info'!M16</f>
        <v>Linden Olson</v>
      </c>
      <c r="N16" s="25" t="str">
        <f>'Comprehensive apps info'!N16</f>
        <v>Casey McCammon</v>
      </c>
      <c r="O16" s="26" t="str">
        <f>'Comprehensive apps info'!O16</f>
        <v>Supported by TEKsystems</v>
      </c>
      <c r="P16" s="25" t="str">
        <f>'Comprehensive apps info'!P16</f>
        <v>N</v>
      </c>
      <c r="Q16" s="25" t="str">
        <f>'Comprehensive apps info'!Q16</f>
        <v>Y</v>
      </c>
      <c r="R16" s="25" t="str">
        <f>'Comprehensive apps info'!R16</f>
        <v>N</v>
      </c>
      <c r="S16" s="16" t="str">
        <f>'Comprehensive apps info'!S16</f>
        <v>Ritesh</v>
      </c>
      <c r="T16" s="16" t="str">
        <f>'Comprehensive apps info'!T16</f>
        <v>Maverick</v>
      </c>
      <c r="U16" s="25" t="str">
        <f>'Comprehensive apps info'!U16</f>
        <v>Logan</v>
      </c>
      <c r="V16" s="25" t="str">
        <f>'Comprehensive apps info'!V16</f>
        <v>Logan</v>
      </c>
      <c r="W16" s="28" t="str">
        <f>'Comprehensive apps info'!W16</f>
        <v>/prod/bcs/lgnp/clientapp/rwdstmt/</v>
      </c>
      <c r="X16" s="29" t="str">
        <f>'Comprehensive apps info'!X16</f>
        <v>/bcs/lgnt/clientapp/rwdstmt/</v>
      </c>
      <c r="Y16" s="30" t="str">
        <f>'Comprehensive apps info'!Y16</f>
        <v>https://sites.google.com/a/rrd.com/rena-ware/</v>
      </c>
      <c r="Z16" s="31" t="str">
        <f>'Comprehensive apps info'!Z16</f>
        <v>https://docs.google.com/document/d/1B-5swIwP07tbaF1anmwgpeSu-3T7YE_HHi5f-6ekp8o/edit</v>
      </c>
      <c r="AA16" s="32" t="str">
        <f>'Comprehensive apps info'!AA16</f>
        <v/>
      </c>
      <c r="AB16" s="32" t="str">
        <f>'Comprehensive apps info'!AB16</f>
        <v/>
      </c>
      <c r="AC16" s="32" t="str">
        <f>'Comprehensive apps info'!AC16</f>
        <v/>
      </c>
      <c r="AD16" s="32" t="str">
        <f>'Comprehensive apps info'!AD16</f>
        <v/>
      </c>
      <c r="AE16" s="32" t="str">
        <f>'Comprehensive apps info'!AE16</f>
        <v/>
      </c>
      <c r="AF16" s="33" t="str">
        <f>'Comprehensive apps info'!AF16</f>
        <v/>
      </c>
      <c r="AG16" s="33" t="str">
        <f>'Comprehensive apps info'!AG16</f>
        <v>No</v>
      </c>
      <c r="AH16" s="33" t="str">
        <f>'Comprehensive apps info'!AH16</f>
        <v/>
      </c>
      <c r="AI16" s="33" t="str">
        <f>'Comprehensive apps info'!AI16</f>
        <v/>
      </c>
      <c r="AJ16" s="33" t="str">
        <f>'Comprehensive apps info'!AJ16</f>
        <v/>
      </c>
      <c r="AK16" s="34" t="str">
        <f>'Comprehensive apps info'!AK16</f>
        <v/>
      </c>
      <c r="AL16" s="1"/>
      <c r="AM16" s="1"/>
      <c r="AN16" s="1"/>
    </row>
    <row r="17" hidden="1">
      <c r="A17" s="1"/>
      <c r="B17" s="10">
        <f>'Comprehensive apps info'!B17</f>
        <v>1</v>
      </c>
      <c r="C17" s="10">
        <f>'Comprehensive apps info'!C17</f>
        <v>15</v>
      </c>
      <c r="D17" s="25" t="str">
        <f>'Comprehensive apps info'!D17</f>
        <v>Virginia Commonwealth</v>
      </c>
      <c r="E17" s="25" t="str">
        <f>'Comprehensive apps info'!E17</f>
        <v>Employment Commission Quarterly Statements</v>
      </c>
      <c r="F17" s="25" t="str">
        <f>'Comprehensive apps info'!F17</f>
        <v>vcwecqs</v>
      </c>
      <c r="G17" s="25" t="str">
        <f>'Comprehensive apps info'!G17</f>
        <v>Quarterly</v>
      </c>
      <c r="H17" s="25" t="str">
        <f>'Comprehensive apps info'!H17</f>
        <v>Coupons</v>
      </c>
      <c r="I17" s="25" t="str">
        <f>'Comprehensive apps info'!I17</f>
        <v>Raw Data</v>
      </c>
      <c r="J17" s="25" t="str">
        <f>'Comprehensive apps info'!J17</f>
        <v>Lakshmi</v>
      </c>
      <c r="K17" s="25" t="str">
        <f>'Comprehensive apps info'!K17</f>
        <v>Sushil</v>
      </c>
      <c r="L17" s="25" t="str">
        <f>'Comprehensive apps info'!L17</f>
        <v>Mancine Dahle</v>
      </c>
      <c r="M17" s="25" t="str">
        <f>'Comprehensive apps info'!M17</f>
        <v>Kayla Hartigan</v>
      </c>
      <c r="N17" s="25" t="str">
        <f>'Comprehensive apps info'!N17</f>
        <v>Casey McCammon</v>
      </c>
      <c r="O17" s="26" t="str">
        <f>'Comprehensive apps info'!O17</f>
        <v>Supported by TEKsystems</v>
      </c>
      <c r="P17" s="25" t="str">
        <f>'Comprehensive apps info'!P17</f>
        <v>N</v>
      </c>
      <c r="Q17" s="25" t="str">
        <f>'Comprehensive apps info'!Q17</f>
        <v>Y</v>
      </c>
      <c r="R17" s="25" t="str">
        <f>'Comprehensive apps info'!R17</f>
        <v>N</v>
      </c>
      <c r="S17" s="16" t="str">
        <f>'Comprehensive apps info'!S17</f>
        <v>Ritesh</v>
      </c>
      <c r="T17" s="16" t="str">
        <f>'Comprehensive apps info'!T17</f>
        <v>Maverick</v>
      </c>
      <c r="U17" s="25" t="str">
        <f>'Comprehensive apps info'!U17</f>
        <v>Dallas</v>
      </c>
      <c r="V17" s="25" t="str">
        <f>'Comprehensive apps info'!V17</f>
        <v>Dallas</v>
      </c>
      <c r="W17" s="28" t="str">
        <f>'Comprehensive apps info'!W17</f>
        <v>/prod/bcs/dalp/clientapp/vcwecqs/</v>
      </c>
      <c r="X17" s="29" t="str">
        <f>'Comprehensive apps info'!X17</f>
        <v>/bcs/dalt/clientapp/vcwecqs/</v>
      </c>
      <c r="Y17" s="30" t="str">
        <f>'Comprehensive apps info'!Y17</f>
        <v>https://sites.google.com/a/rrd.com/virginia-commonwealth/</v>
      </c>
      <c r="Z17" s="31" t="str">
        <f>'Comprehensive apps info'!Z17</f>
        <v>https://docs.google.com/document/d/1B-5swIwP07tbaF1anmwgpeSu-3T7YE_HHi5f-6ekp8o/edit</v>
      </c>
      <c r="AA17" s="32" t="str">
        <f>'Comprehensive apps info'!AA17</f>
        <v/>
      </c>
      <c r="AB17" s="32" t="str">
        <f>'Comprehensive apps info'!AB17</f>
        <v/>
      </c>
      <c r="AC17" s="32" t="str">
        <f>'Comprehensive apps info'!AC17</f>
        <v/>
      </c>
      <c r="AD17" s="32" t="str">
        <f>'Comprehensive apps info'!AD17</f>
        <v/>
      </c>
      <c r="AE17" s="32" t="str">
        <f>'Comprehensive apps info'!AE17</f>
        <v/>
      </c>
      <c r="AF17" s="33" t="str">
        <f>'Comprehensive apps info'!AF17</f>
        <v/>
      </c>
      <c r="AG17" s="33" t="str">
        <f>'Comprehensive apps info'!AG17</f>
        <v/>
      </c>
      <c r="AH17" s="33" t="str">
        <f>'Comprehensive apps info'!AH17</f>
        <v>Ad-hoc</v>
      </c>
      <c r="AI17" s="33" t="str">
        <f>'Comprehensive apps info'!AI17</f>
        <v/>
      </c>
      <c r="AJ17" s="33" t="str">
        <f>'Comprehensive apps info'!AJ17</f>
        <v/>
      </c>
      <c r="AK17" s="34" t="str">
        <f>'Comprehensive apps info'!AK17</f>
        <v/>
      </c>
      <c r="AL17" s="1"/>
      <c r="AM17" s="1"/>
      <c r="AN17" s="1"/>
    </row>
    <row r="18" hidden="1">
      <c r="A18" s="1"/>
      <c r="B18" s="14">
        <f>'Comprehensive apps info'!B18</f>
        <v>1</v>
      </c>
      <c r="C18" s="14">
        <f>'Comprehensive apps info'!C18</f>
        <v>16</v>
      </c>
      <c r="D18" s="35" t="str">
        <f>'Comprehensive apps info'!D18</f>
        <v>McKesson</v>
      </c>
      <c r="E18" s="35" t="str">
        <f>'Comprehensive apps info'!E18</f>
        <v>Credit Rebill Invoice</v>
      </c>
      <c r="F18" s="35" t="str">
        <f>'Comprehensive apps info'!F18</f>
        <v>mkscrbl</v>
      </c>
      <c r="G18" s="35" t="str">
        <f>'Comprehensive apps info'!G18</f>
        <v>Weekly</v>
      </c>
      <c r="H18" s="35" t="str">
        <f>'Comprehensive apps info'!H18</f>
        <v>Statement</v>
      </c>
      <c r="I18" s="35" t="str">
        <f>'Comprehensive apps info'!I18</f>
        <v>Raw Data</v>
      </c>
      <c r="J18" s="35" t="str">
        <f>'Comprehensive apps info'!J18</f>
        <v>Unassigned</v>
      </c>
      <c r="K18" s="35" t="str">
        <f>'Comprehensive apps info'!K18</f>
        <v>Unassigned</v>
      </c>
      <c r="L18" s="35" t="str">
        <f>'Comprehensive apps info'!L18</f>
        <v>Kimberly Miles</v>
      </c>
      <c r="M18" s="35" t="str">
        <f>'Comprehensive apps info'!M18</f>
        <v>Bonnie Heneks</v>
      </c>
      <c r="N18" s="35" t="str">
        <f>'Comprehensive apps info'!N18</f>
        <v>Brandon Ballard</v>
      </c>
      <c r="O18" s="67" t="str">
        <f>'Comprehensive apps info'!O18</f>
        <v>Tookover Then De-scoped</v>
      </c>
      <c r="P18" s="35" t="str">
        <f>'Comprehensive apps info'!P18</f>
        <v>N</v>
      </c>
      <c r="Q18" s="35" t="str">
        <f>'Comprehensive apps info'!Q18</f>
        <v>Y</v>
      </c>
      <c r="R18" s="35" t="str">
        <f>'Comprehensive apps info'!R18</f>
        <v>N</v>
      </c>
      <c r="S18" s="38" t="str">
        <f>'Comprehensive apps info'!S18</f>
        <v>Ritesh</v>
      </c>
      <c r="T18" s="38" t="str">
        <f>'Comprehensive apps info'!T18</f>
        <v>Maverick</v>
      </c>
      <c r="U18" s="35" t="str">
        <f>'Comprehensive apps info'!U18</f>
        <v>Chicago</v>
      </c>
      <c r="V18" s="35" t="str">
        <f>'Comprehensive apps info'!V18</f>
        <v>Chicago</v>
      </c>
      <c r="W18" s="37" t="str">
        <f>'Comprehensive apps info'!W18</f>
        <v>/prod/bcs/chgp/clientapp/mkscrbl/</v>
      </c>
      <c r="X18" s="55" t="str">
        <f>'Comprehensive apps info'!X18</f>
        <v>/bcs/chgt/clientapp/mkscrbl/</v>
      </c>
      <c r="Y18" s="40" t="str">
        <f>'Comprehensive apps info'!Y18</f>
        <v>There is no Google Site for this app.</v>
      </c>
      <c r="Z18" s="40" t="str">
        <f>'Comprehensive apps info'!Z18</f>
        <v>https://docs.google.com/document/d/1B-5swIwP07tbaF1anmwgpeSu-3T7YE_HHi5f-6ekp8o/edit</v>
      </c>
      <c r="AA18" s="39" t="str">
        <f>'Comprehensive apps info'!AA18</f>
        <v/>
      </c>
      <c r="AB18" s="39" t="str">
        <f>'Comprehensive apps info'!AB18</f>
        <v/>
      </c>
      <c r="AC18" s="39" t="str">
        <f>'Comprehensive apps info'!AC18</f>
        <v/>
      </c>
      <c r="AD18" s="39" t="str">
        <f>'Comprehensive apps info'!AD18</f>
        <v/>
      </c>
      <c r="AE18" s="39" t="str">
        <f>'Comprehensive apps info'!AE18</f>
        <v/>
      </c>
      <c r="AF18" s="94" t="str">
        <f>'Comprehensive apps info'!AF18</f>
        <v/>
      </c>
      <c r="AG18" s="94" t="str">
        <f>'Comprehensive apps info'!AG18</f>
        <v>No</v>
      </c>
      <c r="AH18" s="94" t="str">
        <f>'Comprehensive apps info'!AH18</f>
        <v>File-based</v>
      </c>
      <c r="AI18" s="94" t="str">
        <f>'Comprehensive apps info'!AI18</f>
        <v/>
      </c>
      <c r="AJ18" s="94" t="str">
        <f>'Comprehensive apps info'!AJ18</f>
        <v/>
      </c>
      <c r="AK18" s="138" t="str">
        <f>'Comprehensive apps info'!AK18</f>
        <v/>
      </c>
      <c r="AL18" s="1"/>
      <c r="AM18" s="1"/>
      <c r="AN18" s="1"/>
    </row>
    <row r="19" hidden="1">
      <c r="A19" s="1"/>
      <c r="B19" s="14">
        <f>'Comprehensive apps info'!B19</f>
        <v>1</v>
      </c>
      <c r="C19" s="14">
        <f>'Comprehensive apps info'!C19</f>
        <v>17</v>
      </c>
      <c r="D19" s="35" t="str">
        <f>'Comprehensive apps info'!D19</f>
        <v>McKesson</v>
      </c>
      <c r="E19" s="35" t="str">
        <f>'Comprehensive apps info'!E19</f>
        <v>Add Bill Invoice</v>
      </c>
      <c r="F19" s="35" t="str">
        <f>'Comprehensive apps info'!F19</f>
        <v>mksadbl</v>
      </c>
      <c r="G19" s="35" t="str">
        <f>'Comprehensive apps info'!G19</f>
        <v>Weekly</v>
      </c>
      <c r="H19" s="35" t="str">
        <f>'Comprehensive apps info'!H19</f>
        <v>Statement</v>
      </c>
      <c r="I19" s="35" t="str">
        <f>'Comprehensive apps info'!I19</f>
        <v>Raw Data</v>
      </c>
      <c r="J19" s="35" t="str">
        <f>'Comprehensive apps info'!J19</f>
        <v>Unassigned</v>
      </c>
      <c r="K19" s="35" t="str">
        <f>'Comprehensive apps info'!K19</f>
        <v>Unassigned</v>
      </c>
      <c r="L19" s="35" t="str">
        <f>'Comprehensive apps info'!L19</f>
        <v>Kimberly Miles</v>
      </c>
      <c r="M19" s="35" t="str">
        <f>'Comprehensive apps info'!M19</f>
        <v>Bonnie Heneks</v>
      </c>
      <c r="N19" s="35" t="str">
        <f>'Comprehensive apps info'!N19</f>
        <v>Brandon Ballard</v>
      </c>
      <c r="O19" s="67" t="str">
        <f>'Comprehensive apps info'!O19</f>
        <v>Tookover Then De-scoped</v>
      </c>
      <c r="P19" s="35" t="str">
        <f>'Comprehensive apps info'!P19</f>
        <v>N</v>
      </c>
      <c r="Q19" s="35" t="str">
        <f>'Comprehensive apps info'!Q19</f>
        <v>Y</v>
      </c>
      <c r="R19" s="35" t="str">
        <f>'Comprehensive apps info'!R19</f>
        <v>N</v>
      </c>
      <c r="S19" s="38" t="str">
        <f>'Comprehensive apps info'!S19</f>
        <v>Ritesh</v>
      </c>
      <c r="T19" s="38" t="str">
        <f>'Comprehensive apps info'!T19</f>
        <v>Maverick</v>
      </c>
      <c r="U19" s="35" t="str">
        <f>'Comprehensive apps info'!U19</f>
        <v>Chicago</v>
      </c>
      <c r="V19" s="35" t="str">
        <f>'Comprehensive apps info'!V19</f>
        <v>Chicago</v>
      </c>
      <c r="W19" s="37" t="str">
        <f>'Comprehensive apps info'!W19</f>
        <v>/prod/bcs/chgp/clientapp/mksadbl/</v>
      </c>
      <c r="X19" s="55" t="str">
        <f>'Comprehensive apps info'!X19</f>
        <v>/bcs/chgt/clientapp/mksadbl/</v>
      </c>
      <c r="Y19" s="40" t="str">
        <f>'Comprehensive apps info'!Y19</f>
        <v>There is no Google Site for this app.</v>
      </c>
      <c r="Z19" s="40" t="str">
        <f>'Comprehensive apps info'!Z19</f>
        <v>https://docs.google.com/document/d/1B-5swIwP07tbaF1anmwgpeSu-3T7YE_HHi5f-6ekp8o/edit</v>
      </c>
      <c r="AA19" s="39" t="str">
        <f>'Comprehensive apps info'!AA19</f>
        <v/>
      </c>
      <c r="AB19" s="39" t="str">
        <f>'Comprehensive apps info'!AB19</f>
        <v/>
      </c>
      <c r="AC19" s="39" t="str">
        <f>'Comprehensive apps info'!AC19</f>
        <v/>
      </c>
      <c r="AD19" s="39" t="str">
        <f>'Comprehensive apps info'!AD19</f>
        <v/>
      </c>
      <c r="AE19" s="39" t="str">
        <f>'Comprehensive apps info'!AE19</f>
        <v/>
      </c>
      <c r="AF19" s="94" t="str">
        <f>'Comprehensive apps info'!AF19</f>
        <v/>
      </c>
      <c r="AG19" s="94" t="str">
        <f>'Comprehensive apps info'!AG19</f>
        <v>No</v>
      </c>
      <c r="AH19" s="94" t="str">
        <f>'Comprehensive apps info'!AH19</f>
        <v>File-based</v>
      </c>
      <c r="AI19" s="94" t="str">
        <f>'Comprehensive apps info'!AI19</f>
        <v/>
      </c>
      <c r="AJ19" s="94" t="str">
        <f>'Comprehensive apps info'!AJ19</f>
        <v/>
      </c>
      <c r="AK19" s="138" t="str">
        <f>'Comprehensive apps info'!AK19</f>
        <v/>
      </c>
      <c r="AL19" s="1"/>
      <c r="AM19" s="1"/>
      <c r="AN19" s="1"/>
    </row>
    <row r="20" hidden="1">
      <c r="A20" s="1"/>
      <c r="B20" s="10">
        <f>'Comprehensive apps info'!B20</f>
        <v>1</v>
      </c>
      <c r="C20" s="10">
        <f>'Comprehensive apps info'!C20</f>
        <v>18</v>
      </c>
      <c r="D20" s="25" t="str">
        <f>'Comprehensive apps info'!D20</f>
        <v>McKesson</v>
      </c>
      <c r="E20" s="25" t="str">
        <f>'Comprehensive apps info'!E20</f>
        <v>Berlex Statement</v>
      </c>
      <c r="F20" s="25" t="str">
        <f>'Comprehensive apps info'!F20</f>
        <v>mksbrxs</v>
      </c>
      <c r="G20" s="25" t="str">
        <f>'Comprehensive apps info'!G20</f>
        <v>Monthly</v>
      </c>
      <c r="H20" s="25" t="str">
        <f>'Comprehensive apps info'!H20</f>
        <v>Statement</v>
      </c>
      <c r="I20" s="25" t="str">
        <f>'Comprehensive apps info'!I20</f>
        <v>Raw Data</v>
      </c>
      <c r="J20" s="25" t="str">
        <f>'Comprehensive apps info'!J20</f>
        <v>Unassigned</v>
      </c>
      <c r="K20" s="25" t="str">
        <f>'Comprehensive apps info'!K20</f>
        <v>Unassigned</v>
      </c>
      <c r="L20" s="25" t="str">
        <f>'Comprehensive apps info'!L20</f>
        <v>Kimberly Miles</v>
      </c>
      <c r="M20" s="25" t="str">
        <f>'Comprehensive apps info'!M20</f>
        <v>Bonnie Heneks</v>
      </c>
      <c r="N20" s="25" t="str">
        <f>'Comprehensive apps info'!N20</f>
        <v>Brandon Ballard</v>
      </c>
      <c r="O20" s="26" t="str">
        <f>'Comprehensive apps info'!O20</f>
        <v>Supported by TEKsystems</v>
      </c>
      <c r="P20" s="25" t="str">
        <f>'Comprehensive apps info'!P20</f>
        <v>N</v>
      </c>
      <c r="Q20" s="25" t="str">
        <f>'Comprehensive apps info'!Q20</f>
        <v>Y</v>
      </c>
      <c r="R20" s="25" t="str">
        <f>'Comprehensive apps info'!R20</f>
        <v>N</v>
      </c>
      <c r="S20" s="16" t="str">
        <f>'Comprehensive apps info'!S20</f>
        <v>Ritesh</v>
      </c>
      <c r="T20" s="16" t="str">
        <f>'Comprehensive apps info'!T20</f>
        <v>Maverick</v>
      </c>
      <c r="U20" s="25" t="str">
        <f>'Comprehensive apps info'!U20</f>
        <v>Chicago</v>
      </c>
      <c r="V20" s="25" t="str">
        <f>'Comprehensive apps info'!V20</f>
        <v>Chicago</v>
      </c>
      <c r="W20" s="28" t="str">
        <f>'Comprehensive apps info'!W20</f>
        <v>/prod/bcs/chgp/clientapp/mksbrxs/</v>
      </c>
      <c r="X20" s="29" t="str">
        <f>'Comprehensive apps info'!X20</f>
        <v>/bcs/chgt/clientapp/mksbrxs/</v>
      </c>
      <c r="Y20" s="30" t="str">
        <f>'Comprehensive apps info'!Y20</f>
        <v>https://sites.google.com/a/rrd.com/mckesson-berlex-statement/</v>
      </c>
      <c r="Z20" s="31" t="str">
        <f>'Comprehensive apps info'!Z20</f>
        <v>https://docs.google.com/document/d/1B-5swIwP07tbaF1anmwgpeSu-3T7YE_HHi5f-6ekp8o/edit</v>
      </c>
      <c r="AA20" s="32" t="str">
        <f>'Comprehensive apps info'!AA20</f>
        <v/>
      </c>
      <c r="AB20" s="32" t="str">
        <f>'Comprehensive apps info'!AB20</f>
        <v/>
      </c>
      <c r="AC20" s="32" t="str">
        <f>'Comprehensive apps info'!AC20</f>
        <v/>
      </c>
      <c r="AD20" s="32" t="str">
        <f>'Comprehensive apps info'!AD20</f>
        <v/>
      </c>
      <c r="AE20" s="32" t="str">
        <f>'Comprehensive apps info'!AE20</f>
        <v/>
      </c>
      <c r="AF20" s="33" t="str">
        <f>'Comprehensive apps info'!AF20</f>
        <v/>
      </c>
      <c r="AG20" s="33" t="str">
        <f>'Comprehensive apps info'!AG20</f>
        <v>No</v>
      </c>
      <c r="AH20" s="33" t="str">
        <f>'Comprehensive apps info'!AH20</f>
        <v>File-based</v>
      </c>
      <c r="AI20" s="33" t="str">
        <f>'Comprehensive apps info'!AI20</f>
        <v/>
      </c>
      <c r="AJ20" s="33" t="str">
        <f>'Comprehensive apps info'!AJ20</f>
        <v/>
      </c>
      <c r="AK20" s="34" t="str">
        <f>'Comprehensive apps info'!AK20</f>
        <v/>
      </c>
      <c r="AL20" s="1"/>
      <c r="AM20" s="1"/>
      <c r="AN20" s="1"/>
    </row>
    <row r="21" hidden="1">
      <c r="A21" s="1"/>
      <c r="B21" s="10">
        <f>'Comprehensive apps info'!B21</f>
        <v>1</v>
      </c>
      <c r="C21" s="10">
        <f>'Comprehensive apps info'!C21</f>
        <v>19</v>
      </c>
      <c r="D21" s="25" t="str">
        <f>'Comprehensive apps info'!D21</f>
        <v>McKesson</v>
      </c>
      <c r="E21" s="25" t="str">
        <f>'Comprehensive apps info'!E21</f>
        <v>MHS Statement</v>
      </c>
      <c r="F21" s="25" t="str">
        <f>'Comprehensive apps info'!F21</f>
        <v>mksmhss</v>
      </c>
      <c r="G21" s="25" t="str">
        <f>'Comprehensive apps info'!G21</f>
        <v>Ad-hoc</v>
      </c>
      <c r="H21" s="25" t="str">
        <f>'Comprehensive apps info'!H21</f>
        <v>Invoice</v>
      </c>
      <c r="I21" s="25" t="str">
        <f>'Comprehensive apps info'!I21</f>
        <v>Raw Data</v>
      </c>
      <c r="J21" s="25" t="str">
        <f>'Comprehensive apps info'!J21</f>
        <v>Unassigned</v>
      </c>
      <c r="K21" s="25" t="str">
        <f>'Comprehensive apps info'!K21</f>
        <v>Unassigned</v>
      </c>
      <c r="L21" s="25" t="str">
        <f>'Comprehensive apps info'!L21</f>
        <v>Kimberly Miles</v>
      </c>
      <c r="M21" s="25" t="str">
        <f>'Comprehensive apps info'!M21</f>
        <v>Bonnie Heneks</v>
      </c>
      <c r="N21" s="25" t="str">
        <f>'Comprehensive apps info'!N21</f>
        <v>Brandon Ballard</v>
      </c>
      <c r="O21" s="26" t="str">
        <f>'Comprehensive apps info'!O21</f>
        <v>Supported by TEKsystems</v>
      </c>
      <c r="P21" s="25" t="str">
        <f>'Comprehensive apps info'!P21</f>
        <v>N</v>
      </c>
      <c r="Q21" s="25" t="str">
        <f>'Comprehensive apps info'!Q21</f>
        <v>Y</v>
      </c>
      <c r="R21" s="25" t="str">
        <f>'Comprehensive apps info'!R21</f>
        <v>N</v>
      </c>
      <c r="S21" s="16" t="str">
        <f>'Comprehensive apps info'!S21</f>
        <v>Ritesh</v>
      </c>
      <c r="T21" s="16" t="str">
        <f>'Comprehensive apps info'!T21</f>
        <v>Maverick</v>
      </c>
      <c r="U21" s="25" t="str">
        <f>'Comprehensive apps info'!U21</f>
        <v>Chicago</v>
      </c>
      <c r="V21" s="25" t="str">
        <f>'Comprehensive apps info'!V21</f>
        <v>Chicago</v>
      </c>
      <c r="W21" s="28" t="str">
        <f>'Comprehensive apps info'!W21</f>
        <v>/prod/bcs/chgp/clientapp/mksmhss/</v>
      </c>
      <c r="X21" s="29" t="str">
        <f>'Comprehensive apps info'!X21</f>
        <v>/bcs/chgt/clientapp/mksmhss/</v>
      </c>
      <c r="Y21" s="30" t="str">
        <f>'Comprehensive apps info'!Y21</f>
        <v>There is no Google Site for this app.</v>
      </c>
      <c r="Z21" s="31" t="str">
        <f>'Comprehensive apps info'!Z21</f>
        <v>https://docs.google.com/document/d/1B-5swIwP07tbaF1anmwgpeSu-3T7YE_HHi5f-6ekp8o/edit</v>
      </c>
      <c r="AA21" s="32" t="str">
        <f>'Comprehensive apps info'!AA21</f>
        <v/>
      </c>
      <c r="AB21" s="32" t="str">
        <f>'Comprehensive apps info'!AB21</f>
        <v/>
      </c>
      <c r="AC21" s="32" t="str">
        <f>'Comprehensive apps info'!AC21</f>
        <v/>
      </c>
      <c r="AD21" s="32" t="str">
        <f>'Comprehensive apps info'!AD21</f>
        <v/>
      </c>
      <c r="AE21" s="32" t="str">
        <f>'Comprehensive apps info'!AE21</f>
        <v/>
      </c>
      <c r="AF21" s="33" t="str">
        <f>'Comprehensive apps info'!AF21</f>
        <v/>
      </c>
      <c r="AG21" s="33" t="str">
        <f>'Comprehensive apps info'!AG21</f>
        <v>No</v>
      </c>
      <c r="AH21" s="33" t="str">
        <f>'Comprehensive apps info'!AH21</f>
        <v>File-based</v>
      </c>
      <c r="AI21" s="33" t="str">
        <f>'Comprehensive apps info'!AI21</f>
        <v/>
      </c>
      <c r="AJ21" s="33" t="str">
        <f>'Comprehensive apps info'!AJ21</f>
        <v/>
      </c>
      <c r="AK21" s="34" t="str">
        <f>'Comprehensive apps info'!AK21</f>
        <v/>
      </c>
      <c r="AL21" s="1"/>
      <c r="AM21" s="1"/>
      <c r="AN21" s="1"/>
    </row>
    <row r="22" hidden="1">
      <c r="A22" s="1"/>
      <c r="B22" s="14">
        <f>'Comprehensive apps info'!B22</f>
        <v>1</v>
      </c>
      <c r="C22" s="14">
        <f>'Comprehensive apps info'!C22</f>
        <v>20</v>
      </c>
      <c r="D22" s="35" t="str">
        <f>'Comprehensive apps info'!D22</f>
        <v>McKesson</v>
      </c>
      <c r="E22" s="35" t="str">
        <f>'Comprehensive apps info'!E22</f>
        <v>Drugs Statement</v>
      </c>
      <c r="F22" s="35" t="str">
        <f>'Comprehensive apps info'!F22</f>
        <v>mksdrgs</v>
      </c>
      <c r="G22" s="35" t="str">
        <f>'Comprehensive apps info'!G22</f>
        <v>Ad-hoc</v>
      </c>
      <c r="H22" s="35" t="str">
        <f>'Comprehensive apps info'!H22</f>
        <v>Statement</v>
      </c>
      <c r="I22" s="35" t="str">
        <f>'Comprehensive apps info'!I22</f>
        <v>Raw Data</v>
      </c>
      <c r="J22" s="35" t="str">
        <f>'Comprehensive apps info'!J22</f>
        <v>Unassigned</v>
      </c>
      <c r="K22" s="35" t="str">
        <f>'Comprehensive apps info'!K22</f>
        <v>Unassigned</v>
      </c>
      <c r="L22" s="35" t="str">
        <f>'Comprehensive apps info'!L22</f>
        <v>Kimberly Miles</v>
      </c>
      <c r="M22" s="35" t="str">
        <f>'Comprehensive apps info'!M22</f>
        <v>Bonnie Heneks</v>
      </c>
      <c r="N22" s="35" t="str">
        <f>'Comprehensive apps info'!N22</f>
        <v>Brandon Ballard</v>
      </c>
      <c r="O22" s="67" t="str">
        <f>'Comprehensive apps info'!O22</f>
        <v>Tookover Then De-scoped</v>
      </c>
      <c r="P22" s="35" t="str">
        <f>'Comprehensive apps info'!P22</f>
        <v>N</v>
      </c>
      <c r="Q22" s="35" t="str">
        <f>'Comprehensive apps info'!Q22</f>
        <v>Y</v>
      </c>
      <c r="R22" s="35" t="str">
        <f>'Comprehensive apps info'!R22</f>
        <v>N</v>
      </c>
      <c r="S22" s="38" t="str">
        <f>'Comprehensive apps info'!S22</f>
        <v>Ritesh</v>
      </c>
      <c r="T22" s="38" t="str">
        <f>'Comprehensive apps info'!T22</f>
        <v>Maverick</v>
      </c>
      <c r="U22" s="35" t="str">
        <f>'Comprehensive apps info'!U22</f>
        <v>Chicago</v>
      </c>
      <c r="V22" s="35" t="str">
        <f>'Comprehensive apps info'!V22</f>
        <v>Chicago</v>
      </c>
      <c r="W22" s="37" t="str">
        <f>'Comprehensive apps info'!W22</f>
        <v>/prod/bcs/chgp/clientapp/mksdrgs/</v>
      </c>
      <c r="X22" s="55" t="str">
        <f>'Comprehensive apps info'!X22</f>
        <v>/bcs/chgt/clientapp/mksdrgs/</v>
      </c>
      <c r="Y22" s="40" t="str">
        <f>'Comprehensive apps info'!Y22</f>
        <v>There is no Google Site for this app.</v>
      </c>
      <c r="Z22" s="40" t="str">
        <f>'Comprehensive apps info'!Z22</f>
        <v>https://docs.google.com/document/d/1B-5swIwP07tbaF1anmwgpeSu-3T7YE_HHi5f-6ekp8o/edit</v>
      </c>
      <c r="AA22" s="39" t="str">
        <f>'Comprehensive apps info'!AA22</f>
        <v/>
      </c>
      <c r="AB22" s="39" t="str">
        <f>'Comprehensive apps info'!AB22</f>
        <v/>
      </c>
      <c r="AC22" s="39" t="str">
        <f>'Comprehensive apps info'!AC22</f>
        <v/>
      </c>
      <c r="AD22" s="39" t="str">
        <f>'Comprehensive apps info'!AD22</f>
        <v/>
      </c>
      <c r="AE22" s="39" t="str">
        <f>'Comprehensive apps info'!AE22</f>
        <v/>
      </c>
      <c r="AF22" s="94" t="str">
        <f>'Comprehensive apps info'!AF22</f>
        <v/>
      </c>
      <c r="AG22" s="94" t="str">
        <f>'Comprehensive apps info'!AG22</f>
        <v>No</v>
      </c>
      <c r="AH22" s="94" t="str">
        <f>'Comprehensive apps info'!AH22</f>
        <v>File-based</v>
      </c>
      <c r="AI22" s="94" t="str">
        <f>'Comprehensive apps info'!AI22</f>
        <v/>
      </c>
      <c r="AJ22" s="94" t="str">
        <f>'Comprehensive apps info'!AJ22</f>
        <v/>
      </c>
      <c r="AK22" s="138" t="str">
        <f>'Comprehensive apps info'!AK22</f>
        <v/>
      </c>
      <c r="AL22" s="1"/>
      <c r="AM22" s="1"/>
      <c r="AN22" s="1"/>
    </row>
    <row r="23" hidden="1">
      <c r="A23" s="1"/>
      <c r="B23" s="10">
        <f>'Comprehensive apps info'!B23</f>
        <v>1</v>
      </c>
      <c r="C23" s="10">
        <f>'Comprehensive apps info'!C23</f>
        <v>21</v>
      </c>
      <c r="D23" s="25" t="str">
        <f>'Comprehensive apps info'!D23</f>
        <v>McKesson</v>
      </c>
      <c r="E23" s="25" t="str">
        <f>'Comprehensive apps info'!E23</f>
        <v>Medpath Statement</v>
      </c>
      <c r="F23" s="25" t="str">
        <f>'Comprehensive apps info'!F23</f>
        <v>mksmdps</v>
      </c>
      <c r="G23" s="25" t="str">
        <f>'Comprehensive apps info'!G23</f>
        <v>Ad-hoc</v>
      </c>
      <c r="H23" s="25" t="str">
        <f>'Comprehensive apps info'!H23</f>
        <v>Statement</v>
      </c>
      <c r="I23" s="25" t="str">
        <f>'Comprehensive apps info'!I23</f>
        <v>Raw Data</v>
      </c>
      <c r="J23" s="25" t="str">
        <f>'Comprehensive apps info'!J23</f>
        <v>Unassigned</v>
      </c>
      <c r="K23" s="25" t="str">
        <f>'Comprehensive apps info'!K23</f>
        <v>Unassigned</v>
      </c>
      <c r="L23" s="25" t="str">
        <f>'Comprehensive apps info'!L23</f>
        <v>Kimberly Miles</v>
      </c>
      <c r="M23" s="25" t="str">
        <f>'Comprehensive apps info'!M23</f>
        <v>Bonnie Heneks</v>
      </c>
      <c r="N23" s="25" t="str">
        <f>'Comprehensive apps info'!N23</f>
        <v>Brandon Ballard</v>
      </c>
      <c r="O23" s="26" t="str">
        <f>'Comprehensive apps info'!O23</f>
        <v>Supported by TEKsystems</v>
      </c>
      <c r="P23" s="25" t="str">
        <f>'Comprehensive apps info'!P23</f>
        <v>N</v>
      </c>
      <c r="Q23" s="25" t="str">
        <f>'Comprehensive apps info'!Q23</f>
        <v>Y</v>
      </c>
      <c r="R23" s="25" t="str">
        <f>'Comprehensive apps info'!R23</f>
        <v>N</v>
      </c>
      <c r="S23" s="16" t="str">
        <f>'Comprehensive apps info'!S23</f>
        <v>Ritesh</v>
      </c>
      <c r="T23" s="16" t="str">
        <f>'Comprehensive apps info'!T23</f>
        <v>Maverick</v>
      </c>
      <c r="U23" s="25" t="str">
        <f>'Comprehensive apps info'!U23</f>
        <v>Chicago</v>
      </c>
      <c r="V23" s="25" t="str">
        <f>'Comprehensive apps info'!V23</f>
        <v>Chicago</v>
      </c>
      <c r="W23" s="28" t="str">
        <f>'Comprehensive apps info'!W23</f>
        <v>/prod/bcs/chgp/clientapp/mksmdps/</v>
      </c>
      <c r="X23" s="29" t="str">
        <f>'Comprehensive apps info'!X23</f>
        <v>/bcs/chgt/clientapp/mksmdps/</v>
      </c>
      <c r="Y23" s="30" t="str">
        <f>'Comprehensive apps info'!Y23</f>
        <v>There is no Google Site for this app.</v>
      </c>
      <c r="Z23" s="31" t="str">
        <f>'Comprehensive apps info'!Z23</f>
        <v>https://docs.google.com/document/d/1B-5swIwP07tbaF1anmwgpeSu-3T7YE_HHi5f-6ekp8o/edit</v>
      </c>
      <c r="AA23" s="32" t="str">
        <f>'Comprehensive apps info'!AA23</f>
        <v/>
      </c>
      <c r="AB23" s="32" t="str">
        <f>'Comprehensive apps info'!AB23</f>
        <v/>
      </c>
      <c r="AC23" s="32" t="str">
        <f>'Comprehensive apps info'!AC23</f>
        <v/>
      </c>
      <c r="AD23" s="32" t="str">
        <f>'Comprehensive apps info'!AD23</f>
        <v/>
      </c>
      <c r="AE23" s="32" t="str">
        <f>'Comprehensive apps info'!AE23</f>
        <v/>
      </c>
      <c r="AF23" s="33" t="str">
        <f>'Comprehensive apps info'!AF23</f>
        <v/>
      </c>
      <c r="AG23" s="33" t="str">
        <f>'Comprehensive apps info'!AG23</f>
        <v>No</v>
      </c>
      <c r="AH23" s="33" t="str">
        <f>'Comprehensive apps info'!AH23</f>
        <v>File-based</v>
      </c>
      <c r="AI23" s="33" t="str">
        <f>'Comprehensive apps info'!AI23</f>
        <v/>
      </c>
      <c r="AJ23" s="33" t="str">
        <f>'Comprehensive apps info'!AJ23</f>
        <v/>
      </c>
      <c r="AK23" s="34" t="str">
        <f>'Comprehensive apps info'!AK23</f>
        <v/>
      </c>
      <c r="AL23" s="1"/>
      <c r="AM23" s="1"/>
      <c r="AN23" s="1"/>
    </row>
    <row r="24" hidden="1">
      <c r="A24" s="1"/>
      <c r="B24" s="10">
        <f>'Comprehensive apps info'!B24</f>
        <v>1</v>
      </c>
      <c r="C24" s="10">
        <f>'Comprehensive apps info'!C24</f>
        <v>22</v>
      </c>
      <c r="D24" s="25" t="str">
        <f>'Comprehensive apps info'!D24</f>
        <v>McKesson</v>
      </c>
      <c r="E24" s="25" t="str">
        <f>'Comprehensive apps info'!E24</f>
        <v>MHS Invoice</v>
      </c>
      <c r="F24" s="25" t="str">
        <f>'Comprehensive apps info'!F24</f>
        <v>mksmhsi</v>
      </c>
      <c r="G24" s="25" t="str">
        <f>'Comprehensive apps info'!G24</f>
        <v>Ad-hoc</v>
      </c>
      <c r="H24" s="25" t="str">
        <f>'Comprehensive apps info'!H24</f>
        <v>Invoice</v>
      </c>
      <c r="I24" s="25" t="str">
        <f>'Comprehensive apps info'!I24</f>
        <v>Pre-composed</v>
      </c>
      <c r="J24" s="25" t="str">
        <f>'Comprehensive apps info'!J24</f>
        <v>Unassigned</v>
      </c>
      <c r="K24" s="25" t="str">
        <f>'Comprehensive apps info'!K24</f>
        <v>Unassigned</v>
      </c>
      <c r="L24" s="25" t="str">
        <f>'Comprehensive apps info'!L24</f>
        <v>Kimberly Miles</v>
      </c>
      <c r="M24" s="25" t="str">
        <f>'Comprehensive apps info'!M24</f>
        <v>Bonnie Heneks</v>
      </c>
      <c r="N24" s="25" t="str">
        <f>'Comprehensive apps info'!N24</f>
        <v>Brandon Ballard</v>
      </c>
      <c r="O24" s="26" t="str">
        <f>'Comprehensive apps info'!O24</f>
        <v>Supported by TEKsystems</v>
      </c>
      <c r="P24" s="25" t="str">
        <f>'Comprehensive apps info'!P24</f>
        <v>N</v>
      </c>
      <c r="Q24" s="25" t="str">
        <f>'Comprehensive apps info'!Q24</f>
        <v>Y</v>
      </c>
      <c r="R24" s="25" t="str">
        <f>'Comprehensive apps info'!R24</f>
        <v>N</v>
      </c>
      <c r="S24" s="16" t="str">
        <f>'Comprehensive apps info'!S24</f>
        <v>Ritesh</v>
      </c>
      <c r="T24" s="16" t="str">
        <f>'Comprehensive apps info'!T24</f>
        <v>Maverick</v>
      </c>
      <c r="U24" s="25" t="str">
        <f>'Comprehensive apps info'!U24</f>
        <v>Chicago</v>
      </c>
      <c r="V24" s="25" t="str">
        <f>'Comprehensive apps info'!V24</f>
        <v>Chicago</v>
      </c>
      <c r="W24" s="28" t="str">
        <f>'Comprehensive apps info'!W24</f>
        <v>/prod/bcs/chgp/clientapp/mksmhsi/</v>
      </c>
      <c r="X24" s="29" t="str">
        <f>'Comprehensive apps info'!X24</f>
        <v>/bcs/chgt/clientapp/mksmhsi/</v>
      </c>
      <c r="Y24" s="30" t="str">
        <f>'Comprehensive apps info'!Y24</f>
        <v>There is no Google Site for this app.</v>
      </c>
      <c r="Z24" s="31" t="str">
        <f>'Comprehensive apps info'!Z24</f>
        <v>https://docs.google.com/document/d/1B-5swIwP07tbaF1anmwgpeSu-3T7YE_HHi5f-6ekp8o/edit</v>
      </c>
      <c r="AA24" s="32" t="str">
        <f>'Comprehensive apps info'!AA24</f>
        <v/>
      </c>
      <c r="AB24" s="32" t="str">
        <f>'Comprehensive apps info'!AB24</f>
        <v/>
      </c>
      <c r="AC24" s="32" t="str">
        <f>'Comprehensive apps info'!AC24</f>
        <v/>
      </c>
      <c r="AD24" s="32" t="str">
        <f>'Comprehensive apps info'!AD24</f>
        <v/>
      </c>
      <c r="AE24" s="32" t="str">
        <f>'Comprehensive apps info'!AE24</f>
        <v/>
      </c>
      <c r="AF24" s="33" t="str">
        <f>'Comprehensive apps info'!AF24</f>
        <v/>
      </c>
      <c r="AG24" s="33" t="str">
        <f>'Comprehensive apps info'!AG24</f>
        <v>No</v>
      </c>
      <c r="AH24" s="33" t="str">
        <f>'Comprehensive apps info'!AH24</f>
        <v>File-based</v>
      </c>
      <c r="AI24" s="33" t="str">
        <f>'Comprehensive apps info'!AI24</f>
        <v/>
      </c>
      <c r="AJ24" s="33" t="str">
        <f>'Comprehensive apps info'!AJ24</f>
        <v/>
      </c>
      <c r="AK24" s="34" t="str">
        <f>'Comprehensive apps info'!AK24</f>
        <v/>
      </c>
      <c r="AL24" s="1"/>
      <c r="AM24" s="1"/>
      <c r="AN24" s="1"/>
    </row>
    <row r="25" hidden="1">
      <c r="A25" s="1"/>
      <c r="B25" s="10">
        <f>'Comprehensive apps info'!B25</f>
        <v>2</v>
      </c>
      <c r="C25" s="10">
        <f>'Comprehensive apps info'!C25</f>
        <v>1</v>
      </c>
      <c r="D25" s="25" t="str">
        <f>'Comprehensive apps info'!D25</f>
        <v>Cigna</v>
      </c>
      <c r="E25" s="25" t="str">
        <f>'Comprehensive apps info'!E25</f>
        <v>IFP Welcome Kits</v>
      </c>
      <c r="F25" s="25" t="str">
        <f>'Comprehensive apps info'!F25</f>
        <v>cgaifpb</v>
      </c>
      <c r="G25" s="25" t="str">
        <f>'Comprehensive apps info'!G25</f>
        <v>Daily</v>
      </c>
      <c r="H25" s="25" t="str">
        <f>'Comprehensive apps info'!H25</f>
        <v>Booklet</v>
      </c>
      <c r="I25" s="25" t="str">
        <f>'Comprehensive apps info'!I25</f>
        <v>PDF</v>
      </c>
      <c r="J25" s="25" t="str">
        <f>'Comprehensive apps info'!J25</f>
        <v>Lakshmi</v>
      </c>
      <c r="K25" s="25" t="str">
        <f>'Comprehensive apps info'!K25</f>
        <v>Venkat</v>
      </c>
      <c r="L25" s="25" t="str">
        <f>'Comprehensive apps info'!L25</f>
        <v>Michael Perry</v>
      </c>
      <c r="M25" s="25" t="str">
        <f>'Comprehensive apps info'!M25</f>
        <v>Lynne Gurney</v>
      </c>
      <c r="N25" s="25" t="str">
        <f>'Comprehensive apps info'!N25</f>
        <v>Brandon Ballard</v>
      </c>
      <c r="O25" s="26" t="str">
        <f>'Comprehensive apps info'!O25</f>
        <v>Supported by TEKsystems</v>
      </c>
      <c r="P25" s="25" t="str">
        <f>'Comprehensive apps info'!P25</f>
        <v>N</v>
      </c>
      <c r="Q25" s="25" t="str">
        <f>'Comprehensive apps info'!Q25</f>
        <v>Y</v>
      </c>
      <c r="R25" s="25" t="str">
        <f>'Comprehensive apps info'!R25</f>
        <v>Y</v>
      </c>
      <c r="S25" s="16" t="str">
        <f>'Comprehensive apps info'!S25</f>
        <v>Ritesh</v>
      </c>
      <c r="T25" s="16" t="str">
        <f>'Comprehensive apps info'!T25</f>
        <v>Maverick</v>
      </c>
      <c r="U25" s="25" t="str">
        <f>'Comprehensive apps info'!U25</f>
        <v>Hyde Park</v>
      </c>
      <c r="V25" s="25" t="str">
        <f>'Comprehensive apps info'!V25</f>
        <v>Hyde Park</v>
      </c>
      <c r="W25" s="28" t="str">
        <f>'Comprehensive apps info'!W25</f>
        <v>/prod/bcs/hdpp/clientapp/cgaifpb/</v>
      </c>
      <c r="X25" s="29" t="str">
        <f>'Comprehensive apps info'!X25</f>
        <v>/bcs/hdpt/clientapp/cgaifpb/</v>
      </c>
      <c r="Y25" s="30" t="str">
        <f>'Comprehensive apps info'!Y25</f>
        <v>https://sites.google.com/a/rrd.com/cigna/</v>
      </c>
      <c r="Z25" s="31" t="str">
        <f>'Comprehensive apps info'!Z25</f>
        <v/>
      </c>
      <c r="AA25" s="32" t="str">
        <f>'Comprehensive apps info'!AA25</f>
        <v/>
      </c>
      <c r="AB25" s="32" t="str">
        <f>'Comprehensive apps info'!AB25</f>
        <v/>
      </c>
      <c r="AC25" s="32" t="str">
        <f>'Comprehensive apps info'!AC25</f>
        <v/>
      </c>
      <c r="AD25" s="32" t="str">
        <f>'Comprehensive apps info'!AD25</f>
        <v/>
      </c>
      <c r="AE25" s="32" t="str">
        <f>'Comprehensive apps info'!AE25</f>
        <v/>
      </c>
      <c r="AF25" s="33" t="str">
        <f>'Comprehensive apps info'!AF25</f>
        <v/>
      </c>
      <c r="AG25" s="33" t="str">
        <f>'Comprehensive apps info'!AG25</f>
        <v>No</v>
      </c>
      <c r="AH25" s="33" t="str">
        <f>'Comprehensive apps info'!AH25</f>
        <v/>
      </c>
      <c r="AI25" s="33" t="str">
        <f>'Comprehensive apps info'!AI25</f>
        <v/>
      </c>
      <c r="AJ25" s="33" t="str">
        <f>'Comprehensive apps info'!AJ25</f>
        <v/>
      </c>
      <c r="AK25" s="34" t="str">
        <f>'Comprehensive apps info'!AK25</f>
        <v/>
      </c>
      <c r="AL25" s="1"/>
      <c r="AM25" s="1"/>
      <c r="AN25" s="1"/>
    </row>
    <row r="26" hidden="1">
      <c r="A26" s="1"/>
      <c r="B26" s="10">
        <f>'Comprehensive apps info'!B26</f>
        <v>2</v>
      </c>
      <c r="C26" s="10">
        <f>'Comprehensive apps info'!C26</f>
        <v>2</v>
      </c>
      <c r="D26" s="25" t="str">
        <f>'Comprehensive apps info'!D26</f>
        <v>Direct Energy</v>
      </c>
      <c r="E26" s="25" t="str">
        <f>'Comprehensive apps info'!E26</f>
        <v>Kits</v>
      </c>
      <c r="F26" s="25" t="str">
        <f>'Comprehensive apps info'!F26</f>
        <v>deckits</v>
      </c>
      <c r="G26" s="25" t="str">
        <f>'Comprehensive apps info'!G26</f>
        <v>Daily</v>
      </c>
      <c r="H26" s="25" t="str">
        <f>'Comprehensive apps info'!H26</f>
        <v>Booklet</v>
      </c>
      <c r="I26" s="25" t="str">
        <f>'Comprehensive apps info'!I26</f>
        <v>PDF</v>
      </c>
      <c r="J26" s="25" t="str">
        <f>'Comprehensive apps info'!J26</f>
        <v>Lakshmi</v>
      </c>
      <c r="K26" s="25" t="str">
        <f>'Comprehensive apps info'!K26</f>
        <v>Venkat</v>
      </c>
      <c r="L26" s="25" t="str">
        <f>'Comprehensive apps info'!L26</f>
        <v>Trenton Mumford</v>
      </c>
      <c r="M26" s="25" t="str">
        <f>'Comprehensive apps info'!M26</f>
        <v>Richard Sprague</v>
      </c>
      <c r="N26" s="25" t="str">
        <f>'Comprehensive apps info'!N26</f>
        <v>Brandon Ballard</v>
      </c>
      <c r="O26" s="26" t="str">
        <f>'Comprehensive apps info'!O26</f>
        <v>Supported by TEKsystems</v>
      </c>
      <c r="P26" s="25" t="str">
        <f>'Comprehensive apps info'!P26</f>
        <v>N</v>
      </c>
      <c r="Q26" s="25" t="str">
        <f>'Comprehensive apps info'!Q26</f>
        <v>Y</v>
      </c>
      <c r="R26" s="25" t="str">
        <f>'Comprehensive apps info'!R26</f>
        <v>Y</v>
      </c>
      <c r="S26" s="16" t="str">
        <f>'Comprehensive apps info'!S26</f>
        <v>Ritesh</v>
      </c>
      <c r="T26" s="16" t="str">
        <f>'Comprehensive apps info'!T26</f>
        <v>Maverick</v>
      </c>
      <c r="U26" s="25" t="str">
        <f>'Comprehensive apps info'!U26</f>
        <v>Logan</v>
      </c>
      <c r="V26" s="25" t="str">
        <f>'Comprehensive apps info'!V26</f>
        <v>Logan</v>
      </c>
      <c r="W26" s="28" t="str">
        <f>'Comprehensive apps info'!W26</f>
        <v>/prod/bcs/lgnp/clientapp/deckits/</v>
      </c>
      <c r="X26" s="29" t="str">
        <f>'Comprehensive apps info'!X26</f>
        <v>/bcs/lgnt/clientapp/deckits/</v>
      </c>
      <c r="Y26" s="30" t="str">
        <f>'Comprehensive apps info'!Y26</f>
        <v>https://sites.google.com/a/rrd.com/direct-energy-kits/</v>
      </c>
      <c r="Z26" s="31" t="str">
        <f>'Comprehensive apps info'!Z26</f>
        <v/>
      </c>
      <c r="AA26" s="32" t="str">
        <f>'Comprehensive apps info'!AA26</f>
        <v>rrd-dec-kits-igroup@rrd.com</v>
      </c>
      <c r="AB26" s="32" t="str">
        <f>'Comprehensive apps info'!AB26</f>
        <v>rrd-dec-kits-egroup@rrd.com</v>
      </c>
      <c r="AC26" s="32" t="str">
        <f>'Comprehensive apps info'!AC26</f>
        <v/>
      </c>
      <c r="AD26" s="32" t="str">
        <f>'Comprehensive apps info'!AD26</f>
        <v/>
      </c>
      <c r="AE26" s="32" t="str">
        <f>'Comprehensive apps info'!AE26</f>
        <v/>
      </c>
      <c r="AF26" s="33" t="str">
        <f>'Comprehensive apps info'!AF26</f>
        <v/>
      </c>
      <c r="AG26" s="33" t="str">
        <f>'Comprehensive apps info'!AG26</f>
        <v>No</v>
      </c>
      <c r="AH26" s="33" t="str">
        <f>'Comprehensive apps info'!AH26</f>
        <v/>
      </c>
      <c r="AI26" s="33" t="str">
        <f>'Comprehensive apps info'!AI26</f>
        <v/>
      </c>
      <c r="AJ26" s="33" t="str">
        <f>'Comprehensive apps info'!AJ26</f>
        <v/>
      </c>
      <c r="AK26" s="34" t="str">
        <f>'Comprehensive apps info'!AK26</f>
        <v/>
      </c>
      <c r="AL26" s="1"/>
      <c r="AM26" s="1"/>
      <c r="AN26" s="1"/>
    </row>
    <row r="27" hidden="1">
      <c r="A27" s="1"/>
      <c r="B27" s="14">
        <f>'Comprehensive apps info'!B27</f>
        <v>2</v>
      </c>
      <c r="C27" s="14">
        <f>'Comprehensive apps info'!C27</f>
        <v>3</v>
      </c>
      <c r="D27" s="35" t="str">
        <f>'Comprehensive apps info'!D27</f>
        <v>CIGNA PDP</v>
      </c>
      <c r="E27" s="35" t="str">
        <f>'Comprehensive apps info'!E27</f>
        <v>Letters and ID cards</v>
      </c>
      <c r="F27" s="35" t="str">
        <f>'Comprehensive apps info'!F27</f>
        <v>cigltrs</v>
      </c>
      <c r="G27" s="35" t="str">
        <f>'Comprehensive apps info'!G27</f>
        <v>Daily</v>
      </c>
      <c r="H27" s="35" t="str">
        <f>'Comprehensive apps info'!H27</f>
        <v>Letter</v>
      </c>
      <c r="I27" s="35" t="str">
        <f>'Comprehensive apps info'!I27</f>
        <v>Raw Data</v>
      </c>
      <c r="J27" s="35" t="str">
        <f>'Comprehensive apps info'!J27</f>
        <v>Unassigned</v>
      </c>
      <c r="K27" s="35" t="str">
        <f>'Comprehensive apps info'!K27</f>
        <v>Unassigned</v>
      </c>
      <c r="L27" s="35" t="str">
        <f>'Comprehensive apps info'!L27</f>
        <v>Tammy Hellberg</v>
      </c>
      <c r="M27" s="35" t="str">
        <f>'Comprehensive apps info'!M27</f>
        <v>Kibreab Habteselassie</v>
      </c>
      <c r="N27" s="35" t="str">
        <f>'Comprehensive apps info'!N27</f>
        <v>Mike Benson</v>
      </c>
      <c r="O27" s="54" t="str">
        <f>'Comprehensive apps info'!O27</f>
        <v>Tookover Then De-scoped</v>
      </c>
      <c r="P27" s="35" t="str">
        <f>'Comprehensive apps info'!P27</f>
        <v>N</v>
      </c>
      <c r="Q27" s="35" t="str">
        <f>'Comprehensive apps info'!Q27</f>
        <v>Y</v>
      </c>
      <c r="R27" s="35" t="str">
        <f>'Comprehensive apps info'!R27</f>
        <v>N</v>
      </c>
      <c r="S27" s="38" t="str">
        <f>'Comprehensive apps info'!S27</f>
        <v>Ritesh</v>
      </c>
      <c r="T27" s="38" t="str">
        <f>'Comprehensive apps info'!T27</f>
        <v>Maverick</v>
      </c>
      <c r="U27" s="35" t="str">
        <f>'Comprehensive apps info'!U27</f>
        <v>Dallas</v>
      </c>
      <c r="V27" s="35" t="str">
        <f>'Comprehensive apps info'!V27</f>
        <v>Dallas</v>
      </c>
      <c r="W27" s="37" t="str">
        <f>'Comprehensive apps info'!W27</f>
        <v>/prod/bcs/dalp/clientapp/cigltrs/</v>
      </c>
      <c r="X27" s="55" t="str">
        <f>'Comprehensive apps info'!X27</f>
        <v>/bcs/dalt/clientapp/cigltrs/</v>
      </c>
      <c r="Y27" s="40" t="str">
        <f>'Comprehensive apps info'!Y27</f>
        <v>https://sites.google.com/a/rrd.com/cigna-pdp2/</v>
      </c>
      <c r="Z27" s="40" t="str">
        <f>'Comprehensive apps info'!Z27</f>
        <v/>
      </c>
      <c r="AA27" s="39" t="str">
        <f>'Comprehensive apps info'!AA27</f>
        <v/>
      </c>
      <c r="AB27" s="39" t="str">
        <f>'Comprehensive apps info'!AB27</f>
        <v/>
      </c>
      <c r="AC27" s="39" t="str">
        <f>'Comprehensive apps info'!AC27</f>
        <v/>
      </c>
      <c r="AD27" s="39" t="str">
        <f>'Comprehensive apps info'!AD27</f>
        <v/>
      </c>
      <c r="AE27" s="39" t="str">
        <f>'Comprehensive apps info'!AE27</f>
        <v/>
      </c>
      <c r="AF27" s="94" t="str">
        <f>'Comprehensive apps info'!AF27</f>
        <v/>
      </c>
      <c r="AG27" s="94" t="str">
        <f>'Comprehensive apps info'!AG27</f>
        <v/>
      </c>
      <c r="AH27" s="94" t="str">
        <f>'Comprehensive apps info'!AH27</f>
        <v/>
      </c>
      <c r="AI27" s="94" t="str">
        <f>'Comprehensive apps info'!AI27</f>
        <v/>
      </c>
      <c r="AJ27" s="94" t="str">
        <f>'Comprehensive apps info'!AJ27</f>
        <v/>
      </c>
      <c r="AK27" s="138" t="str">
        <f>'Comprehensive apps info'!AK27</f>
        <v/>
      </c>
      <c r="AL27" s="1"/>
      <c r="AM27" s="1"/>
      <c r="AN27" s="1"/>
    </row>
    <row r="28" hidden="1">
      <c r="A28" s="1"/>
      <c r="B28" s="10">
        <f>'Comprehensive apps info'!B28</f>
        <v>2</v>
      </c>
      <c r="C28" s="10">
        <f>'Comprehensive apps info'!C28</f>
        <v>4</v>
      </c>
      <c r="D28" s="25" t="str">
        <f>'Comprehensive apps info'!D28</f>
        <v>Golden 1 Credit Union</v>
      </c>
      <c r="E28" s="25" t="str">
        <f>'Comprehensive apps info'!E28</f>
        <v>Letters</v>
      </c>
      <c r="F28" s="25" t="str">
        <f>'Comprehensive apps info'!F28</f>
        <v>gldltrs</v>
      </c>
      <c r="G28" s="25" t="str">
        <f>'Comprehensive apps info'!G28</f>
        <v>Daily</v>
      </c>
      <c r="H28" s="25" t="str">
        <f>'Comprehensive apps info'!H28</f>
        <v>Letter</v>
      </c>
      <c r="I28" s="25" t="str">
        <f>'Comprehensive apps info'!I28</f>
        <v>Raw Data</v>
      </c>
      <c r="J28" s="25" t="str">
        <f>'Comprehensive apps info'!J28</f>
        <v>Naidu</v>
      </c>
      <c r="K28" s="25" t="str">
        <f>'Comprehensive apps info'!K28</f>
        <v>Venkat</v>
      </c>
      <c r="L28" s="25" t="str">
        <f>'Comprehensive apps info'!L28</f>
        <v>Ismaila Meite</v>
      </c>
      <c r="M28" s="25" t="str">
        <f>'Comprehensive apps info'!M28</f>
        <v>Melissa Mays</v>
      </c>
      <c r="N28" s="25" t="str">
        <f>'Comprehensive apps info'!N28</f>
        <v>Casey McCammon</v>
      </c>
      <c r="O28" s="26" t="str">
        <f>'Comprehensive apps info'!O28</f>
        <v>Supported by TEKsystems</v>
      </c>
      <c r="P28" s="25" t="str">
        <f>'Comprehensive apps info'!P28</f>
        <v>N</v>
      </c>
      <c r="Q28" s="25" t="str">
        <f>'Comprehensive apps info'!Q28</f>
        <v>Y</v>
      </c>
      <c r="R28" s="25" t="str">
        <f>'Comprehensive apps info'!R28</f>
        <v>N</v>
      </c>
      <c r="S28" s="16" t="str">
        <f>'Comprehensive apps info'!S28</f>
        <v>Ritesh</v>
      </c>
      <c r="T28" s="16" t="str">
        <f>'Comprehensive apps info'!T28</f>
        <v>Maverick</v>
      </c>
      <c r="U28" s="25" t="str">
        <f>'Comprehensive apps info'!U28</f>
        <v>Logan</v>
      </c>
      <c r="V28" s="25" t="str">
        <f>'Comprehensive apps info'!V28</f>
        <v>Logan</v>
      </c>
      <c r="W28" s="28" t="str">
        <f>'Comprehensive apps info'!W28</f>
        <v>/prod/bcs/lgnp/clientapp/gldltrs/</v>
      </c>
      <c r="X28" s="29" t="str">
        <f>'Comprehensive apps info'!X28</f>
        <v>/bcs/lgnt/clientapp/gldltrs/</v>
      </c>
      <c r="Y28" s="30" t="str">
        <f>'Comprehensive apps info'!Y28</f>
        <v>https://sites.google.com/a/rrd.com/golden1/</v>
      </c>
      <c r="Z28" s="31" t="str">
        <f>'Comprehensive apps info'!Z28</f>
        <v/>
      </c>
      <c r="AA28" s="32" t="str">
        <f>'Comprehensive apps info'!AA28</f>
        <v>golden-one-reports@rrd.com</v>
      </c>
      <c r="AB28" s="32" t="str">
        <f>'Comprehensive apps info'!AB28</f>
        <v>goldenone-internalreports@rrd.com</v>
      </c>
      <c r="AC28" s="32" t="str">
        <f>'Comprehensive apps info'!AC28</f>
        <v/>
      </c>
      <c r="AD28" s="32" t="str">
        <f>'Comprehensive apps info'!AD28</f>
        <v/>
      </c>
      <c r="AE28" s="32" t="str">
        <f>'Comprehensive apps info'!AE28</f>
        <v/>
      </c>
      <c r="AF28" s="33" t="str">
        <f>'Comprehensive apps info'!AF28</f>
        <v/>
      </c>
      <c r="AG28" s="33" t="str">
        <f>'Comprehensive apps info'!AG28</f>
        <v>No</v>
      </c>
      <c r="AH28" s="33" t="str">
        <f>'Comprehensive apps info'!AH28</f>
        <v/>
      </c>
      <c r="AI28" s="33" t="str">
        <f>'Comprehensive apps info'!AI28</f>
        <v/>
      </c>
      <c r="AJ28" s="33" t="str">
        <f>'Comprehensive apps info'!AJ28</f>
        <v/>
      </c>
      <c r="AK28" s="34" t="str">
        <f>'Comprehensive apps info'!AK28</f>
        <v/>
      </c>
      <c r="AL28" s="1"/>
      <c r="AM28" s="1"/>
      <c r="AN28" s="1"/>
    </row>
    <row r="29" hidden="1">
      <c r="A29" s="1"/>
      <c r="B29" s="10">
        <f>'Comprehensive apps info'!B29</f>
        <v>2</v>
      </c>
      <c r="C29" s="10">
        <f>'Comprehensive apps info'!C29</f>
        <v>5</v>
      </c>
      <c r="D29" s="25" t="str">
        <f>'Comprehensive apps info'!D29</f>
        <v>Golden 1 Credit Union</v>
      </c>
      <c r="E29" s="25" t="str">
        <f>'Comprehensive apps info'!E29</f>
        <v>Post Cards</v>
      </c>
      <c r="F29" s="25" t="str">
        <f>'Comprehensive apps info'!F29</f>
        <v>gldptcd</v>
      </c>
      <c r="G29" s="25" t="str">
        <f>'Comprehensive apps info'!G29</f>
        <v>Daily</v>
      </c>
      <c r="H29" s="25" t="str">
        <f>'Comprehensive apps info'!H29</f>
        <v>Post Card</v>
      </c>
      <c r="I29" s="25" t="str">
        <f>'Comprehensive apps info'!I29</f>
        <v>Raw Data</v>
      </c>
      <c r="J29" s="25" t="str">
        <f>'Comprehensive apps info'!J29</f>
        <v>Pravallika</v>
      </c>
      <c r="K29" s="25" t="str">
        <f>'Comprehensive apps info'!K29</f>
        <v>Naidu</v>
      </c>
      <c r="L29" s="25" t="str">
        <f>'Comprehensive apps info'!L29</f>
        <v>Ismaila Meite</v>
      </c>
      <c r="M29" s="25" t="str">
        <f>'Comprehensive apps info'!M29</f>
        <v>Melissa Mays</v>
      </c>
      <c r="N29" s="25" t="str">
        <f>'Comprehensive apps info'!N29</f>
        <v>Casey McCammon</v>
      </c>
      <c r="O29" s="26" t="str">
        <f>'Comprehensive apps info'!O29</f>
        <v>Supported by TEKsystems</v>
      </c>
      <c r="P29" s="25" t="str">
        <f>'Comprehensive apps info'!P29</f>
        <v>N</v>
      </c>
      <c r="Q29" s="25" t="str">
        <f>'Comprehensive apps info'!Q29</f>
        <v>Y</v>
      </c>
      <c r="R29" s="25" t="str">
        <f>'Comprehensive apps info'!R29</f>
        <v>N</v>
      </c>
      <c r="S29" s="16" t="str">
        <f>'Comprehensive apps info'!S29</f>
        <v>Ritesh</v>
      </c>
      <c r="T29" s="16" t="str">
        <f>'Comprehensive apps info'!T29</f>
        <v>Maverick</v>
      </c>
      <c r="U29" s="25" t="str">
        <f>'Comprehensive apps info'!U29</f>
        <v>Logan</v>
      </c>
      <c r="V29" s="25" t="str">
        <f>'Comprehensive apps info'!V29</f>
        <v>Logan</v>
      </c>
      <c r="W29" s="28" t="str">
        <f>'Comprehensive apps info'!W29</f>
        <v>/prod/bcs/lgnp/clientapp/gldptcd/</v>
      </c>
      <c r="X29" s="29" t="str">
        <f>'Comprehensive apps info'!X29</f>
        <v>/bcs/lgnt/clientapp/gldptcd/</v>
      </c>
      <c r="Y29" s="30" t="str">
        <f>'Comprehensive apps info'!Y29</f>
        <v>https://sites.google.com/a/rrd.com/golden1/</v>
      </c>
      <c r="Z29" s="31" t="str">
        <f>'Comprehensive apps info'!Z29</f>
        <v/>
      </c>
      <c r="AA29" s="32" t="str">
        <f>'Comprehensive apps info'!AA29</f>
        <v>golden-one-reports@rrd.com</v>
      </c>
      <c r="AB29" s="32" t="str">
        <f>'Comprehensive apps info'!AB29</f>
        <v>goldenone-internalreports@rrd.com</v>
      </c>
      <c r="AC29" s="32" t="str">
        <f>'Comprehensive apps info'!AC29</f>
        <v/>
      </c>
      <c r="AD29" s="32" t="str">
        <f>'Comprehensive apps info'!AD29</f>
        <v/>
      </c>
      <c r="AE29" s="32" t="str">
        <f>'Comprehensive apps info'!AE29</f>
        <v/>
      </c>
      <c r="AF29" s="33" t="str">
        <f>'Comprehensive apps info'!AF29</f>
        <v/>
      </c>
      <c r="AG29" s="33" t="str">
        <f>'Comprehensive apps info'!AG29</f>
        <v>No</v>
      </c>
      <c r="AH29" s="33" t="str">
        <f>'Comprehensive apps info'!AH29</f>
        <v/>
      </c>
      <c r="AI29" s="33" t="str">
        <f>'Comprehensive apps info'!AI29</f>
        <v/>
      </c>
      <c r="AJ29" s="33" t="str">
        <f>'Comprehensive apps info'!AJ29</f>
        <v/>
      </c>
      <c r="AK29" s="34" t="str">
        <f>'Comprehensive apps info'!AK29</f>
        <v/>
      </c>
      <c r="AL29" s="1"/>
      <c r="AM29" s="1"/>
      <c r="AN29" s="1"/>
    </row>
    <row r="30" hidden="1">
      <c r="A30" s="1"/>
      <c r="B30" s="10">
        <f>'Comprehensive apps info'!B30</f>
        <v>2</v>
      </c>
      <c r="C30" s="10">
        <f>'Comprehensive apps info'!C30</f>
        <v>6</v>
      </c>
      <c r="D30" s="25" t="str">
        <f>'Comprehensive apps info'!D30</f>
        <v>Golden 1 Credit Union</v>
      </c>
      <c r="E30" s="25" t="str">
        <f>'Comprehensive apps info'!E30</f>
        <v>Pressure Seal</v>
      </c>
      <c r="F30" s="25" t="str">
        <f>'Comprehensive apps info'!F30</f>
        <v>gldprsl</v>
      </c>
      <c r="G30" s="25" t="str">
        <f>'Comprehensive apps info'!G30</f>
        <v>Daily</v>
      </c>
      <c r="H30" s="25" t="str">
        <f>'Comprehensive apps info'!H30</f>
        <v>Letter</v>
      </c>
      <c r="I30" s="25" t="str">
        <f>'Comprehensive apps info'!I30</f>
        <v>Raw Data</v>
      </c>
      <c r="J30" s="25" t="str">
        <f>'Comprehensive apps info'!J30</f>
        <v>Naidu</v>
      </c>
      <c r="K30" s="25" t="str">
        <f>'Comprehensive apps info'!K30</f>
        <v>Pravallika</v>
      </c>
      <c r="L30" s="25" t="str">
        <f>'Comprehensive apps info'!L30</f>
        <v>Ismaila Meite</v>
      </c>
      <c r="M30" s="25" t="str">
        <f>'Comprehensive apps info'!M30</f>
        <v>Melissa Mays</v>
      </c>
      <c r="N30" s="25" t="str">
        <f>'Comprehensive apps info'!N30</f>
        <v>Casey McCammon</v>
      </c>
      <c r="O30" s="26" t="str">
        <f>'Comprehensive apps info'!O30</f>
        <v>Supported by TEKsystems</v>
      </c>
      <c r="P30" s="25" t="str">
        <f>'Comprehensive apps info'!P30</f>
        <v>N</v>
      </c>
      <c r="Q30" s="25" t="str">
        <f>'Comprehensive apps info'!Q30</f>
        <v>Y</v>
      </c>
      <c r="R30" s="25" t="str">
        <f>'Comprehensive apps info'!R30</f>
        <v>N</v>
      </c>
      <c r="S30" s="16" t="str">
        <f>'Comprehensive apps info'!S30</f>
        <v>Ritesh</v>
      </c>
      <c r="T30" s="16" t="str">
        <f>'Comprehensive apps info'!T30</f>
        <v>Maverick</v>
      </c>
      <c r="U30" s="25" t="str">
        <f>'Comprehensive apps info'!U30</f>
        <v>Logan</v>
      </c>
      <c r="V30" s="25" t="str">
        <f>'Comprehensive apps info'!V30</f>
        <v>Logan</v>
      </c>
      <c r="W30" s="28" t="str">
        <f>'Comprehensive apps info'!W30</f>
        <v>/prod/bcs/lgnp/clientapp/gldprsl/</v>
      </c>
      <c r="X30" s="29" t="str">
        <f>'Comprehensive apps info'!X30</f>
        <v>/bcs/lgnt/clientapp/gldprsl/</v>
      </c>
      <c r="Y30" s="30" t="str">
        <f>'Comprehensive apps info'!Y30</f>
        <v>https://sites.google.com/a/rrd.com/golden1/</v>
      </c>
      <c r="Z30" s="31" t="str">
        <f>'Comprehensive apps info'!Z30</f>
        <v/>
      </c>
      <c r="AA30" s="32" t="str">
        <f>'Comprehensive apps info'!AA30</f>
        <v>golden-one-reports@rrd.com</v>
      </c>
      <c r="AB30" s="32" t="str">
        <f>'Comprehensive apps info'!AB30</f>
        <v>goldenone-internalreports@rrd.com</v>
      </c>
      <c r="AC30" s="32" t="str">
        <f>'Comprehensive apps info'!AC30</f>
        <v/>
      </c>
      <c r="AD30" s="32" t="str">
        <f>'Comprehensive apps info'!AD30</f>
        <v/>
      </c>
      <c r="AE30" s="32" t="str">
        <f>'Comprehensive apps info'!AE30</f>
        <v/>
      </c>
      <c r="AF30" s="33" t="str">
        <f>'Comprehensive apps info'!AF30</f>
        <v/>
      </c>
      <c r="AG30" s="33" t="str">
        <f>'Comprehensive apps info'!AG30</f>
        <v>No</v>
      </c>
      <c r="AH30" s="33" t="str">
        <f>'Comprehensive apps info'!AH30</f>
        <v/>
      </c>
      <c r="AI30" s="33" t="str">
        <f>'Comprehensive apps info'!AI30</f>
        <v/>
      </c>
      <c r="AJ30" s="33" t="str">
        <f>'Comprehensive apps info'!AJ30</f>
        <v/>
      </c>
      <c r="AK30" s="34" t="str">
        <f>'Comprehensive apps info'!AK30</f>
        <v/>
      </c>
      <c r="AL30" s="1"/>
      <c r="AM30" s="1"/>
      <c r="AN30" s="1"/>
    </row>
    <row r="31" hidden="1">
      <c r="A31" s="1"/>
      <c r="B31" s="10">
        <f>'Comprehensive apps info'!B31</f>
        <v>2</v>
      </c>
      <c r="C31" s="10">
        <f>'Comprehensive apps info'!C31</f>
        <v>7</v>
      </c>
      <c r="D31" s="25" t="str">
        <f>'Comprehensive apps info'!D31</f>
        <v>Golden 1 Credit Union</v>
      </c>
      <c r="E31" s="25" t="str">
        <f>'Comprehensive apps info'!E31</f>
        <v>Loan Notice</v>
      </c>
      <c r="F31" s="25" t="str">
        <f>'Comprehensive apps info'!F31</f>
        <v>gldloan</v>
      </c>
      <c r="G31" s="25" t="str">
        <f>'Comprehensive apps info'!G31</f>
        <v>Daily</v>
      </c>
      <c r="H31" s="25" t="str">
        <f>'Comprehensive apps info'!H31</f>
        <v>Letter</v>
      </c>
      <c r="I31" s="25" t="str">
        <f>'Comprehensive apps info'!I31</f>
        <v>Raw Data</v>
      </c>
      <c r="J31" s="25" t="str">
        <f>'Comprehensive apps info'!J31</f>
        <v>Pravallika</v>
      </c>
      <c r="K31" s="25" t="str">
        <f>'Comprehensive apps info'!K31</f>
        <v>Naidu</v>
      </c>
      <c r="L31" s="25" t="str">
        <f>'Comprehensive apps info'!L31</f>
        <v>Ismaila Meite</v>
      </c>
      <c r="M31" s="25" t="str">
        <f>'Comprehensive apps info'!M31</f>
        <v>Melissa Mays</v>
      </c>
      <c r="N31" s="25" t="str">
        <f>'Comprehensive apps info'!N31</f>
        <v>Casey McCammon</v>
      </c>
      <c r="O31" s="26" t="str">
        <f>'Comprehensive apps info'!O31</f>
        <v>Supported by TEKsystems</v>
      </c>
      <c r="P31" s="25" t="str">
        <f>'Comprehensive apps info'!P31</f>
        <v>N</v>
      </c>
      <c r="Q31" s="25" t="str">
        <f>'Comprehensive apps info'!Q31</f>
        <v>Y</v>
      </c>
      <c r="R31" s="25" t="str">
        <f>'Comprehensive apps info'!R31</f>
        <v>N</v>
      </c>
      <c r="S31" s="16" t="str">
        <f>'Comprehensive apps info'!S31</f>
        <v>Ritesh</v>
      </c>
      <c r="T31" s="16" t="str">
        <f>'Comprehensive apps info'!T31</f>
        <v>Maverick</v>
      </c>
      <c r="U31" s="25" t="str">
        <f>'Comprehensive apps info'!U31</f>
        <v>Logan</v>
      </c>
      <c r="V31" s="25" t="str">
        <f>'Comprehensive apps info'!V31</f>
        <v>Logan</v>
      </c>
      <c r="W31" s="28" t="str">
        <f>'Comprehensive apps info'!W31</f>
        <v>/prod/bcs/lgnp/clientapp/gldloan/</v>
      </c>
      <c r="X31" s="29" t="str">
        <f>'Comprehensive apps info'!X31</f>
        <v>/bcs/lgnt/clientapp/gldloan/</v>
      </c>
      <c r="Y31" s="30" t="str">
        <f>'Comprehensive apps info'!Y31</f>
        <v>https://sites.google.com/a/rrd.com/golden1/</v>
      </c>
      <c r="Z31" s="31" t="str">
        <f>'Comprehensive apps info'!Z31</f>
        <v/>
      </c>
      <c r="AA31" s="32" t="str">
        <f>'Comprehensive apps info'!AA31</f>
        <v>golden-one-reports@rrd.com</v>
      </c>
      <c r="AB31" s="32" t="str">
        <f>'Comprehensive apps info'!AB31</f>
        <v>goldenone-internalreports@rrd.com</v>
      </c>
      <c r="AC31" s="32" t="str">
        <f>'Comprehensive apps info'!AC31</f>
        <v/>
      </c>
      <c r="AD31" s="32" t="str">
        <f>'Comprehensive apps info'!AD31</f>
        <v/>
      </c>
      <c r="AE31" s="32" t="str">
        <f>'Comprehensive apps info'!AE31</f>
        <v/>
      </c>
      <c r="AF31" s="33" t="str">
        <f>'Comprehensive apps info'!AF31</f>
        <v/>
      </c>
      <c r="AG31" s="33" t="str">
        <f>'Comprehensive apps info'!AG31</f>
        <v>No</v>
      </c>
      <c r="AH31" s="33" t="str">
        <f>'Comprehensive apps info'!AH31</f>
        <v/>
      </c>
      <c r="AI31" s="33" t="str">
        <f>'Comprehensive apps info'!AI31</f>
        <v/>
      </c>
      <c r="AJ31" s="33" t="str">
        <f>'Comprehensive apps info'!AJ31</f>
        <v/>
      </c>
      <c r="AK31" s="34" t="str">
        <f>'Comprehensive apps info'!AK31</f>
        <v/>
      </c>
      <c r="AL31" s="1"/>
      <c r="AM31" s="1"/>
      <c r="AN31" s="1"/>
    </row>
    <row r="32" hidden="1">
      <c r="A32" s="1"/>
      <c r="B32" s="10">
        <f>'Comprehensive apps info'!B32</f>
        <v>2</v>
      </c>
      <c r="C32" s="10">
        <f>'Comprehensive apps info'!C32</f>
        <v>8</v>
      </c>
      <c r="D32" s="25" t="str">
        <f>'Comprehensive apps info'!D32</f>
        <v>HRSI</v>
      </c>
      <c r="E32" s="25" t="str">
        <f>'Comprehensive apps info'!E32</f>
        <v>Letters</v>
      </c>
      <c r="F32" s="25" t="str">
        <f>'Comprehensive apps info'!F32</f>
        <v>hriltrs</v>
      </c>
      <c r="G32" s="25" t="str">
        <f>'Comprehensive apps info'!G32</f>
        <v>Daily</v>
      </c>
      <c r="H32" s="25" t="str">
        <f>'Comprehensive apps info'!H32</f>
        <v>Letters</v>
      </c>
      <c r="I32" s="25" t="str">
        <f>'Comprehensive apps info'!I32</f>
        <v>PDF</v>
      </c>
      <c r="J32" s="25" t="str">
        <f>'Comprehensive apps info'!J32</f>
        <v>Nethra</v>
      </c>
      <c r="K32" s="25" t="str">
        <f>'Comprehensive apps info'!K32</f>
        <v>Ravi</v>
      </c>
      <c r="L32" s="25" t="str">
        <f>'Comprehensive apps info'!L32</f>
        <v>Michael Harper</v>
      </c>
      <c r="M32" s="25" t="str">
        <f>'Comprehensive apps info'!M32</f>
        <v>Elizabeth Rathvon</v>
      </c>
      <c r="N32" s="25" t="str">
        <f>'Comprehensive apps info'!N32</f>
        <v>Casey McCammon</v>
      </c>
      <c r="O32" s="26" t="str">
        <f>'Comprehensive apps info'!O32</f>
        <v>Supported by TEKsystems</v>
      </c>
      <c r="P32" s="25" t="str">
        <f>'Comprehensive apps info'!P32</f>
        <v>N</v>
      </c>
      <c r="Q32" s="25" t="str">
        <f>'Comprehensive apps info'!Q32</f>
        <v>N</v>
      </c>
      <c r="R32" s="25" t="str">
        <f>'Comprehensive apps info'!R32</f>
        <v>Y</v>
      </c>
      <c r="S32" s="16" t="str">
        <f>'Comprehensive apps info'!S32</f>
        <v>Ritesh</v>
      </c>
      <c r="T32" s="16" t="str">
        <f>'Comprehensive apps info'!T32</f>
        <v>Maverick</v>
      </c>
      <c r="U32" s="25" t="str">
        <f>'Comprehensive apps info'!U32</f>
        <v>Thurmont</v>
      </c>
      <c r="V32" s="25" t="str">
        <f>'Comprehensive apps info'!V32</f>
        <v>Thurmont</v>
      </c>
      <c r="W32" s="28" t="str">
        <f>'Comprehensive apps info'!W32</f>
        <v>/prod/bcs/thup/clientapp/hriltrs/</v>
      </c>
      <c r="X32" s="29" t="str">
        <f>'Comprehensive apps info'!X32</f>
        <v>/bcs/thut/clientapp/hriltrs/</v>
      </c>
      <c r="Y32" s="30" t="str">
        <f>'Comprehensive apps info'!Y32</f>
        <v>https://sites.google.com/a/rrd.com/hrsi-letters/</v>
      </c>
      <c r="Z32" s="31" t="str">
        <f>'Comprehensive apps info'!Z32</f>
        <v/>
      </c>
      <c r="AA32" s="32" t="str">
        <f>'Comprehensive apps info'!AA32</f>
        <v/>
      </c>
      <c r="AB32" s="32" t="str">
        <f>'Comprehensive apps info'!AB32</f>
        <v/>
      </c>
      <c r="AC32" s="32" t="str">
        <f>'Comprehensive apps info'!AC32</f>
        <v/>
      </c>
      <c r="AD32" s="32" t="str">
        <f>'Comprehensive apps info'!AD32</f>
        <v/>
      </c>
      <c r="AE32" s="32" t="str">
        <f>'Comprehensive apps info'!AE32</f>
        <v/>
      </c>
      <c r="AF32" s="33" t="str">
        <f>'Comprehensive apps info'!AF32</f>
        <v/>
      </c>
      <c r="AG32" s="33" t="str">
        <f>'Comprehensive apps info'!AG32</f>
        <v>No</v>
      </c>
      <c r="AH32" s="33" t="str">
        <f>'Comprehensive apps info'!AH32</f>
        <v/>
      </c>
      <c r="AI32" s="33" t="str">
        <f>'Comprehensive apps info'!AI32</f>
        <v/>
      </c>
      <c r="AJ32" s="33" t="str">
        <f>'Comprehensive apps info'!AJ32</f>
        <v/>
      </c>
      <c r="AK32" s="34" t="str">
        <f>'Comprehensive apps info'!AK32</f>
        <v/>
      </c>
      <c r="AL32" s="1"/>
      <c r="AM32" s="1"/>
      <c r="AN32" s="1"/>
    </row>
    <row r="33" hidden="1">
      <c r="A33" s="1"/>
      <c r="B33" s="10">
        <f>'Comprehensive apps info'!B33</f>
        <v>2</v>
      </c>
      <c r="C33" s="10">
        <f>'Comprehensive apps info'!C33</f>
        <v>9</v>
      </c>
      <c r="D33" s="25" t="str">
        <f>'Comprehensive apps info'!D33</f>
        <v>SEI</v>
      </c>
      <c r="E33" s="25" t="str">
        <f>'Comprehensive apps info'!E33</f>
        <v>Address Change Letters</v>
      </c>
      <c r="F33" s="25" t="str">
        <f>'Comprehensive apps info'!F33</f>
        <v>seiaddr</v>
      </c>
      <c r="G33" s="25" t="str">
        <f>'Comprehensive apps info'!G33</f>
        <v>Daily</v>
      </c>
      <c r="H33" s="25" t="str">
        <f>'Comprehensive apps info'!H33</f>
        <v>Letter</v>
      </c>
      <c r="I33" s="25" t="str">
        <f>'Comprehensive apps info'!I33</f>
        <v>Raw Data</v>
      </c>
      <c r="J33" s="25" t="str">
        <f>'Comprehensive apps info'!J33</f>
        <v>Nethra</v>
      </c>
      <c r="K33" s="25" t="str">
        <f>'Comprehensive apps info'!K33</f>
        <v>Ravi</v>
      </c>
      <c r="L33" s="25" t="str">
        <f>'Comprehensive apps info'!L33</f>
        <v>Dawn Robison</v>
      </c>
      <c r="M33" s="25" t="str">
        <f>'Comprehensive apps info'!M33</f>
        <v>Lisa Migliore &amp; Patrick Pope</v>
      </c>
      <c r="N33" s="25" t="str">
        <f>'Comprehensive apps info'!N33</f>
        <v>Casey McCammon</v>
      </c>
      <c r="O33" s="26" t="str">
        <f>'Comprehensive apps info'!O33</f>
        <v>Supported by TEKsystems</v>
      </c>
      <c r="P33" s="25" t="str">
        <f>'Comprehensive apps info'!P33</f>
        <v>N</v>
      </c>
      <c r="Q33" s="25" t="str">
        <f>'Comprehensive apps info'!Q33</f>
        <v>Y</v>
      </c>
      <c r="R33" s="25" t="str">
        <f>'Comprehensive apps info'!R33</f>
        <v>N</v>
      </c>
      <c r="S33" s="16" t="str">
        <f>'Comprehensive apps info'!S33</f>
        <v>Ritesh</v>
      </c>
      <c r="T33" s="16" t="str">
        <f>'Comprehensive apps info'!T33</f>
        <v>Maverick</v>
      </c>
      <c r="U33" s="25" t="str">
        <f>'Comprehensive apps info'!U33</f>
        <v>Hyde Park</v>
      </c>
      <c r="V33" s="25" t="str">
        <f>'Comprehensive apps info'!V33</f>
        <v>Hyde Park</v>
      </c>
      <c r="W33" s="28" t="str">
        <f>'Comprehensive apps info'!W33</f>
        <v>/prod/bcs/hdpp/clientapp/seiaddr/</v>
      </c>
      <c r="X33" s="29" t="str">
        <f>'Comprehensive apps info'!X33</f>
        <v>/bcs/hdpt/clientapp/seiaddr/</v>
      </c>
      <c r="Y33" s="30" t="str">
        <f>'Comprehensive apps info'!Y33</f>
        <v>https://sites.google.com/a/rrd.com/sei--address-change-hyde-park/</v>
      </c>
      <c r="Z33" s="31" t="str">
        <f>'Comprehensive apps info'!Z33</f>
        <v/>
      </c>
      <c r="AA33" s="32" t="str">
        <f>'Comprehensive apps info'!AA33</f>
        <v/>
      </c>
      <c r="AB33" s="32" t="str">
        <f>'Comprehensive apps info'!AB33</f>
        <v/>
      </c>
      <c r="AC33" s="32" t="str">
        <f>'Comprehensive apps info'!AC33</f>
        <v/>
      </c>
      <c r="AD33" s="32" t="str">
        <f>'Comprehensive apps info'!AD33</f>
        <v/>
      </c>
      <c r="AE33" s="32" t="str">
        <f>'Comprehensive apps info'!AE33</f>
        <v/>
      </c>
      <c r="AF33" s="33" t="str">
        <f>'Comprehensive apps info'!AF33</f>
        <v/>
      </c>
      <c r="AG33" s="33" t="str">
        <f>'Comprehensive apps info'!AG33</f>
        <v>No</v>
      </c>
      <c r="AH33" s="33" t="str">
        <f>'Comprehensive apps info'!AH33</f>
        <v/>
      </c>
      <c r="AI33" s="33" t="str">
        <f>'Comprehensive apps info'!AI33</f>
        <v/>
      </c>
      <c r="AJ33" s="33" t="str">
        <f>'Comprehensive apps info'!AJ33</f>
        <v/>
      </c>
      <c r="AK33" s="34" t="str">
        <f>'Comprehensive apps info'!AK33</f>
        <v/>
      </c>
      <c r="AL33" s="1"/>
      <c r="AM33" s="1"/>
      <c r="AN33" s="1"/>
    </row>
    <row r="34" hidden="1">
      <c r="A34" s="1"/>
      <c r="B34" s="10">
        <f>'Comprehensive apps info'!B34</f>
        <v>2</v>
      </c>
      <c r="C34" s="10">
        <f>'Comprehensive apps info'!C34</f>
        <v>10</v>
      </c>
      <c r="D34" s="25" t="str">
        <f>'Comprehensive apps info'!D34</f>
        <v>HR Bank</v>
      </c>
      <c r="E34" s="25" t="str">
        <f>'Comprehensive apps info'!E34</f>
        <v>RAC Check</v>
      </c>
      <c r="F34" s="25" t="str">
        <f>'Comprehensive apps info'!F34</f>
        <v>hrbracc</v>
      </c>
      <c r="G34" s="25" t="str">
        <f>'Comprehensive apps info'!G34</f>
        <v>Daily</v>
      </c>
      <c r="H34" s="25" t="str">
        <f>'Comprehensive apps info'!H34</f>
        <v>Check</v>
      </c>
      <c r="I34" s="25" t="str">
        <f>'Comprehensive apps info'!I34</f>
        <v>Raw Data</v>
      </c>
      <c r="J34" s="25" t="str">
        <f>'Comprehensive apps info'!J34</f>
        <v>Pravallika</v>
      </c>
      <c r="K34" s="25" t="str">
        <f>'Comprehensive apps info'!K34</f>
        <v>Naidu</v>
      </c>
      <c r="L34" s="25" t="str">
        <f>'Comprehensive apps info'!L34</f>
        <v>Michael Smith</v>
      </c>
      <c r="M34" s="25" t="str">
        <f>'Comprehensive apps info'!M34</f>
        <v>Kayla Hartigan</v>
      </c>
      <c r="N34" s="25" t="str">
        <f>'Comprehensive apps info'!N34</f>
        <v>Mike Benson</v>
      </c>
      <c r="O34" s="26" t="str">
        <f>'Comprehensive apps info'!O34</f>
        <v>Supported by TEKsystems</v>
      </c>
      <c r="P34" s="25" t="str">
        <f>'Comprehensive apps info'!P34</f>
        <v>N</v>
      </c>
      <c r="Q34" s="25" t="str">
        <f>'Comprehensive apps info'!Q34</f>
        <v>Y</v>
      </c>
      <c r="R34" s="25" t="str">
        <f>'Comprehensive apps info'!R34</f>
        <v>N</v>
      </c>
      <c r="S34" s="16" t="str">
        <f>'Comprehensive apps info'!S34</f>
        <v>Ritesh</v>
      </c>
      <c r="T34" s="16" t="str">
        <f>'Comprehensive apps info'!T34</f>
        <v>Maverick</v>
      </c>
      <c r="U34" s="25" t="str">
        <f>'Comprehensive apps info'!U34</f>
        <v>Dallas</v>
      </c>
      <c r="V34" s="25" t="str">
        <f>'Comprehensive apps info'!V34</f>
        <v>Dallas</v>
      </c>
      <c r="W34" s="28" t="str">
        <f>'Comprehensive apps info'!W34</f>
        <v>/prod/bcs/dalp/clientapp/hrbracc/</v>
      </c>
      <c r="X34" s="29" t="str">
        <f>'Comprehensive apps info'!X34</f>
        <v>/bcs/dalt/clientapp/hrbracc/</v>
      </c>
      <c r="Y34" s="30" t="str">
        <f>'Comprehensive apps info'!Y34</f>
        <v>https://sites.google.com/a/rrd.com/hr-bank-rac-check/</v>
      </c>
      <c r="Z34" s="31" t="str">
        <f>'Comprehensive apps info'!Z34</f>
        <v/>
      </c>
      <c r="AA34" s="32" t="str">
        <f>'Comprehensive apps info'!AA34</f>
        <v>mbodfs.pcc@rrd.com</v>
      </c>
      <c r="AB34" s="32" t="str">
        <f>'Comprehensive apps info'!AB34</f>
        <v>hrb-external@rrd.com</v>
      </c>
      <c r="AC34" s="32" t="str">
        <f>'Comprehensive apps info'!AC34</f>
        <v/>
      </c>
      <c r="AD34" s="32" t="str">
        <f>'Comprehensive apps info'!AD34</f>
        <v/>
      </c>
      <c r="AE34" s="32" t="str">
        <f>'Comprehensive apps info'!AE34</f>
        <v/>
      </c>
      <c r="AF34" s="33" t="str">
        <f>'Comprehensive apps info'!AF34</f>
        <v/>
      </c>
      <c r="AG34" s="33" t="str">
        <f>'Comprehensive apps info'!AG34</f>
        <v>No</v>
      </c>
      <c r="AH34" s="33" t="str">
        <f>'Comprehensive apps info'!AH34</f>
        <v/>
      </c>
      <c r="AI34" s="33" t="str">
        <f>'Comprehensive apps info'!AI34</f>
        <v/>
      </c>
      <c r="AJ34" s="33" t="str">
        <f>'Comprehensive apps info'!AJ34</f>
        <v/>
      </c>
      <c r="AK34" s="34" t="str">
        <f>'Comprehensive apps info'!AK34</f>
        <v/>
      </c>
      <c r="AL34" s="1"/>
      <c r="AM34" s="1"/>
      <c r="AN34" s="1"/>
    </row>
    <row r="35" hidden="1">
      <c r="A35" s="1"/>
      <c r="B35" s="10">
        <f>'Comprehensive apps info'!B35</f>
        <v>2</v>
      </c>
      <c r="C35" s="10">
        <f>'Comprehensive apps info'!C35</f>
        <v>11</v>
      </c>
      <c r="D35" s="25" t="str">
        <f>'Comprehensive apps info'!D35</f>
        <v>Genpact</v>
      </c>
      <c r="E35" s="25" t="str">
        <f>'Comprehensive apps info'!E35</f>
        <v>Checks</v>
      </c>
      <c r="F35" s="25" t="str">
        <f>'Comprehensive apps info'!F35</f>
        <v>genmhic</v>
      </c>
      <c r="G35" s="25" t="str">
        <f>'Comprehensive apps info'!G35</f>
        <v>Daily</v>
      </c>
      <c r="H35" s="25" t="str">
        <f>'Comprehensive apps info'!H35</f>
        <v>Check</v>
      </c>
      <c r="I35" s="25" t="str">
        <f>'Comprehensive apps info'!I35</f>
        <v>Raw Data</v>
      </c>
      <c r="J35" s="25" t="str">
        <f>'Comprehensive apps info'!J35</f>
        <v>Lakshmi</v>
      </c>
      <c r="K35" s="25" t="str">
        <f>'Comprehensive apps info'!K35</f>
        <v>Nethra</v>
      </c>
      <c r="L35" s="25" t="str">
        <f>'Comprehensive apps info'!L35</f>
        <v>Michael Smith</v>
      </c>
      <c r="M35" s="25" t="str">
        <f>'Comprehensive apps info'!M35</f>
        <v>Kibreab Habteselassie</v>
      </c>
      <c r="N35" s="25" t="str">
        <f>'Comprehensive apps info'!N35</f>
        <v>Mike Benson</v>
      </c>
      <c r="O35" s="26" t="str">
        <f>'Comprehensive apps info'!O35</f>
        <v>Supported by TEKsystems</v>
      </c>
      <c r="P35" s="25" t="str">
        <f>'Comprehensive apps info'!P35</f>
        <v>N/A</v>
      </c>
      <c r="Q35" s="25" t="str">
        <f>'Comprehensive apps info'!Q35</f>
        <v>N/A</v>
      </c>
      <c r="R35" s="25" t="str">
        <f>'Comprehensive apps info'!R35</f>
        <v>N/A</v>
      </c>
      <c r="S35" s="16" t="str">
        <f>'Comprehensive apps info'!S35</f>
        <v>Ritesh</v>
      </c>
      <c r="T35" s="16" t="str">
        <f>'Comprehensive apps info'!T35</f>
        <v>Maverick</v>
      </c>
      <c r="U35" s="25" t="str">
        <f>'Comprehensive apps info'!U35</f>
        <v>Dallas</v>
      </c>
      <c r="V35" s="25" t="str">
        <f>'Comprehensive apps info'!V35</f>
        <v>Dallas</v>
      </c>
      <c r="W35" s="28" t="str">
        <f>'Comprehensive apps info'!W35</f>
        <v>/prod/bcs/dalp/clientapp/genmhic/</v>
      </c>
      <c r="X35" s="29" t="str">
        <f>'Comprehensive apps info'!X35</f>
        <v>/bcs/dalt/clientapp/genmhic/</v>
      </c>
      <c r="Y35" s="30" t="str">
        <f>'Comprehensive apps info'!Y35</f>
        <v>https://sites.google.com/a/rrd.com/genpact_mhi-ap-checks/</v>
      </c>
      <c r="Z35" s="31" t="str">
        <f>'Comprehensive apps info'!Z35</f>
        <v/>
      </c>
      <c r="AA35" s="32" t="str">
        <f>'Comprehensive apps info'!AA35</f>
        <v/>
      </c>
      <c r="AB35" s="32" t="str">
        <f>'Comprehensive apps info'!AB35</f>
        <v/>
      </c>
      <c r="AC35" s="32" t="str">
        <f>'Comprehensive apps info'!AC35</f>
        <v/>
      </c>
      <c r="AD35" s="32" t="str">
        <f>'Comprehensive apps info'!AD35</f>
        <v/>
      </c>
      <c r="AE35" s="32" t="str">
        <f>'Comprehensive apps info'!AE35</f>
        <v/>
      </c>
      <c r="AF35" s="33" t="str">
        <f>'Comprehensive apps info'!AF35</f>
        <v/>
      </c>
      <c r="AG35" s="33" t="str">
        <f>'Comprehensive apps info'!AG35</f>
        <v>No</v>
      </c>
      <c r="AH35" s="33" t="str">
        <f>'Comprehensive apps info'!AH35</f>
        <v/>
      </c>
      <c r="AI35" s="33" t="str">
        <f>'Comprehensive apps info'!AI35</f>
        <v/>
      </c>
      <c r="AJ35" s="33" t="str">
        <f>'Comprehensive apps info'!AJ35</f>
        <v/>
      </c>
      <c r="AK35" s="34" t="str">
        <f>'Comprehensive apps info'!AK35</f>
        <v/>
      </c>
      <c r="AL35" s="1"/>
      <c r="AM35" s="1"/>
      <c r="AN35" s="1"/>
    </row>
    <row r="36" hidden="1">
      <c r="A36" s="1"/>
      <c r="B36" s="10">
        <f>'Comprehensive apps info'!B36</f>
        <v>2</v>
      </c>
      <c r="C36" s="10">
        <f>'Comprehensive apps info'!C36</f>
        <v>12</v>
      </c>
      <c r="D36" s="25" t="str">
        <f>'Comprehensive apps info'!D36</f>
        <v>Standard Insurance</v>
      </c>
      <c r="E36" s="25" t="str">
        <f>'Comprehensive apps info'!E36</f>
        <v>NY Checks</v>
      </c>
      <c r="F36" s="25" t="str">
        <f>'Comprehensive apps info'!F36</f>
        <v>sicchck</v>
      </c>
      <c r="G36" s="25" t="str">
        <f>'Comprehensive apps info'!G36</f>
        <v>Bi-monthly</v>
      </c>
      <c r="H36" s="25" t="str">
        <f>'Comprehensive apps info'!H36</f>
        <v>Check</v>
      </c>
      <c r="I36" s="25" t="str">
        <f>'Comprehensive apps info'!I36</f>
        <v>Raw Data</v>
      </c>
      <c r="J36" s="25" t="str">
        <f>'Comprehensive apps info'!J36</f>
        <v>Pravallika</v>
      </c>
      <c r="K36" s="25" t="str">
        <f>'Comprehensive apps info'!K36</f>
        <v>Naidu</v>
      </c>
      <c r="L36" s="25" t="str">
        <f>'Comprehensive apps info'!L36</f>
        <v>Ismaila Meite</v>
      </c>
      <c r="M36" s="25" t="str">
        <f>'Comprehensive apps info'!M36</f>
        <v>Jared Sterzer</v>
      </c>
      <c r="N36" s="25" t="str">
        <f>'Comprehensive apps info'!N36</f>
        <v>Casey McCammon</v>
      </c>
      <c r="O36" s="26" t="str">
        <f>'Comprehensive apps info'!O36</f>
        <v>Supported by TEKsystems</v>
      </c>
      <c r="P36" s="25" t="str">
        <f>'Comprehensive apps info'!P36</f>
        <v>N</v>
      </c>
      <c r="Q36" s="25" t="str">
        <f>'Comprehensive apps info'!Q36</f>
        <v>Y</v>
      </c>
      <c r="R36" s="25" t="str">
        <f>'Comprehensive apps info'!R36</f>
        <v>N</v>
      </c>
      <c r="S36" s="16" t="str">
        <f>'Comprehensive apps info'!S36</f>
        <v>Ritesh</v>
      </c>
      <c r="T36" s="16" t="str">
        <f>'Comprehensive apps info'!T36</f>
        <v>Maverick</v>
      </c>
      <c r="U36" s="25" t="str">
        <f>'Comprehensive apps info'!U36</f>
        <v>Logan</v>
      </c>
      <c r="V36" s="25" t="str">
        <f>'Comprehensive apps info'!V36</f>
        <v>Logan</v>
      </c>
      <c r="W36" s="28" t="str">
        <f>'Comprehensive apps info'!W36</f>
        <v>/prod/bcs/lgnp/clientapp/sicchck/</v>
      </c>
      <c r="X36" s="29" t="str">
        <f>'Comprehensive apps info'!X36</f>
        <v>/bcs/lgnt/clientapp/sicchck/</v>
      </c>
      <c r="Y36" s="30" t="str">
        <f>'Comprehensive apps info'!Y36</f>
        <v>https://sites.google.com/a/rrd.com/standard-insurance/</v>
      </c>
      <c r="Z36" s="31" t="str">
        <f>'Comprehensive apps info'!Z36</f>
        <v/>
      </c>
      <c r="AA36" s="32" t="str">
        <f>'Comprehensive apps info'!AA36</f>
        <v/>
      </c>
      <c r="AB36" s="32" t="str">
        <f>'Comprehensive apps info'!AB36</f>
        <v/>
      </c>
      <c r="AC36" s="32" t="str">
        <f>'Comprehensive apps info'!AC36</f>
        <v/>
      </c>
      <c r="AD36" s="32" t="str">
        <f>'Comprehensive apps info'!AD36</f>
        <v/>
      </c>
      <c r="AE36" s="32" t="str">
        <f>'Comprehensive apps info'!AE36</f>
        <v/>
      </c>
      <c r="AF36" s="33" t="str">
        <f>'Comprehensive apps info'!AF36</f>
        <v/>
      </c>
      <c r="AG36" s="33" t="str">
        <f>'Comprehensive apps info'!AG36</f>
        <v>No</v>
      </c>
      <c r="AH36" s="33" t="str">
        <f>'Comprehensive apps info'!AH36</f>
        <v/>
      </c>
      <c r="AI36" s="33" t="str">
        <f>'Comprehensive apps info'!AI36</f>
        <v/>
      </c>
      <c r="AJ36" s="33" t="str">
        <f>'Comprehensive apps info'!AJ36</f>
        <v/>
      </c>
      <c r="AK36" s="34" t="str">
        <f>'Comprehensive apps info'!AK36</f>
        <v/>
      </c>
      <c r="AL36" s="1"/>
      <c r="AM36" s="1"/>
      <c r="AN36" s="1"/>
    </row>
    <row r="37" hidden="1">
      <c r="A37" s="1"/>
      <c r="B37" s="10">
        <f>'Comprehensive apps info'!B37</f>
        <v>2</v>
      </c>
      <c r="C37" s="10">
        <f>'Comprehensive apps info'!C37</f>
        <v>13</v>
      </c>
      <c r="D37" s="25" t="str">
        <f>'Comprehensive apps info'!D37</f>
        <v>Standard Insurance</v>
      </c>
      <c r="E37" s="25" t="str">
        <f>'Comprehensive apps info'!E37</f>
        <v>Portland Checks</v>
      </c>
      <c r="F37" s="25" t="str">
        <f>'Comprehensive apps info'!F37</f>
        <v>sicchck</v>
      </c>
      <c r="G37" s="25" t="str">
        <f>'Comprehensive apps info'!G37</f>
        <v>Bi-monthly</v>
      </c>
      <c r="H37" s="25" t="str">
        <f>'Comprehensive apps info'!H37</f>
        <v>Check</v>
      </c>
      <c r="I37" s="25" t="str">
        <f>'Comprehensive apps info'!I37</f>
        <v>Raw Data</v>
      </c>
      <c r="J37" s="25" t="str">
        <f>'Comprehensive apps info'!J37</f>
        <v>Pravallika</v>
      </c>
      <c r="K37" s="25" t="str">
        <f>'Comprehensive apps info'!K37</f>
        <v>Naidu</v>
      </c>
      <c r="L37" s="25" t="str">
        <f>'Comprehensive apps info'!L37</f>
        <v>Ismaila Meite</v>
      </c>
      <c r="M37" s="25" t="str">
        <f>'Comprehensive apps info'!M37</f>
        <v>Jared Sterzer</v>
      </c>
      <c r="N37" s="25" t="str">
        <f>'Comprehensive apps info'!N37</f>
        <v>Casey McCammon</v>
      </c>
      <c r="O37" s="26" t="str">
        <f>'Comprehensive apps info'!O37</f>
        <v>Supported by TEKsystems</v>
      </c>
      <c r="P37" s="25" t="str">
        <f>'Comprehensive apps info'!P37</f>
        <v>N</v>
      </c>
      <c r="Q37" s="25" t="str">
        <f>'Comprehensive apps info'!Q37</f>
        <v>Y</v>
      </c>
      <c r="R37" s="25" t="str">
        <f>'Comprehensive apps info'!R37</f>
        <v>N</v>
      </c>
      <c r="S37" s="16" t="str">
        <f>'Comprehensive apps info'!S37</f>
        <v>Ritesh</v>
      </c>
      <c r="T37" s="16" t="str">
        <f>'Comprehensive apps info'!T37</f>
        <v>Maverick</v>
      </c>
      <c r="U37" s="25" t="str">
        <f>'Comprehensive apps info'!U37</f>
        <v>Logan</v>
      </c>
      <c r="V37" s="25" t="str">
        <f>'Comprehensive apps info'!V37</f>
        <v>Logan</v>
      </c>
      <c r="W37" s="28" t="str">
        <f>'Comprehensive apps info'!W37</f>
        <v>/prod/bcs/lgnp/clientapp/sicchck/</v>
      </c>
      <c r="X37" s="29" t="str">
        <f>'Comprehensive apps info'!X37</f>
        <v>/bcs/lgnt/clientapp/sicchck/</v>
      </c>
      <c r="Y37" s="30" t="str">
        <f>'Comprehensive apps info'!Y37</f>
        <v>https://sites.google.com/a/rrd.com/standard-insurance/</v>
      </c>
      <c r="Z37" s="31" t="str">
        <f>'Comprehensive apps info'!Z37</f>
        <v/>
      </c>
      <c r="AA37" s="32" t="str">
        <f>'Comprehensive apps info'!AA37</f>
        <v/>
      </c>
      <c r="AB37" s="32" t="str">
        <f>'Comprehensive apps info'!AB37</f>
        <v/>
      </c>
      <c r="AC37" s="32" t="str">
        <f>'Comprehensive apps info'!AC37</f>
        <v/>
      </c>
      <c r="AD37" s="32" t="str">
        <f>'Comprehensive apps info'!AD37</f>
        <v/>
      </c>
      <c r="AE37" s="32" t="str">
        <f>'Comprehensive apps info'!AE37</f>
        <v/>
      </c>
      <c r="AF37" s="33" t="str">
        <f>'Comprehensive apps info'!AF37</f>
        <v/>
      </c>
      <c r="AG37" s="33" t="str">
        <f>'Comprehensive apps info'!AG37</f>
        <v>No</v>
      </c>
      <c r="AH37" s="33" t="str">
        <f>'Comprehensive apps info'!AH37</f>
        <v/>
      </c>
      <c r="AI37" s="33" t="str">
        <f>'Comprehensive apps info'!AI37</f>
        <v/>
      </c>
      <c r="AJ37" s="33" t="str">
        <f>'Comprehensive apps info'!AJ37</f>
        <v/>
      </c>
      <c r="AK37" s="34" t="str">
        <f>'Comprehensive apps info'!AK37</f>
        <v/>
      </c>
      <c r="AL37" s="1"/>
      <c r="AM37" s="1"/>
      <c r="AN37" s="1"/>
    </row>
    <row r="38" hidden="1">
      <c r="A38" s="1"/>
      <c r="B38" s="10">
        <f>'Comprehensive apps info'!B38</f>
        <v>2</v>
      </c>
      <c r="C38" s="10">
        <f>'Comprehensive apps info'!C38</f>
        <v>14</v>
      </c>
      <c r="D38" s="25" t="str">
        <f>'Comprehensive apps info'!D38</f>
        <v>Global Exchange Services</v>
      </c>
      <c r="E38" s="25" t="str">
        <f>'Comprehensive apps info'!E38</f>
        <v>Dunning</v>
      </c>
      <c r="F38" s="25" t="str">
        <f>'Comprehensive apps info'!F38</f>
        <v>gxsduns</v>
      </c>
      <c r="G38" s="25" t="str">
        <f>'Comprehensive apps info'!G38</f>
        <v>Monthly</v>
      </c>
      <c r="H38" s="25" t="str">
        <f>'Comprehensive apps info'!H38</f>
        <v>Letters</v>
      </c>
      <c r="I38" s="25" t="str">
        <f>'Comprehensive apps info'!I38</f>
        <v>PDF</v>
      </c>
      <c r="J38" s="25" t="str">
        <f>'Comprehensive apps info'!J38</f>
        <v>Lakshmi</v>
      </c>
      <c r="K38" s="25" t="str">
        <f>'Comprehensive apps info'!K38</f>
        <v>Venkat</v>
      </c>
      <c r="L38" s="25" t="str">
        <f>'Comprehensive apps info'!L38</f>
        <v>Joe Ames</v>
      </c>
      <c r="M38" s="25" t="str">
        <f>'Comprehensive apps info'!M38</f>
        <v>Kathleen Bloomquist</v>
      </c>
      <c r="N38" s="25" t="str">
        <f>'Comprehensive apps info'!N38</f>
        <v>Carrie Gereau</v>
      </c>
      <c r="O38" s="26" t="str">
        <f>'Comprehensive apps info'!O38</f>
        <v>Supported by TEKsystems</v>
      </c>
      <c r="P38" s="25" t="str">
        <f>'Comprehensive apps info'!P38</f>
        <v>N</v>
      </c>
      <c r="Q38" s="25" t="str">
        <f>'Comprehensive apps info'!Q38</f>
        <v>Y</v>
      </c>
      <c r="R38" s="25" t="str">
        <f>'Comprehensive apps info'!R38</f>
        <v>N</v>
      </c>
      <c r="S38" s="16" t="str">
        <f>'Comprehensive apps info'!S38</f>
        <v>Ritesh</v>
      </c>
      <c r="T38" s="16" t="str">
        <f>'Comprehensive apps info'!T38</f>
        <v>Maverick</v>
      </c>
      <c r="U38" s="25" t="str">
        <f>'Comprehensive apps info'!U38</f>
        <v>Chicago</v>
      </c>
      <c r="V38" s="25" t="str">
        <f>'Comprehensive apps info'!V38</f>
        <v>Chicago</v>
      </c>
      <c r="W38" s="28" t="str">
        <f>'Comprehensive apps info'!W38</f>
        <v>/prod/bcs/chgp/clientapp/gxsduns/</v>
      </c>
      <c r="X38" s="29" t="str">
        <f>'Comprehensive apps info'!X38</f>
        <v>/bcs/chgt/clientapp/gxsduns/</v>
      </c>
      <c r="Y38" s="30" t="str">
        <f>'Comprehensive apps info'!Y38</f>
        <v>https://sites.google.com/a/rrd.com/gxs-duns---global-exchange-services-dunning-letters-us-canada/</v>
      </c>
      <c r="Z38" s="31" t="str">
        <f>'Comprehensive apps info'!Z38</f>
        <v/>
      </c>
      <c r="AA38" s="32" t="str">
        <f>'Comprehensive apps info'!AA38</f>
        <v/>
      </c>
      <c r="AB38" s="32" t="str">
        <f>'Comprehensive apps info'!AB38</f>
        <v/>
      </c>
      <c r="AC38" s="32" t="str">
        <f>'Comprehensive apps info'!AC38</f>
        <v/>
      </c>
      <c r="AD38" s="32" t="str">
        <f>'Comprehensive apps info'!AD38</f>
        <v/>
      </c>
      <c r="AE38" s="32" t="str">
        <f>'Comprehensive apps info'!AE38</f>
        <v/>
      </c>
      <c r="AF38" s="33" t="str">
        <f>'Comprehensive apps info'!AF38</f>
        <v/>
      </c>
      <c r="AG38" s="33" t="str">
        <f>'Comprehensive apps info'!AG38</f>
        <v>No</v>
      </c>
      <c r="AH38" s="33" t="str">
        <f>'Comprehensive apps info'!AH38</f>
        <v/>
      </c>
      <c r="AI38" s="33" t="str">
        <f>'Comprehensive apps info'!AI38</f>
        <v/>
      </c>
      <c r="AJ38" s="33" t="str">
        <f>'Comprehensive apps info'!AJ38</f>
        <v/>
      </c>
      <c r="AK38" s="34" t="str">
        <f>'Comprehensive apps info'!AK38</f>
        <v/>
      </c>
      <c r="AL38" s="1"/>
      <c r="AM38" s="1"/>
      <c r="AN38" s="1"/>
    </row>
    <row r="39" hidden="1">
      <c r="A39" s="1"/>
      <c r="B39" s="10">
        <f>'Comprehensive apps info'!B39</f>
        <v>2</v>
      </c>
      <c r="C39" s="10">
        <f>'Comprehensive apps info'!C39</f>
        <v>15</v>
      </c>
      <c r="D39" s="25" t="str">
        <f>'Comprehensive apps info'!D39</f>
        <v>Global Exchange Services</v>
      </c>
      <c r="E39" s="25" t="str">
        <f>'Comprehensive apps info'!E39</f>
        <v>Galaxy</v>
      </c>
      <c r="F39" s="25" t="str">
        <f>'Comprehensive apps info'!F39</f>
        <v>gxsglxy</v>
      </c>
      <c r="G39" s="25" t="str">
        <f>'Comprehensive apps info'!G39</f>
        <v>Monthly</v>
      </c>
      <c r="H39" s="25" t="str">
        <f>'Comprehensive apps info'!H39</f>
        <v>Letters</v>
      </c>
      <c r="I39" s="25" t="str">
        <f>'Comprehensive apps info'!I39</f>
        <v>PDF</v>
      </c>
      <c r="J39" s="25" t="str">
        <f>'Comprehensive apps info'!J39</f>
        <v>Nethra</v>
      </c>
      <c r="K39" s="25" t="str">
        <f>'Comprehensive apps info'!K39</f>
        <v>Ravi</v>
      </c>
      <c r="L39" s="25" t="str">
        <f>'Comprehensive apps info'!L39</f>
        <v>Joe Ames</v>
      </c>
      <c r="M39" s="25" t="str">
        <f>'Comprehensive apps info'!M39</f>
        <v>Kathleen Bloomquist</v>
      </c>
      <c r="N39" s="25" t="str">
        <f>'Comprehensive apps info'!N39</f>
        <v>Carrie Gereau</v>
      </c>
      <c r="O39" s="26" t="str">
        <f>'Comprehensive apps info'!O39</f>
        <v>Supported by TEKsystems</v>
      </c>
      <c r="P39" s="25" t="str">
        <f>'Comprehensive apps info'!P39</f>
        <v>N</v>
      </c>
      <c r="Q39" s="25" t="str">
        <f>'Comprehensive apps info'!Q39</f>
        <v>Y</v>
      </c>
      <c r="R39" s="25" t="str">
        <f>'Comprehensive apps info'!R39</f>
        <v>Y</v>
      </c>
      <c r="S39" s="16" t="str">
        <f>'Comprehensive apps info'!S39</f>
        <v>Ritesh</v>
      </c>
      <c r="T39" s="16" t="str">
        <f>'Comprehensive apps info'!T39</f>
        <v>Maverick</v>
      </c>
      <c r="U39" s="25" t="str">
        <f>'Comprehensive apps info'!U39</f>
        <v>Chicago</v>
      </c>
      <c r="V39" s="25" t="str">
        <f>'Comprehensive apps info'!V39</f>
        <v>Chicago</v>
      </c>
      <c r="W39" s="28" t="str">
        <f>'Comprehensive apps info'!W39</f>
        <v>/prod/bcs/chgp/clientapp/gxsglxy/</v>
      </c>
      <c r="X39" s="29" t="str">
        <f>'Comprehensive apps info'!X39</f>
        <v>/bcs/chgt/clientapp/gxsglxy/</v>
      </c>
      <c r="Y39" s="30" t="str">
        <f>'Comprehensive apps info'!Y39</f>
        <v>https://sites.google.com/a/rrd.com/gxs-glxy---global-exchange-services-galaxy-canada/</v>
      </c>
      <c r="Z39" s="31" t="str">
        <f>'Comprehensive apps info'!Z39</f>
        <v/>
      </c>
      <c r="AA39" s="32" t="str">
        <f>'Comprehensive apps info'!AA39</f>
        <v/>
      </c>
      <c r="AB39" s="32" t="str">
        <f>'Comprehensive apps info'!AB39</f>
        <v/>
      </c>
      <c r="AC39" s="32" t="str">
        <f>'Comprehensive apps info'!AC39</f>
        <v/>
      </c>
      <c r="AD39" s="32" t="str">
        <f>'Comprehensive apps info'!AD39</f>
        <v/>
      </c>
      <c r="AE39" s="32" t="str">
        <f>'Comprehensive apps info'!AE39</f>
        <v/>
      </c>
      <c r="AF39" s="33" t="str">
        <f>'Comprehensive apps info'!AF39</f>
        <v/>
      </c>
      <c r="AG39" s="33" t="str">
        <f>'Comprehensive apps info'!AG39</f>
        <v>No</v>
      </c>
      <c r="AH39" s="33" t="str">
        <f>'Comprehensive apps info'!AH39</f>
        <v/>
      </c>
      <c r="AI39" s="33" t="str">
        <f>'Comprehensive apps info'!AI39</f>
        <v/>
      </c>
      <c r="AJ39" s="33" t="str">
        <f>'Comprehensive apps info'!AJ39</f>
        <v/>
      </c>
      <c r="AK39" s="34" t="str">
        <f>'Comprehensive apps info'!AK39</f>
        <v/>
      </c>
      <c r="AL39" s="1"/>
      <c r="AM39" s="1"/>
      <c r="AN39" s="1"/>
    </row>
    <row r="40" hidden="1">
      <c r="A40" s="1"/>
      <c r="B40" s="10">
        <f>'Comprehensive apps info'!B40</f>
        <v>2</v>
      </c>
      <c r="C40" s="10">
        <f>'Comprehensive apps info'!C40</f>
        <v>16</v>
      </c>
      <c r="D40" s="25" t="str">
        <f>'Comprehensive apps info'!D40</f>
        <v>ING Voya</v>
      </c>
      <c r="E40" s="25" t="str">
        <f>'Comprehensive apps info'!E40</f>
        <v>Agent CDs</v>
      </c>
      <c r="F40" s="25" t="str">
        <f>'Comprehensive apps info'!F40</f>
        <v>ingsumr</v>
      </c>
      <c r="G40" s="25" t="str">
        <f>'Comprehensive apps info'!G40</f>
        <v>Quarterly</v>
      </c>
      <c r="H40" s="25" t="str">
        <f>'Comprehensive apps info'!H40</f>
        <v>CD's</v>
      </c>
      <c r="I40" s="25" t="str">
        <f>'Comprehensive apps info'!I40</f>
        <v>Raw Data</v>
      </c>
      <c r="J40" s="25" t="str">
        <f>'Comprehensive apps info'!J40</f>
        <v>Lakshmi</v>
      </c>
      <c r="K40" s="25" t="str">
        <f>'Comprehensive apps info'!K40</f>
        <v>Venkat</v>
      </c>
      <c r="L40" s="25" t="str">
        <f>'Comprehensive apps info'!L40</f>
        <v>Craig Schvaneveldt</v>
      </c>
      <c r="M40" s="25" t="str">
        <f>'Comprehensive apps info'!M40</f>
        <v>Julie Dunbar</v>
      </c>
      <c r="N40" s="25" t="str">
        <f>'Comprehensive apps info'!N40</f>
        <v>Casey McCammon</v>
      </c>
      <c r="O40" s="26" t="str">
        <f>'Comprehensive apps info'!O40</f>
        <v>Supported by TEKsystems</v>
      </c>
      <c r="P40" s="25" t="str">
        <f>'Comprehensive apps info'!P40</f>
        <v>N</v>
      </c>
      <c r="Q40" s="25" t="str">
        <f>'Comprehensive apps info'!Q40</f>
        <v>Y</v>
      </c>
      <c r="R40" s="25" t="str">
        <f>'Comprehensive apps info'!R40</f>
        <v>N</v>
      </c>
      <c r="S40" s="16" t="str">
        <f>'Comprehensive apps info'!S40</f>
        <v>Ritesh</v>
      </c>
      <c r="T40" s="16" t="str">
        <f>'Comprehensive apps info'!T40</f>
        <v>Maverick</v>
      </c>
      <c r="U40" s="25" t="str">
        <f>'Comprehensive apps info'!U40</f>
        <v>Logan</v>
      </c>
      <c r="V40" s="25" t="str">
        <f>'Comprehensive apps info'!V40</f>
        <v>Logan</v>
      </c>
      <c r="W40" s="28" t="str">
        <f>'Comprehensive apps info'!W40</f>
        <v>/prod/bcs/lgnp/clientapp/ingsumr/</v>
      </c>
      <c r="X40" s="29" t="str">
        <f>'Comprehensive apps info'!X40</f>
        <v>/bcs/lgnt/clientapp/ingsumr/</v>
      </c>
      <c r="Y40" s="30" t="str">
        <f>'Comprehensive apps info'!Y40</f>
        <v>https://sites.google.com/a/rrd.com/ing-sumr/</v>
      </c>
      <c r="Z40" s="31" t="str">
        <f>'Comprehensive apps info'!Z40</f>
        <v/>
      </c>
      <c r="AA40" s="32" t="str">
        <f>'Comprehensive apps info'!AA40</f>
        <v/>
      </c>
      <c r="AB40" s="32" t="str">
        <f>'Comprehensive apps info'!AB40</f>
        <v/>
      </c>
      <c r="AC40" s="32" t="str">
        <f>'Comprehensive apps info'!AC40</f>
        <v/>
      </c>
      <c r="AD40" s="32" t="str">
        <f>'Comprehensive apps info'!AD40</f>
        <v/>
      </c>
      <c r="AE40" s="32" t="str">
        <f>'Comprehensive apps info'!AE40</f>
        <v/>
      </c>
      <c r="AF40" s="33" t="str">
        <f>'Comprehensive apps info'!AF40</f>
        <v/>
      </c>
      <c r="AG40" s="33" t="str">
        <f>'Comprehensive apps info'!AG40</f>
        <v>No</v>
      </c>
      <c r="AH40" s="33" t="str">
        <f>'Comprehensive apps info'!AH40</f>
        <v/>
      </c>
      <c r="AI40" s="33" t="str">
        <f>'Comprehensive apps info'!AI40</f>
        <v/>
      </c>
      <c r="AJ40" s="33" t="str">
        <f>'Comprehensive apps info'!AJ40</f>
        <v/>
      </c>
      <c r="AK40" s="34" t="str">
        <f>'Comprehensive apps info'!AK40</f>
        <v/>
      </c>
      <c r="AL40" s="1"/>
      <c r="AM40" s="1"/>
      <c r="AN40" s="1"/>
    </row>
    <row r="41" hidden="1">
      <c r="A41" s="1"/>
      <c r="B41" s="10">
        <f>'Comprehensive apps info'!B41</f>
        <v>2</v>
      </c>
      <c r="C41" s="10">
        <f>'Comprehensive apps info'!C41</f>
        <v>17</v>
      </c>
      <c r="D41" s="25" t="str">
        <f>'Comprehensive apps info'!D41</f>
        <v>SEI</v>
      </c>
      <c r="E41" s="25" t="str">
        <f>'Comprehensive apps info'!E41</f>
        <v>ECR</v>
      </c>
      <c r="F41" s="25" t="str">
        <f>'Comprehensive apps info'!F41</f>
        <v>seiecrp</v>
      </c>
      <c r="G41" s="25" t="str">
        <f>'Comprehensive apps info'!G41</f>
        <v>Bi-monthly</v>
      </c>
      <c r="H41" s="25" t="str">
        <f>'Comprehensive apps info'!H41</f>
        <v>Letter</v>
      </c>
      <c r="I41" s="25" t="str">
        <f>'Comprehensive apps info'!I41</f>
        <v>PDF</v>
      </c>
      <c r="J41" s="25" t="str">
        <f>'Comprehensive apps info'!J41</f>
        <v>Lakshmi</v>
      </c>
      <c r="K41" s="25" t="str">
        <f>'Comprehensive apps info'!K41</f>
        <v>Venkat</v>
      </c>
      <c r="L41" s="25" t="str">
        <f>'Comprehensive apps info'!L41</f>
        <v>Craig Schvaneveldt</v>
      </c>
      <c r="M41" s="25" t="str">
        <f>'Comprehensive apps info'!M41</f>
        <v>Kathleen Bloomquist</v>
      </c>
      <c r="N41" s="25" t="str">
        <f>'Comprehensive apps info'!N41</f>
        <v>Casey McCammon</v>
      </c>
      <c r="O41" s="26" t="str">
        <f>'Comprehensive apps info'!O41</f>
        <v>Supported by TEKsystems</v>
      </c>
      <c r="P41" s="25" t="str">
        <f>'Comprehensive apps info'!P41</f>
        <v>N</v>
      </c>
      <c r="Q41" s="25" t="str">
        <f>'Comprehensive apps info'!Q41</f>
        <v>Y</v>
      </c>
      <c r="R41" s="25" t="str">
        <f>'Comprehensive apps info'!R41</f>
        <v>N</v>
      </c>
      <c r="S41" s="16" t="str">
        <f>'Comprehensive apps info'!S41</f>
        <v>Ritesh</v>
      </c>
      <c r="T41" s="16" t="str">
        <f>'Comprehensive apps info'!T41</f>
        <v>Maverick</v>
      </c>
      <c r="U41" s="25" t="str">
        <f>'Comprehensive apps info'!U41</f>
        <v>Chicago</v>
      </c>
      <c r="V41" s="25" t="str">
        <f>'Comprehensive apps info'!V41</f>
        <v>Chicago</v>
      </c>
      <c r="W41" s="28" t="str">
        <f>'Comprehensive apps info'!W41</f>
        <v>/prod/bcs/chgp/clientapp/seiecrp/</v>
      </c>
      <c r="X41" s="29" t="str">
        <f>'Comprehensive apps info'!X41</f>
        <v>/bcs/chgt/clientapp/seiecrp/</v>
      </c>
      <c r="Y41" s="30" t="str">
        <f>'Comprehensive apps info'!Y41</f>
        <v>https://sites.google.com/a/rrd.com/sei-investments-ecrp/</v>
      </c>
      <c r="Z41" s="31" t="str">
        <f>'Comprehensive apps info'!Z41</f>
        <v/>
      </c>
      <c r="AA41" s="32" t="str">
        <f>'Comprehensive apps info'!AA41</f>
        <v/>
      </c>
      <c r="AB41" s="32" t="str">
        <f>'Comprehensive apps info'!AB41</f>
        <v/>
      </c>
      <c r="AC41" s="32" t="str">
        <f>'Comprehensive apps info'!AC41</f>
        <v/>
      </c>
      <c r="AD41" s="32" t="str">
        <f>'Comprehensive apps info'!AD41</f>
        <v/>
      </c>
      <c r="AE41" s="32" t="str">
        <f>'Comprehensive apps info'!AE41</f>
        <v/>
      </c>
      <c r="AF41" s="33" t="str">
        <f>'Comprehensive apps info'!AF41</f>
        <v/>
      </c>
      <c r="AG41" s="33" t="str">
        <f>'Comprehensive apps info'!AG41</f>
        <v>No</v>
      </c>
      <c r="AH41" s="33" t="str">
        <f>'Comprehensive apps info'!AH41</f>
        <v/>
      </c>
      <c r="AI41" s="33" t="str">
        <f>'Comprehensive apps info'!AI41</f>
        <v/>
      </c>
      <c r="AJ41" s="33" t="str">
        <f>'Comprehensive apps info'!AJ41</f>
        <v/>
      </c>
      <c r="AK41" s="34" t="str">
        <f>'Comprehensive apps info'!AK41</f>
        <v/>
      </c>
      <c r="AL41" s="1"/>
      <c r="AM41" s="1"/>
      <c r="AN41" s="1"/>
    </row>
    <row r="42" hidden="1">
      <c r="A42" s="1"/>
      <c r="B42" s="10">
        <f>'Comprehensive apps info'!B42</f>
        <v>2</v>
      </c>
      <c r="C42" s="10">
        <f>'Comprehensive apps info'!C42</f>
        <v>18</v>
      </c>
      <c r="D42" s="25" t="str">
        <f>'Comprehensive apps info'!D42</f>
        <v>American College of Cardiology</v>
      </c>
      <c r="E42" s="25" t="str">
        <f>'Comprehensive apps info'!E42</f>
        <v>Letters</v>
      </c>
      <c r="F42" s="25" t="str">
        <f>'Comprehensive apps info'!F42</f>
        <v>accthlt</v>
      </c>
      <c r="G42" s="25" t="str">
        <f>'Comprehensive apps info'!G42</f>
        <v>Quarterly</v>
      </c>
      <c r="H42" s="25" t="str">
        <f>'Comprehensive apps info'!H42</f>
        <v>Letter/Stmt</v>
      </c>
      <c r="I42" s="25" t="str">
        <f>'Comprehensive apps info'!I42</f>
        <v>Raw Data</v>
      </c>
      <c r="J42" s="25" t="str">
        <f>'Comprehensive apps info'!J42</f>
        <v>Nethra</v>
      </c>
      <c r="K42" s="25" t="str">
        <f>'Comprehensive apps info'!K42</f>
        <v>Ravi</v>
      </c>
      <c r="L42" s="25" t="str">
        <f>'Comprehensive apps info'!L42</f>
        <v>Joe Ames</v>
      </c>
      <c r="M42" s="25" t="str">
        <f>'Comprehensive apps info'!M42</f>
        <v>Kate Kennedy</v>
      </c>
      <c r="N42" s="25" t="str">
        <f>'Comprehensive apps info'!N42</f>
        <v>Carrie Gereau</v>
      </c>
      <c r="O42" s="26" t="str">
        <f>'Comprehensive apps info'!O42</f>
        <v>Supported by TEKsystems</v>
      </c>
      <c r="P42" s="25" t="str">
        <f>'Comprehensive apps info'!P42</f>
        <v>N</v>
      </c>
      <c r="Q42" s="25" t="str">
        <f>'Comprehensive apps info'!Q42</f>
        <v>Y</v>
      </c>
      <c r="R42" s="25" t="str">
        <f>'Comprehensive apps info'!R42</f>
        <v>N</v>
      </c>
      <c r="S42" s="16" t="str">
        <f>'Comprehensive apps info'!S42</f>
        <v>Ritesh</v>
      </c>
      <c r="T42" s="16" t="str">
        <f>'Comprehensive apps info'!T42</f>
        <v>Maverick</v>
      </c>
      <c r="U42" s="25" t="str">
        <f>'Comprehensive apps info'!U42</f>
        <v>Thurmont</v>
      </c>
      <c r="V42" s="25" t="str">
        <f>'Comprehensive apps info'!V42</f>
        <v>Thurmont</v>
      </c>
      <c r="W42" s="28" t="str">
        <f>'Comprehensive apps info'!W42</f>
        <v>/prod/bcs/thup/clientapp/accthlt/</v>
      </c>
      <c r="X42" s="29" t="str">
        <f>'Comprehensive apps info'!X42</f>
        <v>/bcs/thut/clientapp/accthlt/</v>
      </c>
      <c r="Y42" s="30" t="str">
        <f>'Comprehensive apps info'!Y42</f>
        <v>https://sites.google.com/a/rrd.com/acc-thlt/</v>
      </c>
      <c r="Z42" s="31" t="str">
        <f>'Comprehensive apps info'!Z42</f>
        <v/>
      </c>
      <c r="AA42" s="32" t="str">
        <f>'Comprehensive apps info'!AA42</f>
        <v>rrd-acc-thlt-igroup@rrd.com</v>
      </c>
      <c r="AB42" s="32" t="str">
        <f>'Comprehensive apps info'!AB42</f>
        <v>rrd-acc-thlt-egroup@rrd.com</v>
      </c>
      <c r="AC42" s="32" t="str">
        <f>'Comprehensive apps info'!AC42</f>
        <v/>
      </c>
      <c r="AD42" s="32" t="str">
        <f>'Comprehensive apps info'!AD42</f>
        <v/>
      </c>
      <c r="AE42" s="32" t="str">
        <f>'Comprehensive apps info'!AE42</f>
        <v/>
      </c>
      <c r="AF42" s="33" t="str">
        <f>'Comprehensive apps info'!AF42</f>
        <v/>
      </c>
      <c r="AG42" s="33" t="str">
        <f>'Comprehensive apps info'!AG42</f>
        <v>No</v>
      </c>
      <c r="AH42" s="33" t="str">
        <f>'Comprehensive apps info'!AH42</f>
        <v/>
      </c>
      <c r="AI42" s="33" t="str">
        <f>'Comprehensive apps info'!AI42</f>
        <v/>
      </c>
      <c r="AJ42" s="33" t="str">
        <f>'Comprehensive apps info'!AJ42</f>
        <v/>
      </c>
      <c r="AK42" s="34" t="str">
        <f>'Comprehensive apps info'!AK42</f>
        <v/>
      </c>
      <c r="AL42" s="1"/>
      <c r="AM42" s="1"/>
      <c r="AN42" s="1"/>
    </row>
    <row r="43" hidden="1">
      <c r="A43" s="1"/>
      <c r="B43" s="10">
        <f>'Comprehensive apps info'!B43</f>
        <v>2</v>
      </c>
      <c r="C43" s="10">
        <f>'Comprehensive apps info'!C43</f>
        <v>19</v>
      </c>
      <c r="D43" s="25" t="str">
        <f>'Comprehensive apps info'!D43</f>
        <v>T Rowe Price</v>
      </c>
      <c r="E43" s="25" t="str">
        <f>'Comprehensive apps info'!E43</f>
        <v>Delinquent Loan Letters</v>
      </c>
      <c r="F43" s="25" t="str">
        <f>'Comprehensive apps info'!F43</f>
        <v>trpdllt</v>
      </c>
      <c r="G43" s="25" t="str">
        <f>'Comprehensive apps info'!G43</f>
        <v>Ad-hoc</v>
      </c>
      <c r="H43" s="25" t="str">
        <f>'Comprehensive apps info'!H43</f>
        <v>Letter</v>
      </c>
      <c r="I43" s="25" t="str">
        <f>'Comprehensive apps info'!I43</f>
        <v>????</v>
      </c>
      <c r="J43" s="25" t="str">
        <f>'Comprehensive apps info'!J43</f>
        <v>Nethra</v>
      </c>
      <c r="K43" s="25" t="str">
        <f>'Comprehensive apps info'!K43</f>
        <v>Ravi</v>
      </c>
      <c r="L43" s="25" t="str">
        <f>'Comprehensive apps info'!L43</f>
        <v>Spencer Jones</v>
      </c>
      <c r="M43" s="25" t="str">
        <f>'Comprehensive apps info'!M43</f>
        <v>Lisa Migliore &amp; Kathy Terlino</v>
      </c>
      <c r="N43" s="25" t="str">
        <f>'Comprehensive apps info'!N43</f>
        <v>Mike Benson</v>
      </c>
      <c r="O43" s="26" t="str">
        <f>'Comprehensive apps info'!O43</f>
        <v>Supported by TEKsystems</v>
      </c>
      <c r="P43" s="25" t="str">
        <f>'Comprehensive apps info'!P43</f>
        <v>N</v>
      </c>
      <c r="Q43" s="25" t="str">
        <f>'Comprehensive apps info'!Q43</f>
        <v>N</v>
      </c>
      <c r="R43" s="25" t="str">
        <f>'Comprehensive apps info'!R43</f>
        <v>Y</v>
      </c>
      <c r="S43" s="16" t="str">
        <f>'Comprehensive apps info'!S43</f>
        <v>Ritesh</v>
      </c>
      <c r="T43" s="16" t="str">
        <f>'Comprehensive apps info'!T43</f>
        <v>Maverick</v>
      </c>
      <c r="U43" s="25" t="str">
        <f>'Comprehensive apps info'!U43</f>
        <v>Hyde Park</v>
      </c>
      <c r="V43" s="25" t="str">
        <f>'Comprehensive apps info'!V43</f>
        <v>Hyde Park</v>
      </c>
      <c r="W43" s="28" t="str">
        <f>'Comprehensive apps info'!W43</f>
        <v>/prod/bcs/hdpp/clientapp/trpdllt/</v>
      </c>
      <c r="X43" s="29" t="str">
        <f>'Comprehensive apps info'!X43</f>
        <v>/bcs/hdpt/clientapp/trpdllt/</v>
      </c>
      <c r="Y43" s="30" t="str">
        <f>'Comprehensive apps info'!Y43</f>
        <v>https://sites.google.com/a/rrd.com/t-rowe-price-delinquent-loan-letters-trpdllt/</v>
      </c>
      <c r="Z43" s="31" t="str">
        <f>'Comprehensive apps info'!Z43</f>
        <v/>
      </c>
      <c r="AA43" s="32" t="str">
        <f>'Comprehensive apps info'!AA43</f>
        <v/>
      </c>
      <c r="AB43" s="32" t="str">
        <f>'Comprehensive apps info'!AB43</f>
        <v/>
      </c>
      <c r="AC43" s="32" t="str">
        <f>'Comprehensive apps info'!AC43</f>
        <v/>
      </c>
      <c r="AD43" s="32" t="str">
        <f>'Comprehensive apps info'!AD43</f>
        <v/>
      </c>
      <c r="AE43" s="32" t="str">
        <f>'Comprehensive apps info'!AE43</f>
        <v/>
      </c>
      <c r="AF43" s="33" t="str">
        <f>'Comprehensive apps info'!AF43</f>
        <v/>
      </c>
      <c r="AG43" s="33" t="str">
        <f>'Comprehensive apps info'!AG43</f>
        <v>No</v>
      </c>
      <c r="AH43" s="33" t="str">
        <f>'Comprehensive apps info'!AH43</f>
        <v/>
      </c>
      <c r="AI43" s="33" t="str">
        <f>'Comprehensive apps info'!AI43</f>
        <v/>
      </c>
      <c r="AJ43" s="33" t="str">
        <f>'Comprehensive apps info'!AJ43</f>
        <v/>
      </c>
      <c r="AK43" s="34" t="str">
        <f>'Comprehensive apps info'!AK43</f>
        <v/>
      </c>
      <c r="AL43" s="1"/>
      <c r="AM43" s="1"/>
      <c r="AN43" s="1"/>
    </row>
    <row r="44" hidden="1">
      <c r="A44" s="1"/>
      <c r="B44" s="10">
        <f>'Comprehensive apps info'!B44</f>
        <v>3</v>
      </c>
      <c r="C44" s="10">
        <f>'Comprehensive apps info'!C44</f>
        <v>1</v>
      </c>
      <c r="D44" s="25" t="str">
        <f>'Comprehensive apps info'!D44</f>
        <v>Direct Energy</v>
      </c>
      <c r="E44" s="25" t="str">
        <f>'Comprehensive apps info'!E44</f>
        <v>Gas Bill</v>
      </c>
      <c r="F44" s="25" t="str">
        <f>'Comprehensive apps info'!F44</f>
        <v>decgasi</v>
      </c>
      <c r="G44" s="25" t="str">
        <f>'Comprehensive apps info'!G44</f>
        <v>Daily</v>
      </c>
      <c r="H44" s="25" t="str">
        <f>'Comprehensive apps info'!H44</f>
        <v>Stmt</v>
      </c>
      <c r="I44" s="25" t="str">
        <f>'Comprehensive apps info'!I44</f>
        <v>PDF</v>
      </c>
      <c r="J44" s="25" t="str">
        <f>'Comprehensive apps info'!J44</f>
        <v>Anil</v>
      </c>
      <c r="K44" s="25" t="str">
        <f>'Comprehensive apps info'!K44</f>
        <v>Nethra</v>
      </c>
      <c r="L44" s="25" t="str">
        <f>'Comprehensive apps info'!L44</f>
        <v>Mario Butter</v>
      </c>
      <c r="M44" s="25" t="str">
        <f>'Comprehensive apps info'!M44</f>
        <v>Joanne Torricelli &amp; Lisa Borges-Facioni</v>
      </c>
      <c r="N44" s="25" t="str">
        <f>'Comprehensive apps info'!N44</f>
        <v>Brandon Ballard</v>
      </c>
      <c r="O44" s="120" t="str">
        <f>'Comprehensive apps info'!O44</f>
        <v>Supported by TEKsystems</v>
      </c>
      <c r="P44" s="25" t="str">
        <f>'Comprehensive apps info'!P44</f>
        <v>N/A</v>
      </c>
      <c r="Q44" s="25" t="str">
        <f>'Comprehensive apps info'!Q44</f>
        <v>N/A</v>
      </c>
      <c r="R44" s="25" t="str">
        <f>'Comprehensive apps info'!R44</f>
        <v>N/A</v>
      </c>
      <c r="S44" s="16" t="str">
        <f>'Comprehensive apps info'!S44</f>
        <v>Ritesh</v>
      </c>
      <c r="T44" s="16" t="str">
        <f>'Comprehensive apps info'!T44</f>
        <v>Maverick</v>
      </c>
      <c r="U44" s="25" t="str">
        <f>'Comprehensive apps info'!U44</f>
        <v>Hyde Park</v>
      </c>
      <c r="V44" s="25" t="str">
        <f>'Comprehensive apps info'!V44</f>
        <v>Hyde Park</v>
      </c>
      <c r="W44" s="28" t="str">
        <f>'Comprehensive apps info'!W44</f>
        <v>/prod/bcs/hdpp/clientapp/decgasi/</v>
      </c>
      <c r="X44" s="29" t="str">
        <f>'Comprehensive apps info'!X44</f>
        <v>/bcs/hdpt/clientapp/decgasi/</v>
      </c>
      <c r="Y44" s="30" t="str">
        <f>'Comprehensive apps info'!Y44</f>
        <v>https://sites.google.com/a/rrd.com/directenergy-bills/</v>
      </c>
      <c r="Z44" s="31" t="str">
        <f>'Comprehensive apps info'!Z44</f>
        <v/>
      </c>
      <c r="AA44" s="32" t="str">
        <f>'Comprehensive apps info'!AA44</f>
        <v/>
      </c>
      <c r="AB44" s="32" t="str">
        <f>'Comprehensive apps info'!AB44</f>
        <v/>
      </c>
      <c r="AC44" s="32" t="str">
        <f>'Comprehensive apps info'!AC44</f>
        <v/>
      </c>
      <c r="AD44" s="32" t="str">
        <f>'Comprehensive apps info'!AD44</f>
        <v/>
      </c>
      <c r="AE44" s="32" t="str">
        <f>'Comprehensive apps info'!AE44</f>
        <v/>
      </c>
      <c r="AF44" s="33" t="str">
        <f>'Comprehensive apps info'!AF44</f>
        <v/>
      </c>
      <c r="AG44" s="33" t="str">
        <f>'Comprehensive apps info'!AG44</f>
        <v>No</v>
      </c>
      <c r="AH44" s="33" t="str">
        <f>'Comprehensive apps info'!AH44</f>
        <v/>
      </c>
      <c r="AI44" s="33" t="str">
        <f>'Comprehensive apps info'!AI44</f>
        <v/>
      </c>
      <c r="AJ44" s="33" t="str">
        <f>'Comprehensive apps info'!AJ44</f>
        <v/>
      </c>
      <c r="AK44" s="34" t="str">
        <f>'Comprehensive apps info'!AK44</f>
        <v/>
      </c>
      <c r="AL44" s="1"/>
      <c r="AM44" s="1"/>
      <c r="AN44" s="1"/>
    </row>
    <row r="45" hidden="1">
      <c r="A45" s="1"/>
      <c r="B45" s="10">
        <f>'Comprehensive apps info'!B45</f>
        <v>3</v>
      </c>
      <c r="C45" s="10">
        <f>'Comprehensive apps info'!C45</f>
        <v>2</v>
      </c>
      <c r="D45" s="25" t="str">
        <f>'Comprehensive apps info'!D45</f>
        <v>Direct Energy</v>
      </c>
      <c r="E45" s="25" t="str">
        <f>'Comprehensive apps info'!E45</f>
        <v>Electric Bill</v>
      </c>
      <c r="F45" s="25" t="str">
        <f>'Comprehensive apps info'!F45</f>
        <v>decelec</v>
      </c>
      <c r="G45" s="25" t="str">
        <f>'Comprehensive apps info'!G45</f>
        <v>Daily</v>
      </c>
      <c r="H45" s="25" t="str">
        <f>'Comprehensive apps info'!H45</f>
        <v>Stmt</v>
      </c>
      <c r="I45" s="25" t="str">
        <f>'Comprehensive apps info'!I45</f>
        <v>PDF</v>
      </c>
      <c r="J45" s="25" t="str">
        <f>'Comprehensive apps info'!J45</f>
        <v>Anil</v>
      </c>
      <c r="K45" s="25" t="str">
        <f>'Comprehensive apps info'!K45</f>
        <v>Nethra</v>
      </c>
      <c r="L45" s="25" t="str">
        <f>'Comprehensive apps info'!L45</f>
        <v>Mario Butter</v>
      </c>
      <c r="M45" s="25" t="str">
        <f>'Comprehensive apps info'!M45</f>
        <v>Joanne Torricelli &amp; Lisa Borges-Facioni</v>
      </c>
      <c r="N45" s="25" t="str">
        <f>'Comprehensive apps info'!N45</f>
        <v>Brandon Ballard</v>
      </c>
      <c r="O45" s="120" t="str">
        <f>'Comprehensive apps info'!O45</f>
        <v>Supported by TEKsystems</v>
      </c>
      <c r="P45" s="25" t="str">
        <f>'Comprehensive apps info'!P45</f>
        <v>N/A</v>
      </c>
      <c r="Q45" s="25" t="str">
        <f>'Comprehensive apps info'!Q45</f>
        <v>N/A</v>
      </c>
      <c r="R45" s="25" t="str">
        <f>'Comprehensive apps info'!R45</f>
        <v>N/A</v>
      </c>
      <c r="S45" s="16" t="str">
        <f>'Comprehensive apps info'!S45</f>
        <v>Ritesh</v>
      </c>
      <c r="T45" s="16" t="str">
        <f>'Comprehensive apps info'!T45</f>
        <v>Maverick</v>
      </c>
      <c r="U45" s="25" t="str">
        <f>'Comprehensive apps info'!U45</f>
        <v>Hyde Park</v>
      </c>
      <c r="V45" s="25" t="str">
        <f>'Comprehensive apps info'!V45</f>
        <v>Hyde Park</v>
      </c>
      <c r="W45" s="28" t="str">
        <f>'Comprehensive apps info'!W45</f>
        <v>/prod/bcs/hdpp/clientapp/decelec</v>
      </c>
      <c r="X45" s="29" t="str">
        <f>'Comprehensive apps info'!X45</f>
        <v>/bcs/hdpt/clientapp/decelec/</v>
      </c>
      <c r="Y45" s="30" t="str">
        <f>'Comprehensive apps info'!Y45</f>
        <v>https://sites.google.com/a/rrd.com/directenergy-bills/</v>
      </c>
      <c r="Z45" s="31" t="str">
        <f>'Comprehensive apps info'!Z45</f>
        <v/>
      </c>
      <c r="AA45" s="32" t="str">
        <f>'Comprehensive apps info'!AA45</f>
        <v/>
      </c>
      <c r="AB45" s="32" t="str">
        <f>'Comprehensive apps info'!AB45</f>
        <v/>
      </c>
      <c r="AC45" s="32" t="str">
        <f>'Comprehensive apps info'!AC45</f>
        <v/>
      </c>
      <c r="AD45" s="32" t="str">
        <f>'Comprehensive apps info'!AD45</f>
        <v/>
      </c>
      <c r="AE45" s="32" t="str">
        <f>'Comprehensive apps info'!AE45</f>
        <v/>
      </c>
      <c r="AF45" s="33" t="str">
        <f>'Comprehensive apps info'!AF45</f>
        <v/>
      </c>
      <c r="AG45" s="33" t="str">
        <f>'Comprehensive apps info'!AG45</f>
        <v>No</v>
      </c>
      <c r="AH45" s="33" t="str">
        <f>'Comprehensive apps info'!AH45</f>
        <v/>
      </c>
      <c r="AI45" s="33" t="str">
        <f>'Comprehensive apps info'!AI45</f>
        <v/>
      </c>
      <c r="AJ45" s="33" t="str">
        <f>'Comprehensive apps info'!AJ45</f>
        <v/>
      </c>
      <c r="AK45" s="34" t="str">
        <f>'Comprehensive apps info'!AK45</f>
        <v/>
      </c>
      <c r="AL45" s="1"/>
      <c r="AM45" s="1"/>
      <c r="AN45" s="1"/>
    </row>
    <row r="46" hidden="1">
      <c r="A46" s="1"/>
      <c r="B46" s="10">
        <f>'Comprehensive apps info'!B46</f>
        <v>3</v>
      </c>
      <c r="C46" s="10">
        <f>'Comprehensive apps info'!C46</f>
        <v>3</v>
      </c>
      <c r="D46" s="25" t="str">
        <f>'Comprehensive apps info'!D46</f>
        <v>Direct Energy</v>
      </c>
      <c r="E46" s="25" t="str">
        <f>'Comprehensive apps info'!E46</f>
        <v>Letters</v>
      </c>
      <c r="F46" s="25" t="str">
        <f>'Comprehensive apps info'!F46</f>
        <v>decltrs</v>
      </c>
      <c r="G46" s="25" t="str">
        <f>'Comprehensive apps info'!G46</f>
        <v>Daily</v>
      </c>
      <c r="H46" s="25" t="str">
        <f>'Comprehensive apps info'!H46</f>
        <v>Letter</v>
      </c>
      <c r="I46" s="25" t="str">
        <f>'Comprehensive apps info'!I46</f>
        <v>Raw Data</v>
      </c>
      <c r="J46" s="25" t="str">
        <f>'Comprehensive apps info'!J46</f>
        <v>Sushil</v>
      </c>
      <c r="K46" s="25" t="str">
        <f>'Comprehensive apps info'!K46</f>
        <v>Pravallika</v>
      </c>
      <c r="L46" s="25" t="str">
        <f>'Comprehensive apps info'!L46</f>
        <v>Trenton Mumford</v>
      </c>
      <c r="M46" s="25" t="str">
        <f>'Comprehensive apps info'!M46</f>
        <v>Cammy Telford</v>
      </c>
      <c r="N46" s="25" t="str">
        <f>'Comprehensive apps info'!N46</f>
        <v>Brandon Ballard</v>
      </c>
      <c r="O46" s="120" t="str">
        <f>'Comprehensive apps info'!O46</f>
        <v>Supported by TEKsystems</v>
      </c>
      <c r="P46" s="25" t="str">
        <f>'Comprehensive apps info'!P46</f>
        <v>N/A</v>
      </c>
      <c r="Q46" s="25" t="str">
        <f>'Comprehensive apps info'!Q46</f>
        <v>N/A</v>
      </c>
      <c r="R46" s="25" t="str">
        <f>'Comprehensive apps info'!R46</f>
        <v>N/A</v>
      </c>
      <c r="S46" s="16" t="str">
        <f>'Comprehensive apps info'!S46</f>
        <v>Ritesh</v>
      </c>
      <c r="T46" s="16" t="str">
        <f>'Comprehensive apps info'!T46</f>
        <v>Maverick</v>
      </c>
      <c r="U46" s="25" t="str">
        <f>'Comprehensive apps info'!U46</f>
        <v>Logan</v>
      </c>
      <c r="V46" s="25" t="str">
        <f>'Comprehensive apps info'!V46</f>
        <v>Logan</v>
      </c>
      <c r="W46" s="28" t="str">
        <f>'Comprehensive apps info'!W46</f>
        <v>/prod/bcs/lgnp/clientapp/decltrs/</v>
      </c>
      <c r="X46" s="29" t="str">
        <f>'Comprehensive apps info'!X46</f>
        <v>/bcs/lgnt/clientapp/decltrs/</v>
      </c>
      <c r="Y46" s="30" t="str">
        <f>'Comprehensive apps info'!Y46</f>
        <v>https://sites.google.com/a/rrd.com/direct-energy-letters/</v>
      </c>
      <c r="Z46" s="31" t="str">
        <f>'Comprehensive apps info'!Z46</f>
        <v/>
      </c>
      <c r="AA46" s="32" t="str">
        <f>'Comprehensive apps info'!AA46</f>
        <v/>
      </c>
      <c r="AB46" s="32" t="str">
        <f>'Comprehensive apps info'!AB46</f>
        <v/>
      </c>
      <c r="AC46" s="32" t="str">
        <f>'Comprehensive apps info'!AC46</f>
        <v/>
      </c>
      <c r="AD46" s="32" t="str">
        <f>'Comprehensive apps info'!AD46</f>
        <v/>
      </c>
      <c r="AE46" s="32" t="str">
        <f>'Comprehensive apps info'!AE46</f>
        <v/>
      </c>
      <c r="AF46" s="33" t="str">
        <f>'Comprehensive apps info'!AF46</f>
        <v/>
      </c>
      <c r="AG46" s="33" t="str">
        <f>'Comprehensive apps info'!AG46</f>
        <v>Yes</v>
      </c>
      <c r="AH46" s="33" t="str">
        <f>'Comprehensive apps info'!AH46</f>
        <v/>
      </c>
      <c r="AI46" s="33" t="str">
        <f>'Comprehensive apps info'!AI46</f>
        <v/>
      </c>
      <c r="AJ46" s="33" t="str">
        <f>'Comprehensive apps info'!AJ46</f>
        <v/>
      </c>
      <c r="AK46" s="34" t="str">
        <f>'Comprehensive apps info'!AK46</f>
        <v/>
      </c>
      <c r="AL46" s="1"/>
      <c r="AM46" s="1"/>
      <c r="AN46" s="1"/>
    </row>
    <row r="47" hidden="1">
      <c r="A47" s="1"/>
      <c r="B47" s="10">
        <f>'Comprehensive apps info'!B47</f>
        <v>3</v>
      </c>
      <c r="C47" s="10">
        <f>'Comprehensive apps info'!C47</f>
        <v>4</v>
      </c>
      <c r="D47" s="25" t="str">
        <f>'Comprehensive apps info'!D47</f>
        <v>Direct Energy</v>
      </c>
      <c r="E47" s="25" t="str">
        <f>'Comprehensive apps info'!E47</f>
        <v>Reprints</v>
      </c>
      <c r="F47" s="25" t="str">
        <f>'Comprehensive apps info'!F47</f>
        <v>decrprt</v>
      </c>
      <c r="G47" s="25" t="str">
        <f>'Comprehensive apps info'!G47</f>
        <v>Daily</v>
      </c>
      <c r="H47" s="25" t="str">
        <f>'Comprehensive apps info'!H47</f>
        <v>Stmt</v>
      </c>
      <c r="I47" s="25" t="str">
        <f>'Comprehensive apps info'!I47</f>
        <v>PDF</v>
      </c>
      <c r="J47" s="25" t="str">
        <f>'Comprehensive apps info'!J47</f>
        <v>Sushil</v>
      </c>
      <c r="K47" s="25" t="str">
        <f>'Comprehensive apps info'!K47</f>
        <v>Pravallika</v>
      </c>
      <c r="L47" s="25" t="str">
        <f>'Comprehensive apps info'!L47</f>
        <v>Trenton Mumford</v>
      </c>
      <c r="M47" s="25" t="str">
        <f>'Comprehensive apps info'!M47</f>
        <v>Richard Sprague</v>
      </c>
      <c r="N47" s="25" t="str">
        <f>'Comprehensive apps info'!N47</f>
        <v>Brandon Ballard</v>
      </c>
      <c r="O47" s="120" t="str">
        <f>'Comprehensive apps info'!O47</f>
        <v>Supported by TEKsystems</v>
      </c>
      <c r="P47" s="25" t="str">
        <f>'Comprehensive apps info'!P47</f>
        <v>N/A</v>
      </c>
      <c r="Q47" s="25" t="str">
        <f>'Comprehensive apps info'!Q47</f>
        <v>N/A</v>
      </c>
      <c r="R47" s="25" t="str">
        <f>'Comprehensive apps info'!R47</f>
        <v>N/A</v>
      </c>
      <c r="S47" s="16" t="str">
        <f>'Comprehensive apps info'!S47</f>
        <v>Ritesh</v>
      </c>
      <c r="T47" s="16" t="str">
        <f>'Comprehensive apps info'!T47</f>
        <v>Maverick</v>
      </c>
      <c r="U47" s="25" t="str">
        <f>'Comprehensive apps info'!U47</f>
        <v>Logan</v>
      </c>
      <c r="V47" s="25" t="str">
        <f>'Comprehensive apps info'!V47</f>
        <v>Logan</v>
      </c>
      <c r="W47" s="28" t="str">
        <f>'Comprehensive apps info'!W47</f>
        <v>/prod/bcs/lgnp/clientapp/decrprt/</v>
      </c>
      <c r="X47" s="29" t="str">
        <f>'Comprehensive apps info'!X47</f>
        <v>/bcs/lgnt/clientapp/decrprt/</v>
      </c>
      <c r="Y47" s="30" t="str">
        <f>'Comprehensive apps info'!Y47</f>
        <v>https://sites.google.com/a/rrd.com/direct-energy-reprints-decrprt/</v>
      </c>
      <c r="Z47" s="31" t="str">
        <f>'Comprehensive apps info'!Z47</f>
        <v/>
      </c>
      <c r="AA47" s="32" t="str">
        <f>'Comprehensive apps info'!AA47</f>
        <v/>
      </c>
      <c r="AB47" s="32" t="str">
        <f>'Comprehensive apps info'!AB47</f>
        <v/>
      </c>
      <c r="AC47" s="32" t="str">
        <f>'Comprehensive apps info'!AC47</f>
        <v/>
      </c>
      <c r="AD47" s="32" t="str">
        <f>'Comprehensive apps info'!AD47</f>
        <v/>
      </c>
      <c r="AE47" s="32" t="str">
        <f>'Comprehensive apps info'!AE47</f>
        <v/>
      </c>
      <c r="AF47" s="33" t="str">
        <f>'Comprehensive apps info'!AF47</f>
        <v/>
      </c>
      <c r="AG47" s="33" t="str">
        <f>'Comprehensive apps info'!AG47</f>
        <v>Yes</v>
      </c>
      <c r="AH47" s="33" t="str">
        <f>'Comprehensive apps info'!AH47</f>
        <v/>
      </c>
      <c r="AI47" s="33" t="str">
        <f>'Comprehensive apps info'!AI47</f>
        <v/>
      </c>
      <c r="AJ47" s="33" t="str">
        <f>'Comprehensive apps info'!AJ47</f>
        <v/>
      </c>
      <c r="AK47" s="34" t="str">
        <f>'Comprehensive apps info'!AK47</f>
        <v/>
      </c>
      <c r="AL47" s="1"/>
      <c r="AM47" s="1"/>
      <c r="AN47" s="1"/>
    </row>
    <row r="48" hidden="1">
      <c r="A48" s="1"/>
      <c r="B48" s="10">
        <f>'Comprehensive apps info'!B48</f>
        <v>3</v>
      </c>
      <c r="C48" s="10">
        <f>'Comprehensive apps info'!C48</f>
        <v>5</v>
      </c>
      <c r="D48" s="25" t="str">
        <f>'Comprehensive apps info'!D48</f>
        <v>Mercer</v>
      </c>
      <c r="E48" s="25" t="str">
        <f>'Comprehensive apps info'!E48</f>
        <v>IMF2</v>
      </c>
      <c r="F48" s="25" t="str">
        <f>'Comprehensive apps info'!F48</f>
        <v>mshimf2</v>
      </c>
      <c r="G48" s="25" t="str">
        <f>'Comprehensive apps info'!G48</f>
        <v>Daily</v>
      </c>
      <c r="H48" s="25" t="str">
        <f>'Comprehensive apps info'!H48</f>
        <v>Letter</v>
      </c>
      <c r="I48" s="25" t="str">
        <f>'Comprehensive apps info'!I48</f>
        <v>Raw Data</v>
      </c>
      <c r="J48" s="25" t="str">
        <f>'Comprehensive apps info'!J48</f>
        <v>Pravallika</v>
      </c>
      <c r="K48" s="25" t="str">
        <f>'Comprehensive apps info'!K48</f>
        <v>Lakshmi</v>
      </c>
      <c r="L48" s="25" t="str">
        <f>'Comprehensive apps info'!L48</f>
        <v>Morgan McRory</v>
      </c>
      <c r="M48" s="25" t="str">
        <f>'Comprehensive apps info'!M48</f>
        <v>Rose Ann Rockwell</v>
      </c>
      <c r="N48" s="25" t="str">
        <f>'Comprehensive apps info'!N48</f>
        <v>Hrishi Rao</v>
      </c>
      <c r="O48" s="120" t="str">
        <f>'Comprehensive apps info'!O48</f>
        <v>Supported by TEKsystems</v>
      </c>
      <c r="P48" s="25" t="str">
        <f>'Comprehensive apps info'!P48</f>
        <v>N/A</v>
      </c>
      <c r="Q48" s="25" t="str">
        <f>'Comprehensive apps info'!Q48</f>
        <v>N/A</v>
      </c>
      <c r="R48" s="25" t="str">
        <f>'Comprehensive apps info'!R48</f>
        <v>N/A</v>
      </c>
      <c r="S48" s="16" t="str">
        <f>'Comprehensive apps info'!S48</f>
        <v>Ritesh</v>
      </c>
      <c r="T48" s="16" t="str">
        <f>'Comprehensive apps info'!T48</f>
        <v>Maverick</v>
      </c>
      <c r="U48" s="25" t="str">
        <f>'Comprehensive apps info'!U48</f>
        <v>Logan</v>
      </c>
      <c r="V48" s="25" t="str">
        <f>'Comprehensive apps info'!V48</f>
        <v>Logan</v>
      </c>
      <c r="W48" s="28" t="str">
        <f>'Comprehensive apps info'!W48</f>
        <v>/prod/bcs/lgnp/clientapp/mshimf2/</v>
      </c>
      <c r="X48" s="29" t="str">
        <f>'Comprehensive apps info'!X48</f>
        <v>/bcs/lgnt/clientapp/mshimf2/</v>
      </c>
      <c r="Y48" s="30" t="str">
        <f>'Comprehensive apps info'!Y48</f>
        <v>https://sites.google.com/a/rrd.com/marsh-imf/</v>
      </c>
      <c r="Z48" s="31" t="str">
        <f>'Comprehensive apps info'!Z48</f>
        <v/>
      </c>
      <c r="AA48" s="32" t="str">
        <f>'Comprehensive apps info'!AA48</f>
        <v/>
      </c>
      <c r="AB48" s="32" t="str">
        <f>'Comprehensive apps info'!AB48</f>
        <v/>
      </c>
      <c r="AC48" s="32" t="str">
        <f>'Comprehensive apps info'!AC48</f>
        <v/>
      </c>
      <c r="AD48" s="32" t="str">
        <f>'Comprehensive apps info'!AD48</f>
        <v/>
      </c>
      <c r="AE48" s="32" t="str">
        <f>'Comprehensive apps info'!AE48</f>
        <v/>
      </c>
      <c r="AF48" s="33" t="str">
        <f>'Comprehensive apps info'!AF48</f>
        <v/>
      </c>
      <c r="AG48" s="33" t="str">
        <f>'Comprehensive apps info'!AG48</f>
        <v>No</v>
      </c>
      <c r="AH48" s="33" t="str">
        <f>'Comprehensive apps info'!AH48</f>
        <v/>
      </c>
      <c r="AI48" s="33" t="str">
        <f>'Comprehensive apps info'!AI48</f>
        <v/>
      </c>
      <c r="AJ48" s="33" t="str">
        <f>'Comprehensive apps info'!AJ48</f>
        <v/>
      </c>
      <c r="AK48" s="34" t="str">
        <f>'Comprehensive apps info'!AK48</f>
        <v/>
      </c>
      <c r="AL48" s="1"/>
      <c r="AM48" s="1"/>
      <c r="AN48" s="1"/>
    </row>
    <row r="49" hidden="1">
      <c r="A49" s="1"/>
      <c r="B49" s="10">
        <f>'Comprehensive apps info'!B49</f>
        <v>3</v>
      </c>
      <c r="C49" s="10">
        <f>'Comprehensive apps info'!C49</f>
        <v>6</v>
      </c>
      <c r="D49" s="25" t="str">
        <f>'Comprehensive apps info'!D49</f>
        <v>Mercer</v>
      </c>
      <c r="E49" s="25" t="str">
        <f>'Comprehensive apps info'!E49</f>
        <v>IMF1</v>
      </c>
      <c r="F49" s="25" t="str">
        <f>'Comprehensive apps info'!F49</f>
        <v>mshimf1</v>
      </c>
      <c r="G49" s="25" t="str">
        <f>'Comprehensive apps info'!G49</f>
        <v>Daily</v>
      </c>
      <c r="H49" s="25" t="str">
        <f>'Comprehensive apps info'!H49</f>
        <v>Letter</v>
      </c>
      <c r="I49" s="25" t="str">
        <f>'Comprehensive apps info'!I49</f>
        <v>Raw Data</v>
      </c>
      <c r="J49" s="25" t="str">
        <f>'Comprehensive apps info'!J49</f>
        <v>Pravallika</v>
      </c>
      <c r="K49" s="25" t="str">
        <f>'Comprehensive apps info'!K49</f>
        <v>Lakshmi</v>
      </c>
      <c r="L49" s="25" t="str">
        <f>'Comprehensive apps info'!L49</f>
        <v>Morgan McRory</v>
      </c>
      <c r="M49" s="25" t="str">
        <f>'Comprehensive apps info'!M49</f>
        <v>Rose Ann Rockwell</v>
      </c>
      <c r="N49" s="25" t="str">
        <f>'Comprehensive apps info'!N49</f>
        <v>Hrishi Rao</v>
      </c>
      <c r="O49" s="120" t="str">
        <f>'Comprehensive apps info'!O49</f>
        <v>Supported by TEKsystems</v>
      </c>
      <c r="P49" s="25" t="str">
        <f>'Comprehensive apps info'!P49</f>
        <v>N/A</v>
      </c>
      <c r="Q49" s="25" t="str">
        <f>'Comprehensive apps info'!Q49</f>
        <v>N/A</v>
      </c>
      <c r="R49" s="25" t="str">
        <f>'Comprehensive apps info'!R49</f>
        <v>N/A</v>
      </c>
      <c r="S49" s="16" t="str">
        <f>'Comprehensive apps info'!S49</f>
        <v>Ritesh</v>
      </c>
      <c r="T49" s="16" t="str">
        <f>'Comprehensive apps info'!T49</f>
        <v>Maverick</v>
      </c>
      <c r="U49" s="25" t="str">
        <f>'Comprehensive apps info'!U49</f>
        <v>Logan</v>
      </c>
      <c r="V49" s="25" t="str">
        <f>'Comprehensive apps info'!V49</f>
        <v>Logan</v>
      </c>
      <c r="W49" s="28" t="str">
        <f>'Comprehensive apps info'!W49</f>
        <v>/prod/bcs/lgnp/clientapp/mshimf1/</v>
      </c>
      <c r="X49" s="29" t="str">
        <f>'Comprehensive apps info'!X49</f>
        <v>/bcs/lgnt/clientapp/mshimf1/</v>
      </c>
      <c r="Y49" s="30" t="str">
        <f>'Comprehensive apps info'!Y49</f>
        <v>https://sites.google.com/a/rrd.com/marsh-imf/</v>
      </c>
      <c r="Z49" s="31" t="str">
        <f>'Comprehensive apps info'!Z49</f>
        <v/>
      </c>
      <c r="AA49" s="32" t="str">
        <f>'Comprehensive apps info'!AA49</f>
        <v/>
      </c>
      <c r="AB49" s="32" t="str">
        <f>'Comprehensive apps info'!AB49</f>
        <v/>
      </c>
      <c r="AC49" s="32" t="str">
        <f>'Comprehensive apps info'!AC49</f>
        <v/>
      </c>
      <c r="AD49" s="32" t="str">
        <f>'Comprehensive apps info'!AD49</f>
        <v/>
      </c>
      <c r="AE49" s="32" t="str">
        <f>'Comprehensive apps info'!AE49</f>
        <v/>
      </c>
      <c r="AF49" s="33" t="str">
        <f>'Comprehensive apps info'!AF49</f>
        <v/>
      </c>
      <c r="AG49" s="33" t="str">
        <f>'Comprehensive apps info'!AG49</f>
        <v>No</v>
      </c>
      <c r="AH49" s="33" t="str">
        <f>'Comprehensive apps info'!AH49</f>
        <v/>
      </c>
      <c r="AI49" s="33" t="str">
        <f>'Comprehensive apps info'!AI49</f>
        <v/>
      </c>
      <c r="AJ49" s="33" t="str">
        <f>'Comprehensive apps info'!AJ49</f>
        <v/>
      </c>
      <c r="AK49" s="34" t="str">
        <f>'Comprehensive apps info'!AK49</f>
        <v/>
      </c>
      <c r="AL49" s="1"/>
      <c r="AM49" s="1"/>
      <c r="AN49" s="1"/>
    </row>
    <row r="50" hidden="1">
      <c r="A50" s="1"/>
      <c r="B50" s="14">
        <f>'Comprehensive apps info'!B50</f>
        <v>3</v>
      </c>
      <c r="C50" s="14">
        <f>'Comprehensive apps info'!C50</f>
        <v>7</v>
      </c>
      <c r="D50" s="35" t="str">
        <f>'Comprehensive apps info'!D50</f>
        <v>Omnisys</v>
      </c>
      <c r="E50" s="35" t="str">
        <f>'Comprehensive apps info'!E50</f>
        <v>LINK</v>
      </c>
      <c r="F50" s="35" t="str">
        <f>'Comprehensive apps info'!F50</f>
        <v>omnlink</v>
      </c>
      <c r="G50" s="35" t="str">
        <f>'Comprehensive apps info'!G50</f>
        <v>Weekly</v>
      </c>
      <c r="H50" s="35" t="str">
        <f>'Comprehensive apps info'!H50</f>
        <v>????</v>
      </c>
      <c r="I50" s="35" t="str">
        <f>'Comprehensive apps info'!I50</f>
        <v>Raw Data</v>
      </c>
      <c r="J50" s="35" t="str">
        <f>'Comprehensive apps info'!J50</f>
        <v>Unassigned</v>
      </c>
      <c r="K50" s="35" t="str">
        <f>'Comprehensive apps info'!K50</f>
        <v>Unassigned</v>
      </c>
      <c r="L50" s="35" t="str">
        <f>'Comprehensive apps info'!L50</f>
        <v>Michael Smith</v>
      </c>
      <c r="M50" s="35" t="str">
        <f>'Comprehensive apps info'!M50</f>
        <v>Gerald Lockie</v>
      </c>
      <c r="N50" s="35" t="str">
        <f>'Comprehensive apps info'!N50</f>
        <v>Mike Benson</v>
      </c>
      <c r="O50" s="67" t="str">
        <f>'Comprehensive apps info'!O50</f>
        <v>Tookover Then De-scoped</v>
      </c>
      <c r="P50" s="35" t="str">
        <f>'Comprehensive apps info'!P50</f>
        <v>N/A</v>
      </c>
      <c r="Q50" s="35" t="str">
        <f>'Comprehensive apps info'!Q50</f>
        <v>N/A</v>
      </c>
      <c r="R50" s="35" t="str">
        <f>'Comprehensive apps info'!R50</f>
        <v>N/A</v>
      </c>
      <c r="S50" s="38" t="str">
        <f>'Comprehensive apps info'!S50</f>
        <v>Ritesh</v>
      </c>
      <c r="T50" s="38" t="str">
        <f>'Comprehensive apps info'!T50</f>
        <v>Maverick</v>
      </c>
      <c r="U50" s="35" t="str">
        <f>'Comprehensive apps info'!U50</f>
        <v>Chicago</v>
      </c>
      <c r="V50" s="35" t="str">
        <f>'Comprehensive apps info'!V50</f>
        <v>Chicago</v>
      </c>
      <c r="W50" s="37" t="str">
        <f>'Comprehensive apps info'!W50</f>
        <v>/prod/bcs/chgp/clientapp/omnlink/</v>
      </c>
      <c r="X50" s="55" t="str">
        <f>'Comprehensive apps info'!X50</f>
        <v>/bcs/chgt/clientapp/omnlink/</v>
      </c>
      <c r="Y50" s="40" t="str">
        <f>'Comprehensive apps info'!Y50</f>
        <v>https://sites.google.com/a/rrd.com/omnilink/</v>
      </c>
      <c r="Z50" s="40" t="str">
        <f>'Comprehensive apps info'!Z50</f>
        <v/>
      </c>
      <c r="AA50" s="39" t="str">
        <f>'Comprehensive apps info'!AA50</f>
        <v/>
      </c>
      <c r="AB50" s="39" t="str">
        <f>'Comprehensive apps info'!AB50</f>
        <v/>
      </c>
      <c r="AC50" s="39" t="str">
        <f>'Comprehensive apps info'!AC50</f>
        <v/>
      </c>
      <c r="AD50" s="39" t="str">
        <f>'Comprehensive apps info'!AD50</f>
        <v/>
      </c>
      <c r="AE50" s="39" t="str">
        <f>'Comprehensive apps info'!AE50</f>
        <v/>
      </c>
      <c r="AF50" s="94" t="str">
        <f>'Comprehensive apps info'!AF50</f>
        <v/>
      </c>
      <c r="AG50" s="94" t="str">
        <f>'Comprehensive apps info'!AG50</f>
        <v/>
      </c>
      <c r="AH50" s="94" t="str">
        <f>'Comprehensive apps info'!AH50</f>
        <v/>
      </c>
      <c r="AI50" s="94" t="str">
        <f>'Comprehensive apps info'!AI50</f>
        <v/>
      </c>
      <c r="AJ50" s="94" t="str">
        <f>'Comprehensive apps info'!AJ50</f>
        <v/>
      </c>
      <c r="AK50" s="138" t="str">
        <f>'Comprehensive apps info'!AK50</f>
        <v/>
      </c>
      <c r="AL50" s="1"/>
      <c r="AM50" s="1"/>
      <c r="AN50" s="1"/>
    </row>
    <row r="51" hidden="1">
      <c r="A51" s="1"/>
      <c r="B51" s="14">
        <f>'Comprehensive apps info'!B51</f>
        <v>3</v>
      </c>
      <c r="C51" s="14">
        <f>'Comprehensive apps info'!C51</f>
        <v>8</v>
      </c>
      <c r="D51" s="35" t="str">
        <f>'Comprehensive apps info'!D51</f>
        <v>Omnisys</v>
      </c>
      <c r="E51" s="35" t="str">
        <f>'Comprehensive apps info'!E51</f>
        <v>DTLS</v>
      </c>
      <c r="F51" s="35" t="str">
        <f>'Comprehensive apps info'!F51</f>
        <v>omndtls</v>
      </c>
      <c r="G51" s="35" t="str">
        <f>'Comprehensive apps info'!G51</f>
        <v>Weekly</v>
      </c>
      <c r="H51" s="35" t="str">
        <f>'Comprehensive apps info'!H51</f>
        <v>????</v>
      </c>
      <c r="I51" s="35" t="str">
        <f>'Comprehensive apps info'!I51</f>
        <v>Raw Data</v>
      </c>
      <c r="J51" s="35" t="str">
        <f>'Comprehensive apps info'!J51</f>
        <v>Unassigned</v>
      </c>
      <c r="K51" s="35" t="str">
        <f>'Comprehensive apps info'!K51</f>
        <v>Unassigned</v>
      </c>
      <c r="L51" s="35" t="str">
        <f>'Comprehensive apps info'!L51</f>
        <v>Michael Smith</v>
      </c>
      <c r="M51" s="35" t="str">
        <f>'Comprehensive apps info'!M51</f>
        <v>Gerald Lockie</v>
      </c>
      <c r="N51" s="35" t="str">
        <f>'Comprehensive apps info'!N51</f>
        <v>Mike Benson</v>
      </c>
      <c r="O51" s="67" t="str">
        <f>'Comprehensive apps info'!O51</f>
        <v>Tookover Then De-scoped</v>
      </c>
      <c r="P51" s="35" t="str">
        <f>'Comprehensive apps info'!P51</f>
        <v>N/A</v>
      </c>
      <c r="Q51" s="35" t="str">
        <f>'Comprehensive apps info'!Q51</f>
        <v>N/A</v>
      </c>
      <c r="R51" s="35" t="str">
        <f>'Comprehensive apps info'!R51</f>
        <v>N/A</v>
      </c>
      <c r="S51" s="38" t="str">
        <f>'Comprehensive apps info'!S51</f>
        <v>Ritesh</v>
      </c>
      <c r="T51" s="38" t="str">
        <f>'Comprehensive apps info'!T51</f>
        <v>Maverick</v>
      </c>
      <c r="U51" s="35" t="str">
        <f>'Comprehensive apps info'!U51</f>
        <v>Chicago</v>
      </c>
      <c r="V51" s="35" t="str">
        <f>'Comprehensive apps info'!V51</f>
        <v>Chicago</v>
      </c>
      <c r="W51" s="37" t="str">
        <f>'Comprehensive apps info'!W51</f>
        <v>/prod/bcs/chgp/clientapp/omndtls/</v>
      </c>
      <c r="X51" s="55" t="str">
        <f>'Comprehensive apps info'!X51</f>
        <v>/bcs/chgt/clientapp/omndtls/</v>
      </c>
      <c r="Y51" s="40" t="str">
        <f>'Comprehensive apps info'!Y51</f>
        <v>https://sites.google.com/a/rrd.com/omndtls/</v>
      </c>
      <c r="Z51" s="40" t="str">
        <f>'Comprehensive apps info'!Z51</f>
        <v/>
      </c>
      <c r="AA51" s="39" t="str">
        <f>'Comprehensive apps info'!AA51</f>
        <v/>
      </c>
      <c r="AB51" s="39" t="str">
        <f>'Comprehensive apps info'!AB51</f>
        <v/>
      </c>
      <c r="AC51" s="39" t="str">
        <f>'Comprehensive apps info'!AC51</f>
        <v/>
      </c>
      <c r="AD51" s="39" t="str">
        <f>'Comprehensive apps info'!AD51</f>
        <v/>
      </c>
      <c r="AE51" s="39" t="str">
        <f>'Comprehensive apps info'!AE51</f>
        <v/>
      </c>
      <c r="AF51" s="94" t="str">
        <f>'Comprehensive apps info'!AF51</f>
        <v/>
      </c>
      <c r="AG51" s="94" t="str">
        <f>'Comprehensive apps info'!AG51</f>
        <v/>
      </c>
      <c r="AH51" s="94" t="str">
        <f>'Comprehensive apps info'!AH51</f>
        <v/>
      </c>
      <c r="AI51" s="94" t="str">
        <f>'Comprehensive apps info'!AI51</f>
        <v/>
      </c>
      <c r="AJ51" s="94" t="str">
        <f>'Comprehensive apps info'!AJ51</f>
        <v/>
      </c>
      <c r="AK51" s="138" t="str">
        <f>'Comprehensive apps info'!AK51</f>
        <v/>
      </c>
      <c r="AL51" s="1"/>
      <c r="AM51" s="1"/>
      <c r="AN51" s="1"/>
    </row>
    <row r="52" hidden="1">
      <c r="A52" s="1"/>
      <c r="B52" s="14">
        <f>'Comprehensive apps info'!B52</f>
        <v>3</v>
      </c>
      <c r="C52" s="14">
        <f>'Comprehensive apps info'!C52</f>
        <v>9</v>
      </c>
      <c r="D52" s="35" t="str">
        <f>'Comprehensive apps info'!D52</f>
        <v>CMG Mortgage</v>
      </c>
      <c r="E52" s="35" t="str">
        <f>'Comprehensive apps info'!E52</f>
        <v>Statements</v>
      </c>
      <c r="F52" s="35" t="str">
        <f>'Comprehensive apps info'!F52</f>
        <v>cmgmort</v>
      </c>
      <c r="G52" s="35" t="str">
        <f>'Comprehensive apps info'!G52</f>
        <v>Monthly</v>
      </c>
      <c r="H52" s="35" t="str">
        <f>'Comprehensive apps info'!H52</f>
        <v>Stmt</v>
      </c>
      <c r="I52" s="35" t="str">
        <f>'Comprehensive apps info'!I52</f>
        <v>Raw Data</v>
      </c>
      <c r="J52" s="35" t="str">
        <f>'Comprehensive apps info'!J52</f>
        <v>Unassigned</v>
      </c>
      <c r="K52" s="35" t="str">
        <f>'Comprehensive apps info'!K52</f>
        <v>Unassigned</v>
      </c>
      <c r="L52" s="35" t="str">
        <f>'Comprehensive apps info'!L52</f>
        <v>Michael Perry</v>
      </c>
      <c r="M52" s="35" t="str">
        <f>'Comprehensive apps info'!M52</f>
        <v>Joyce Parker</v>
      </c>
      <c r="N52" s="35" t="str">
        <f>'Comprehensive apps info'!N52</f>
        <v>Brandon Ballard</v>
      </c>
      <c r="O52" s="67" t="str">
        <f>'Comprehensive apps info'!O52</f>
        <v>De-scoped from TEKsystems</v>
      </c>
      <c r="P52" s="35" t="str">
        <f>'Comprehensive apps info'!P52</f>
        <v/>
      </c>
      <c r="Q52" s="35" t="str">
        <f>'Comprehensive apps info'!Q52</f>
        <v/>
      </c>
      <c r="R52" s="35" t="str">
        <f>'Comprehensive apps info'!R52</f>
        <v/>
      </c>
      <c r="S52" s="38" t="str">
        <f>'Comprehensive apps info'!S52</f>
        <v/>
      </c>
      <c r="T52" s="38" t="str">
        <f>'Comprehensive apps info'!T52</f>
        <v/>
      </c>
      <c r="U52" s="35" t="str">
        <f>'Comprehensive apps info'!U52</f>
        <v>Need to check</v>
      </c>
      <c r="V52" s="35" t="str">
        <f>'Comprehensive apps info'!V52</f>
        <v>Need to check</v>
      </c>
      <c r="W52" s="37" t="str">
        <f>'Comprehensive apps info'!W52</f>
        <v/>
      </c>
      <c r="X52" s="55" t="str">
        <f>'Comprehensive apps info'!X52</f>
        <v/>
      </c>
      <c r="Y52" s="40" t="str">
        <f>'Comprehensive apps info'!Y52</f>
        <v/>
      </c>
      <c r="Z52" s="40" t="str">
        <f>'Comprehensive apps info'!Z52</f>
        <v/>
      </c>
      <c r="AA52" s="39" t="str">
        <f>'Comprehensive apps info'!AA52</f>
        <v/>
      </c>
      <c r="AB52" s="39" t="str">
        <f>'Comprehensive apps info'!AB52</f>
        <v/>
      </c>
      <c r="AC52" s="39" t="str">
        <f>'Comprehensive apps info'!AC52</f>
        <v/>
      </c>
      <c r="AD52" s="39" t="str">
        <f>'Comprehensive apps info'!AD52</f>
        <v/>
      </c>
      <c r="AE52" s="39" t="str">
        <f>'Comprehensive apps info'!AE52</f>
        <v/>
      </c>
      <c r="AF52" s="94" t="str">
        <f>'Comprehensive apps info'!AF52</f>
        <v/>
      </c>
      <c r="AG52" s="94" t="str">
        <f>'Comprehensive apps info'!AG52</f>
        <v/>
      </c>
      <c r="AH52" s="94" t="str">
        <f>'Comprehensive apps info'!AH52</f>
        <v/>
      </c>
      <c r="AI52" s="94" t="str">
        <f>'Comprehensive apps info'!AI52</f>
        <v/>
      </c>
      <c r="AJ52" s="94" t="str">
        <f>'Comprehensive apps info'!AJ52</f>
        <v/>
      </c>
      <c r="AK52" s="138" t="str">
        <f>'Comprehensive apps info'!AK52</f>
        <v/>
      </c>
      <c r="AL52" s="1"/>
      <c r="AM52" s="1"/>
      <c r="AN52" s="1"/>
    </row>
    <row r="53" hidden="1">
      <c r="A53" s="1"/>
      <c r="B53" s="14">
        <f>'Comprehensive apps info'!B53</f>
        <v>3</v>
      </c>
      <c r="C53" s="14">
        <f>'Comprehensive apps info'!C53</f>
        <v>10</v>
      </c>
      <c r="D53" s="35" t="str">
        <f>'Comprehensive apps info'!D53</f>
        <v>Healthsprings (also referred to as Cigna)</v>
      </c>
      <c r="E53" s="35" t="str">
        <f>'Comprehensive apps info'!E53</f>
        <v>SURV</v>
      </c>
      <c r="F53" s="35" t="str">
        <f>'Comprehensive apps info'!F53</f>
        <v>hspsurv</v>
      </c>
      <c r="G53" s="35" t="str">
        <f>'Comprehensive apps info'!G53</f>
        <v>Monthly</v>
      </c>
      <c r="H53" s="35" t="str">
        <f>'Comprehensive apps info'!H53</f>
        <v>Letter</v>
      </c>
      <c r="I53" s="35" t="str">
        <f>'Comprehensive apps info'!I53</f>
        <v>Raw Data</v>
      </c>
      <c r="J53" s="35" t="str">
        <f>'Comprehensive apps info'!J53</f>
        <v>Unassigned</v>
      </c>
      <c r="K53" s="35" t="str">
        <f>'Comprehensive apps info'!K53</f>
        <v>Unassigned</v>
      </c>
      <c r="L53" s="35" t="str">
        <f>'Comprehensive apps info'!L53</f>
        <v>Logan App Dev Maintenance Team</v>
      </c>
      <c r="M53" s="35" t="str">
        <f>'Comprehensive apps info'!M53</f>
        <v>Bridget Brown</v>
      </c>
      <c r="N53" s="35" t="str">
        <f>'Comprehensive apps info'!N53</f>
        <v>Mike Benson</v>
      </c>
      <c r="O53" s="67" t="str">
        <f>'Comprehensive apps info'!O53</f>
        <v>De-scoped from TEKsystems</v>
      </c>
      <c r="P53" s="35" t="str">
        <f>'Comprehensive apps info'!P53</f>
        <v/>
      </c>
      <c r="Q53" s="35" t="str">
        <f>'Comprehensive apps info'!Q53</f>
        <v/>
      </c>
      <c r="R53" s="35" t="str">
        <f>'Comprehensive apps info'!R53</f>
        <v/>
      </c>
      <c r="S53" s="38" t="str">
        <f>'Comprehensive apps info'!S53</f>
        <v/>
      </c>
      <c r="T53" s="38" t="str">
        <f>'Comprehensive apps info'!T53</f>
        <v/>
      </c>
      <c r="U53" s="35" t="str">
        <f>'Comprehensive apps info'!U53</f>
        <v>Dallas</v>
      </c>
      <c r="V53" s="35" t="str">
        <f>'Comprehensive apps info'!V53</f>
        <v>Dallas</v>
      </c>
      <c r="W53" s="37" t="str">
        <f>'Comprehensive apps info'!W53</f>
        <v>/prod/bcs/dalp/clientapp/hspsurv/</v>
      </c>
      <c r="X53" s="55" t="str">
        <f>'Comprehensive apps info'!X53</f>
        <v>/bcs/dalt/clientapp/hspsurv/</v>
      </c>
      <c r="Y53" s="40" t="str">
        <f>'Comprehensive apps info'!Y53</f>
        <v>https://sites.google.com/a/rrd.com/hspsurv/</v>
      </c>
      <c r="Z53" s="40" t="str">
        <f>'Comprehensive apps info'!Z53</f>
        <v/>
      </c>
      <c r="AA53" s="39" t="str">
        <f>'Comprehensive apps info'!AA53</f>
        <v/>
      </c>
      <c r="AB53" s="39" t="str">
        <f>'Comprehensive apps info'!AB53</f>
        <v/>
      </c>
      <c r="AC53" s="39" t="str">
        <f>'Comprehensive apps info'!AC53</f>
        <v/>
      </c>
      <c r="AD53" s="39" t="str">
        <f>'Comprehensive apps info'!AD53</f>
        <v/>
      </c>
      <c r="AE53" s="39" t="str">
        <f>'Comprehensive apps info'!AE53</f>
        <v/>
      </c>
      <c r="AF53" s="94" t="str">
        <f>'Comprehensive apps info'!AF53</f>
        <v/>
      </c>
      <c r="AG53" s="94" t="str">
        <f>'Comprehensive apps info'!AG53</f>
        <v/>
      </c>
      <c r="AH53" s="94" t="str">
        <f>'Comprehensive apps info'!AH53</f>
        <v/>
      </c>
      <c r="AI53" s="94" t="str">
        <f>'Comprehensive apps info'!AI53</f>
        <v/>
      </c>
      <c r="AJ53" s="94" t="str">
        <f>'Comprehensive apps info'!AJ53</f>
        <v/>
      </c>
      <c r="AK53" s="138" t="str">
        <f>'Comprehensive apps info'!AK53</f>
        <v/>
      </c>
      <c r="AL53" s="1"/>
      <c r="AM53" s="1"/>
      <c r="AN53" s="1"/>
    </row>
    <row r="54" hidden="1">
      <c r="A54" s="1"/>
      <c r="B54" s="14">
        <f>'Comprehensive apps info'!B54</f>
        <v>3</v>
      </c>
      <c r="C54" s="14">
        <f>'Comprehensive apps info'!C54</f>
        <v>11</v>
      </c>
      <c r="D54" s="35" t="str">
        <f>'Comprehensive apps info'!D54</f>
        <v>Omnisys</v>
      </c>
      <c r="E54" s="35" t="str">
        <f>'Comprehensive apps info'!E54</f>
        <v>PINV</v>
      </c>
      <c r="F54" s="35" t="str">
        <f>'Comprehensive apps info'!F54</f>
        <v>omnpinv</v>
      </c>
      <c r="G54" s="35" t="str">
        <f>'Comprehensive apps info'!G54</f>
        <v>Monthly</v>
      </c>
      <c r="H54" s="35" t="str">
        <f>'Comprehensive apps info'!H54</f>
        <v>????</v>
      </c>
      <c r="I54" s="35" t="str">
        <f>'Comprehensive apps info'!I54</f>
        <v>PDF</v>
      </c>
      <c r="J54" s="35" t="str">
        <f>'Comprehensive apps info'!J54</f>
        <v>Unassigned</v>
      </c>
      <c r="K54" s="35" t="str">
        <f>'Comprehensive apps info'!K54</f>
        <v>Unassigned</v>
      </c>
      <c r="L54" s="35" t="str">
        <f>'Comprehensive apps info'!L54</f>
        <v>Michael Smith</v>
      </c>
      <c r="M54" s="35" t="str">
        <f>'Comprehensive apps info'!M54</f>
        <v>Gerald Lockie</v>
      </c>
      <c r="N54" s="35" t="str">
        <f>'Comprehensive apps info'!N54</f>
        <v>Mike Benson</v>
      </c>
      <c r="O54" s="67" t="str">
        <f>'Comprehensive apps info'!O54</f>
        <v>Tookover Then De-scoped</v>
      </c>
      <c r="P54" s="35" t="str">
        <f>'Comprehensive apps info'!P54</f>
        <v>N/A</v>
      </c>
      <c r="Q54" s="35" t="str">
        <f>'Comprehensive apps info'!Q54</f>
        <v>N/A</v>
      </c>
      <c r="R54" s="35" t="str">
        <f>'Comprehensive apps info'!R54</f>
        <v>N/A</v>
      </c>
      <c r="S54" s="38" t="str">
        <f>'Comprehensive apps info'!S54</f>
        <v>Ritesh</v>
      </c>
      <c r="T54" s="38" t="str">
        <f>'Comprehensive apps info'!T54</f>
        <v>Maverick</v>
      </c>
      <c r="U54" s="35" t="str">
        <f>'Comprehensive apps info'!U54</f>
        <v>Chicago</v>
      </c>
      <c r="V54" s="35" t="str">
        <f>'Comprehensive apps info'!V54</f>
        <v>Chicago</v>
      </c>
      <c r="W54" s="37" t="str">
        <f>'Comprehensive apps info'!W54</f>
        <v>/prod/bcs/chgp/clientapp/omnpinv/</v>
      </c>
      <c r="X54" s="55" t="str">
        <f>'Comprehensive apps info'!X54</f>
        <v>/bcs/chgt/clientapp/omnpinv/</v>
      </c>
      <c r="Y54" s="40" t="str">
        <f>'Comprehensive apps info'!Y54</f>
        <v>https://sites.google.com/a/rrd.com/omnipinv/</v>
      </c>
      <c r="Z54" s="40" t="str">
        <f>'Comprehensive apps info'!Z54</f>
        <v/>
      </c>
      <c r="AA54" s="39" t="str">
        <f>'Comprehensive apps info'!AA54</f>
        <v/>
      </c>
      <c r="AB54" s="39" t="str">
        <f>'Comprehensive apps info'!AB54</f>
        <v/>
      </c>
      <c r="AC54" s="39" t="str">
        <f>'Comprehensive apps info'!AC54</f>
        <v/>
      </c>
      <c r="AD54" s="39" t="str">
        <f>'Comprehensive apps info'!AD54</f>
        <v/>
      </c>
      <c r="AE54" s="39" t="str">
        <f>'Comprehensive apps info'!AE54</f>
        <v/>
      </c>
      <c r="AF54" s="94" t="str">
        <f>'Comprehensive apps info'!AF54</f>
        <v/>
      </c>
      <c r="AG54" s="94" t="str">
        <f>'Comprehensive apps info'!AG54</f>
        <v/>
      </c>
      <c r="AH54" s="94" t="str">
        <f>'Comprehensive apps info'!AH54</f>
        <v/>
      </c>
      <c r="AI54" s="94" t="str">
        <f>'Comprehensive apps info'!AI54</f>
        <v/>
      </c>
      <c r="AJ54" s="94" t="str">
        <f>'Comprehensive apps info'!AJ54</f>
        <v/>
      </c>
      <c r="AK54" s="138" t="str">
        <f>'Comprehensive apps info'!AK54</f>
        <v/>
      </c>
      <c r="AL54" s="1"/>
      <c r="AM54" s="1"/>
      <c r="AN54" s="1"/>
    </row>
    <row r="55" hidden="1">
      <c r="A55" s="1"/>
      <c r="B55" s="14">
        <f>'Comprehensive apps info'!B55</f>
        <v>3</v>
      </c>
      <c r="C55" s="14">
        <f>'Comprehensive apps info'!C55</f>
        <v>12</v>
      </c>
      <c r="D55" s="35" t="str">
        <f>'Comprehensive apps info'!D55</f>
        <v>PMI Mortgage</v>
      </c>
      <c r="E55" s="35" t="str">
        <f>'Comprehensive apps info'!E55</f>
        <v>Statements</v>
      </c>
      <c r="F55" s="35" t="str">
        <f>'Comprehensive apps info'!F55</f>
        <v>pmimort</v>
      </c>
      <c r="G55" s="35" t="str">
        <f>'Comprehensive apps info'!G55</f>
        <v>Monthly</v>
      </c>
      <c r="H55" s="35" t="str">
        <f>'Comprehensive apps info'!H55</f>
        <v>Stmt</v>
      </c>
      <c r="I55" s="35" t="str">
        <f>'Comprehensive apps info'!I55</f>
        <v>Raw Data</v>
      </c>
      <c r="J55" s="35" t="str">
        <f>'Comprehensive apps info'!J55</f>
        <v>Unassigned</v>
      </c>
      <c r="K55" s="35" t="str">
        <f>'Comprehensive apps info'!K55</f>
        <v>Unassigned</v>
      </c>
      <c r="L55" s="35" t="str">
        <f>'Comprehensive apps info'!L55</f>
        <v>Michael Perry</v>
      </c>
      <c r="M55" s="35" t="str">
        <f>'Comprehensive apps info'!M55</f>
        <v>Joyce Parker</v>
      </c>
      <c r="N55" s="35" t="str">
        <f>'Comprehensive apps info'!N55</f>
        <v>Brandon Ballard</v>
      </c>
      <c r="O55" s="67" t="str">
        <f>'Comprehensive apps info'!O55</f>
        <v>De-scoped from TEKsystems</v>
      </c>
      <c r="P55" s="35" t="str">
        <f>'Comprehensive apps info'!P55</f>
        <v/>
      </c>
      <c r="Q55" s="35" t="str">
        <f>'Comprehensive apps info'!Q55</f>
        <v/>
      </c>
      <c r="R55" s="35" t="str">
        <f>'Comprehensive apps info'!R55</f>
        <v/>
      </c>
      <c r="S55" s="38" t="str">
        <f>'Comprehensive apps info'!S55</f>
        <v/>
      </c>
      <c r="T55" s="38" t="str">
        <f>'Comprehensive apps info'!T55</f>
        <v/>
      </c>
      <c r="U55" s="35" t="str">
        <f>'Comprehensive apps info'!U55</f>
        <v>Chicago</v>
      </c>
      <c r="V55" s="35" t="str">
        <f>'Comprehensive apps info'!V55</f>
        <v>Chicago</v>
      </c>
      <c r="W55" s="37" t="str">
        <f>'Comprehensive apps info'!W55</f>
        <v>/prod/bcs/chgp/clientapp/pmimort/</v>
      </c>
      <c r="X55" s="55" t="str">
        <f>'Comprehensive apps info'!X55</f>
        <v>/bcs/chgt/clientapp/pmimort/</v>
      </c>
      <c r="Y55" s="40" t="str">
        <f>'Comprehensive apps info'!Y55</f>
        <v>https://sites.google.com/a/rrd.com/pmi1/</v>
      </c>
      <c r="Z55" s="40" t="str">
        <f>'Comprehensive apps info'!Z55</f>
        <v/>
      </c>
      <c r="AA55" s="39" t="str">
        <f>'Comprehensive apps info'!AA55</f>
        <v/>
      </c>
      <c r="AB55" s="39" t="str">
        <f>'Comprehensive apps info'!AB55</f>
        <v/>
      </c>
      <c r="AC55" s="39" t="str">
        <f>'Comprehensive apps info'!AC55</f>
        <v/>
      </c>
      <c r="AD55" s="39" t="str">
        <f>'Comprehensive apps info'!AD55</f>
        <v/>
      </c>
      <c r="AE55" s="39" t="str">
        <f>'Comprehensive apps info'!AE55</f>
        <v/>
      </c>
      <c r="AF55" s="94" t="str">
        <f>'Comprehensive apps info'!AF55</f>
        <v/>
      </c>
      <c r="AG55" s="94" t="str">
        <f>'Comprehensive apps info'!AG55</f>
        <v/>
      </c>
      <c r="AH55" s="94" t="str">
        <f>'Comprehensive apps info'!AH55</f>
        <v/>
      </c>
      <c r="AI55" s="94" t="str">
        <f>'Comprehensive apps info'!AI55</f>
        <v/>
      </c>
      <c r="AJ55" s="94" t="str">
        <f>'Comprehensive apps info'!AJ55</f>
        <v/>
      </c>
      <c r="AK55" s="138" t="str">
        <f>'Comprehensive apps info'!AK55</f>
        <v/>
      </c>
      <c r="AL55" s="1"/>
      <c r="AM55" s="1"/>
      <c r="AN55" s="1"/>
    </row>
    <row r="56" hidden="1">
      <c r="A56" s="1"/>
      <c r="B56" s="10">
        <f>'Comprehensive apps info'!B56</f>
        <v>3</v>
      </c>
      <c r="C56" s="10">
        <f>'Comprehensive apps info'!C56</f>
        <v>13</v>
      </c>
      <c r="D56" s="25" t="str">
        <f>'Comprehensive apps info'!D56</f>
        <v>Kemper</v>
      </c>
      <c r="E56" s="25" t="str">
        <f>'Comprehensive apps info'!E56</f>
        <v>Profit Sharing</v>
      </c>
      <c r="F56" s="25" t="str">
        <f>'Comprehensive apps info'!F56</f>
        <v>kmpprof</v>
      </c>
      <c r="G56" s="25" t="str">
        <f>'Comprehensive apps info'!G56</f>
        <v>Annual</v>
      </c>
      <c r="H56" s="25" t="str">
        <f>'Comprehensive apps info'!H56</f>
        <v>Letter</v>
      </c>
      <c r="I56" s="25" t="str">
        <f>'Comprehensive apps info'!I56</f>
        <v>Raw Data</v>
      </c>
      <c r="J56" s="25" t="str">
        <f>'Comprehensive apps info'!J56</f>
        <v>Ravi</v>
      </c>
      <c r="K56" s="25" t="str">
        <f>'Comprehensive apps info'!K56</f>
        <v>Nethra</v>
      </c>
      <c r="L56" s="25" t="str">
        <f>'Comprehensive apps info'!L56</f>
        <v>Michael Leany</v>
      </c>
      <c r="M56" s="25" t="str">
        <f>'Comprehensive apps info'!M56</f>
        <v>Brent Jeppesen</v>
      </c>
      <c r="N56" s="25" t="str">
        <f>'Comprehensive apps info'!N56</f>
        <v>Brandon Ballard</v>
      </c>
      <c r="O56" s="120" t="str">
        <f>'Comprehensive apps info'!O56</f>
        <v>Supported by TEKsystems</v>
      </c>
      <c r="P56" s="25" t="str">
        <f>'Comprehensive apps info'!P56</f>
        <v>N/A</v>
      </c>
      <c r="Q56" s="25" t="str">
        <f>'Comprehensive apps info'!Q56</f>
        <v>N/A</v>
      </c>
      <c r="R56" s="25" t="str">
        <f>'Comprehensive apps info'!R56</f>
        <v>N/A</v>
      </c>
      <c r="S56" s="16" t="str">
        <f>'Comprehensive apps info'!S56</f>
        <v>Ritesh</v>
      </c>
      <c r="T56" s="16" t="str">
        <f>'Comprehensive apps info'!T56</f>
        <v>Maverick</v>
      </c>
      <c r="U56" s="25" t="str">
        <f>'Comprehensive apps info'!U56</f>
        <v>Need to check</v>
      </c>
      <c r="V56" s="25" t="str">
        <f>'Comprehensive apps info'!V56</f>
        <v>Need to check</v>
      </c>
      <c r="W56" s="28" t="str">
        <f>'Comprehensive apps info'!W56</f>
        <v/>
      </c>
      <c r="X56" s="29" t="str">
        <f>'Comprehensive apps info'!X56</f>
        <v/>
      </c>
      <c r="Y56" s="30" t="str">
        <f>'Comprehensive apps info'!Y56</f>
        <v>There is no Google Site for this app.</v>
      </c>
      <c r="Z56" s="31" t="str">
        <f>'Comprehensive apps info'!Z56</f>
        <v/>
      </c>
      <c r="AA56" s="32" t="str">
        <f>'Comprehensive apps info'!AA56</f>
        <v/>
      </c>
      <c r="AB56" s="32" t="str">
        <f>'Comprehensive apps info'!AB56</f>
        <v/>
      </c>
      <c r="AC56" s="32" t="str">
        <f>'Comprehensive apps info'!AC56</f>
        <v/>
      </c>
      <c r="AD56" s="32" t="str">
        <f>'Comprehensive apps info'!AD56</f>
        <v/>
      </c>
      <c r="AE56" s="32" t="str">
        <f>'Comprehensive apps info'!AE56</f>
        <v/>
      </c>
      <c r="AF56" s="33" t="str">
        <f>'Comprehensive apps info'!AF56</f>
        <v/>
      </c>
      <c r="AG56" s="33" t="str">
        <f>'Comprehensive apps info'!AG56</f>
        <v>No</v>
      </c>
      <c r="AH56" s="33" t="str">
        <f>'Comprehensive apps info'!AH56</f>
        <v/>
      </c>
      <c r="AI56" s="33" t="str">
        <f>'Comprehensive apps info'!AI56</f>
        <v/>
      </c>
      <c r="AJ56" s="33" t="str">
        <f>'Comprehensive apps info'!AJ56</f>
        <v/>
      </c>
      <c r="AK56" s="34" t="str">
        <f>'Comprehensive apps info'!AK56</f>
        <v/>
      </c>
      <c r="AL56" s="1"/>
      <c r="AM56" s="1"/>
      <c r="AN56" s="1"/>
    </row>
    <row r="57" hidden="1">
      <c r="A57" s="1"/>
      <c r="B57" s="10">
        <f>'Comprehensive apps info'!B57</f>
        <v>3</v>
      </c>
      <c r="C57" s="10">
        <f>'Comprehensive apps info'!C57</f>
        <v>14</v>
      </c>
      <c r="D57" s="25" t="str">
        <f>'Comprehensive apps info'!D57</f>
        <v>PHH Mortgage</v>
      </c>
      <c r="E57" s="25" t="str">
        <f>'Comprehensive apps info'!E57</f>
        <v>Fees</v>
      </c>
      <c r="F57" s="25" t="str">
        <f>'Comprehensive apps info'!F57</f>
        <v>phhfees</v>
      </c>
      <c r="G57" s="25" t="str">
        <f>'Comprehensive apps info'!G57</f>
        <v>Ad-hoc</v>
      </c>
      <c r="H57" s="25" t="str">
        <f>'Comprehensive apps info'!H57</f>
        <v>Stmt</v>
      </c>
      <c r="I57" s="25" t="str">
        <f>'Comprehensive apps info'!I57</f>
        <v>Raw Data</v>
      </c>
      <c r="J57" s="25" t="str">
        <f>'Comprehensive apps info'!J57</f>
        <v>Sushil</v>
      </c>
      <c r="K57" s="25" t="str">
        <f>'Comprehensive apps info'!K57</f>
        <v>Pravallika</v>
      </c>
      <c r="L57" s="25" t="str">
        <f>'Comprehensive apps info'!L57</f>
        <v>Scott Loosle</v>
      </c>
      <c r="M57" s="25" t="str">
        <f>'Comprehensive apps info'!M57</f>
        <v>Kathy Zecchino</v>
      </c>
      <c r="N57" s="25" t="str">
        <f>'Comprehensive apps info'!N57</f>
        <v>David Jarrett</v>
      </c>
      <c r="O57" s="120" t="str">
        <f>'Comprehensive apps info'!O57</f>
        <v>Supported by TEKsystems</v>
      </c>
      <c r="P57" s="25" t="str">
        <f>'Comprehensive apps info'!P57</f>
        <v>N/A</v>
      </c>
      <c r="Q57" s="25" t="str">
        <f>'Comprehensive apps info'!Q57</f>
        <v>N/A</v>
      </c>
      <c r="R57" s="25" t="str">
        <f>'Comprehensive apps info'!R57</f>
        <v>N/A</v>
      </c>
      <c r="S57" s="16" t="str">
        <f>'Comprehensive apps info'!S57</f>
        <v>Ritesh</v>
      </c>
      <c r="T57" s="16" t="str">
        <f>'Comprehensive apps info'!T57</f>
        <v>Maverick</v>
      </c>
      <c r="U57" s="25" t="str">
        <f>'Comprehensive apps info'!U57</f>
        <v>West Caldwell</v>
      </c>
      <c r="V57" s="25" t="str">
        <f>'Comprehensive apps info'!V57</f>
        <v>West Caldwell</v>
      </c>
      <c r="W57" s="28" t="str">
        <f>'Comprehensive apps info'!W57</f>
        <v>/prod/bcs/wcwp/clientapp/phhfees/</v>
      </c>
      <c r="X57" s="29" t="str">
        <f>'Comprehensive apps info'!X57</f>
        <v>/bcs/wcwt/clientapp/phhfees/</v>
      </c>
      <c r="Y57" s="30" t="str">
        <f>'Comprehensive apps info'!Y57</f>
        <v>https://sites.google.com/a/rrd.com/phh---fees-project/</v>
      </c>
      <c r="Z57" s="31" t="str">
        <f>'Comprehensive apps info'!Z57</f>
        <v/>
      </c>
      <c r="AA57" s="32" t="str">
        <f>'Comprehensive apps info'!AA57</f>
        <v/>
      </c>
      <c r="AB57" s="32" t="str">
        <f>'Comprehensive apps info'!AB57</f>
        <v/>
      </c>
      <c r="AC57" s="32" t="str">
        <f>'Comprehensive apps info'!AC57</f>
        <v/>
      </c>
      <c r="AD57" s="32" t="str">
        <f>'Comprehensive apps info'!AD57</f>
        <v/>
      </c>
      <c r="AE57" s="32" t="str">
        <f>'Comprehensive apps info'!AE57</f>
        <v/>
      </c>
      <c r="AF57" s="33" t="str">
        <f>'Comprehensive apps info'!AF57</f>
        <v/>
      </c>
      <c r="AG57" s="33" t="str">
        <f>'Comprehensive apps info'!AG57</f>
        <v>No</v>
      </c>
      <c r="AH57" s="33" t="str">
        <f>'Comprehensive apps info'!AH57</f>
        <v>Ad-hoc</v>
      </c>
      <c r="AI57" s="33" t="str">
        <f>'Comprehensive apps info'!AI57</f>
        <v/>
      </c>
      <c r="AJ57" s="33" t="str">
        <f>'Comprehensive apps info'!AJ57</f>
        <v/>
      </c>
      <c r="AK57" s="34" t="str">
        <f>'Comprehensive apps info'!AK57</f>
        <v/>
      </c>
      <c r="AL57" s="1"/>
      <c r="AM57" s="1"/>
      <c r="AN57" s="1"/>
    </row>
    <row r="58" hidden="1">
      <c r="A58" s="1"/>
      <c r="B58" s="10">
        <f>'Comprehensive apps info'!B58</f>
        <v>3</v>
      </c>
      <c r="C58" s="10">
        <f>'Comprehensive apps info'!C58</f>
        <v>15</v>
      </c>
      <c r="D58" s="25" t="str">
        <f>'Comprehensive apps info'!D58</f>
        <v>Genpact Federal Mogul</v>
      </c>
      <c r="E58" s="25" t="str">
        <f>'Comprehensive apps info'!E58</f>
        <v>Motorparts</v>
      </c>
      <c r="F58" s="25" t="str">
        <f>'Comprehensive apps info'!F58</f>
        <v>fdmchks</v>
      </c>
      <c r="G58" s="25" t="str">
        <f>'Comprehensive apps info'!G58</f>
        <v>MTWThF</v>
      </c>
      <c r="H58" s="25" t="str">
        <f>'Comprehensive apps info'!H58</f>
        <v>Check</v>
      </c>
      <c r="I58" s="25" t="str">
        <f>'Comprehensive apps info'!I58</f>
        <v/>
      </c>
      <c r="J58" s="25" t="str">
        <f>'Comprehensive apps info'!J58</f>
        <v>Ravi</v>
      </c>
      <c r="K58" s="25" t="str">
        <f>'Comprehensive apps info'!K58</f>
        <v>Lakshmi</v>
      </c>
      <c r="L58" s="25" t="str">
        <f>'Comprehensive apps info'!L58</f>
        <v>Joe Bowman</v>
      </c>
      <c r="M58" s="25" t="str">
        <f>'Comprehensive apps info'!M58</f>
        <v>Blake Harris</v>
      </c>
      <c r="N58" s="25" t="str">
        <f>'Comprehensive apps info'!N58</f>
        <v>Carrie Gereau</v>
      </c>
      <c r="O58" s="120" t="str">
        <f>'Comprehensive apps info'!O58</f>
        <v>Supported by TEKsystems</v>
      </c>
      <c r="P58" s="25" t="str">
        <f>'Comprehensive apps info'!P58</f>
        <v>N/A</v>
      </c>
      <c r="Q58" s="25" t="str">
        <f>'Comprehensive apps info'!Q58</f>
        <v>N/A</v>
      </c>
      <c r="R58" s="25" t="str">
        <f>'Comprehensive apps info'!R58</f>
        <v>N/A</v>
      </c>
      <c r="S58" s="16" t="str">
        <f>'Comprehensive apps info'!S58</f>
        <v>Ritesh</v>
      </c>
      <c r="T58" s="16" t="str">
        <f>'Comprehensive apps info'!T58</f>
        <v>Maverick</v>
      </c>
      <c r="U58" s="25" t="str">
        <f>'Comprehensive apps info'!U58</f>
        <v>Dallas</v>
      </c>
      <c r="V58" s="25" t="str">
        <f>'Comprehensive apps info'!V58</f>
        <v>Dallas</v>
      </c>
      <c r="W58" s="28" t="str">
        <f>'Comprehensive apps info'!W58</f>
        <v>/prod/bcs/dalp/clientapp/fdmchks/</v>
      </c>
      <c r="X58" s="29" t="str">
        <f>'Comprehensive apps info'!X58</f>
        <v>/bcs/dalt/clientapp/fdmchks/</v>
      </c>
      <c r="Y58" s="30" t="str">
        <f>'Comprehensive apps info'!Y58</f>
        <v>https://sites.google.com/a/rrd.com/fdmchks---federal-mogul-checks/</v>
      </c>
      <c r="Z58" s="31" t="str">
        <f>'Comprehensive apps info'!Z58</f>
        <v/>
      </c>
      <c r="AA58" s="32" t="str">
        <f>'Comprehensive apps info'!AA58</f>
        <v/>
      </c>
      <c r="AB58" s="32" t="str">
        <f>'Comprehensive apps info'!AB58</f>
        <v/>
      </c>
      <c r="AC58" s="32" t="str">
        <f>'Comprehensive apps info'!AC58</f>
        <v/>
      </c>
      <c r="AD58" s="32" t="str">
        <f>'Comprehensive apps info'!AD58</f>
        <v/>
      </c>
      <c r="AE58" s="32" t="str">
        <f>'Comprehensive apps info'!AE58</f>
        <v/>
      </c>
      <c r="AF58" s="33" t="str">
        <f>'Comprehensive apps info'!AF58</f>
        <v/>
      </c>
      <c r="AG58" s="33" t="str">
        <f>'Comprehensive apps info'!AG58</f>
        <v>No</v>
      </c>
      <c r="AH58" s="33" t="str">
        <f>'Comprehensive apps info'!AH58</f>
        <v/>
      </c>
      <c r="AI58" s="33" t="str">
        <f>'Comprehensive apps info'!AI58</f>
        <v/>
      </c>
      <c r="AJ58" s="33" t="str">
        <f>'Comprehensive apps info'!AJ58</f>
        <v/>
      </c>
      <c r="AK58" s="34" t="str">
        <f>'Comprehensive apps info'!AK58</f>
        <v/>
      </c>
      <c r="AL58" s="1"/>
      <c r="AM58" s="1"/>
      <c r="AN58" s="1"/>
    </row>
    <row r="59" hidden="1">
      <c r="A59" s="1"/>
      <c r="B59" s="14">
        <f>'Comprehensive apps info'!B59</f>
        <v>3</v>
      </c>
      <c r="C59" s="14">
        <f>'Comprehensive apps info'!C59</f>
        <v>16</v>
      </c>
      <c r="D59" s="35" t="str">
        <f>'Comprehensive apps info'!D59</f>
        <v>GlaxoSmithKline</v>
      </c>
      <c r="E59" s="35" t="str">
        <f>'Comprehensive apps info'!E59</f>
        <v>GSKCHKS</v>
      </c>
      <c r="F59" s="35" t="str">
        <f>'Comprehensive apps info'!F59</f>
        <v>gskchks</v>
      </c>
      <c r="G59" s="35" t="str">
        <f>'Comprehensive apps info'!G59</f>
        <v>Bi-monthly</v>
      </c>
      <c r="H59" s="35" t="str">
        <f>'Comprehensive apps info'!H59</f>
        <v>Check</v>
      </c>
      <c r="I59" s="35" t="str">
        <f>'Comprehensive apps info'!I59</f>
        <v/>
      </c>
      <c r="J59" s="35" t="str">
        <f>'Comprehensive apps info'!J59</f>
        <v>Unassigned</v>
      </c>
      <c r="K59" s="35" t="str">
        <f>'Comprehensive apps info'!K59</f>
        <v>Unassigned</v>
      </c>
      <c r="L59" s="35" t="str">
        <f>'Comprehensive apps info'!L59</f>
        <v>Joe Bowman</v>
      </c>
      <c r="M59" s="35" t="str">
        <f>'Comprehensive apps info'!M59</f>
        <v>Eric Rydberg</v>
      </c>
      <c r="N59" s="35" t="str">
        <f>'Comprehensive apps info'!N59</f>
        <v>Carrie Gereau</v>
      </c>
      <c r="O59" s="67" t="str">
        <f>'Comprehensive apps info'!O59</f>
        <v>De-scoped from TEKsystems</v>
      </c>
      <c r="P59" s="35" t="str">
        <f>'Comprehensive apps info'!P59</f>
        <v/>
      </c>
      <c r="Q59" s="35" t="str">
        <f>'Comprehensive apps info'!Q59</f>
        <v/>
      </c>
      <c r="R59" s="35" t="str">
        <f>'Comprehensive apps info'!R59</f>
        <v/>
      </c>
      <c r="S59" s="38" t="str">
        <f>'Comprehensive apps info'!S59</f>
        <v/>
      </c>
      <c r="T59" s="38" t="str">
        <f>'Comprehensive apps info'!T59</f>
        <v/>
      </c>
      <c r="U59" s="35" t="str">
        <f>'Comprehensive apps info'!U59</f>
        <v>Dallas</v>
      </c>
      <c r="V59" s="35" t="str">
        <f>'Comprehensive apps info'!V59</f>
        <v>Dallas</v>
      </c>
      <c r="W59" s="37" t="str">
        <f>'Comprehensive apps info'!W59</f>
        <v>/prod/bcs/dalp/clientapp/gskchks/</v>
      </c>
      <c r="X59" s="55" t="str">
        <f>'Comprehensive apps info'!X59</f>
        <v>/bcs/dalt/clientapp/gskchks/</v>
      </c>
      <c r="Y59" s="40" t="str">
        <f>'Comprehensive apps info'!Y59</f>
        <v>https://sites.google.com/a/rrd.com/gsk-chks-glaxosmithkline-checks/</v>
      </c>
      <c r="Z59" s="40" t="str">
        <f>'Comprehensive apps info'!Z59</f>
        <v/>
      </c>
      <c r="AA59" s="39" t="str">
        <f>'Comprehensive apps info'!AA59</f>
        <v/>
      </c>
      <c r="AB59" s="39" t="str">
        <f>'Comprehensive apps info'!AB59</f>
        <v/>
      </c>
      <c r="AC59" s="39" t="str">
        <f>'Comprehensive apps info'!AC59</f>
        <v/>
      </c>
      <c r="AD59" s="39" t="str">
        <f>'Comprehensive apps info'!AD59</f>
        <v/>
      </c>
      <c r="AE59" s="39" t="str">
        <f>'Comprehensive apps info'!AE59</f>
        <v/>
      </c>
      <c r="AF59" s="94" t="str">
        <f>'Comprehensive apps info'!AF59</f>
        <v/>
      </c>
      <c r="AG59" s="94" t="str">
        <f>'Comprehensive apps info'!AG59</f>
        <v/>
      </c>
      <c r="AH59" s="94" t="str">
        <f>'Comprehensive apps info'!AH59</f>
        <v/>
      </c>
      <c r="AI59" s="94" t="str">
        <f>'Comprehensive apps info'!AI59</f>
        <v/>
      </c>
      <c r="AJ59" s="94" t="str">
        <f>'Comprehensive apps info'!AJ59</f>
        <v/>
      </c>
      <c r="AK59" s="138" t="str">
        <f>'Comprehensive apps info'!AK59</f>
        <v/>
      </c>
      <c r="AL59" s="1"/>
      <c r="AM59" s="1"/>
      <c r="AN59" s="1"/>
    </row>
    <row r="60" hidden="1">
      <c r="A60" s="1"/>
      <c r="B60" s="10">
        <f>'Comprehensive apps info'!B60</f>
        <v>3</v>
      </c>
      <c r="C60" s="10">
        <f>'Comprehensive apps info'!C60</f>
        <v>17</v>
      </c>
      <c r="D60" s="25" t="str">
        <f>'Comprehensive apps info'!D60</f>
        <v>H&amp;R Block</v>
      </c>
      <c r="E60" s="25" t="str">
        <f>'Comprehensive apps info'!E60</f>
        <v>Letters</v>
      </c>
      <c r="F60" s="25" t="str">
        <f>'Comprehensive apps info'!F60</f>
        <v>hrbcltr</v>
      </c>
      <c r="G60" s="25" t="str">
        <f>'Comprehensive apps info'!G60</f>
        <v>Daily</v>
      </c>
      <c r="H60" s="25" t="str">
        <f>'Comprehensive apps info'!H60</f>
        <v>Letter</v>
      </c>
      <c r="I60" s="25" t="str">
        <f>'Comprehensive apps info'!I60</f>
        <v>????</v>
      </c>
      <c r="J60" s="25" t="str">
        <f>'Comprehensive apps info'!J60</f>
        <v>Anil</v>
      </c>
      <c r="K60" s="25" t="str">
        <f>'Comprehensive apps info'!K60</f>
        <v>Nethra</v>
      </c>
      <c r="L60" s="25" t="str">
        <f>'Comprehensive apps info'!L60</f>
        <v>Michael Smith</v>
      </c>
      <c r="M60" s="25" t="str">
        <f>'Comprehensive apps info'!M60</f>
        <v>Frederick Reisch</v>
      </c>
      <c r="N60" s="25" t="str">
        <f>'Comprehensive apps info'!N60</f>
        <v>Mike Benson</v>
      </c>
      <c r="O60" s="120" t="str">
        <f>'Comprehensive apps info'!O60</f>
        <v>Supported by TEKsystems</v>
      </c>
      <c r="P60" s="25" t="str">
        <f>'Comprehensive apps info'!P60</f>
        <v>N/A</v>
      </c>
      <c r="Q60" s="25" t="str">
        <f>'Comprehensive apps info'!Q60</f>
        <v>N/A</v>
      </c>
      <c r="R60" s="25" t="str">
        <f>'Comprehensive apps info'!R60</f>
        <v>N/A</v>
      </c>
      <c r="S60" s="16" t="str">
        <f>'Comprehensive apps info'!S60</f>
        <v>Ritesh</v>
      </c>
      <c r="T60" s="16" t="str">
        <f>'Comprehensive apps info'!T60</f>
        <v>Maverick</v>
      </c>
      <c r="U60" s="25" t="str">
        <f>'Comprehensive apps info'!U60</f>
        <v>Need to check</v>
      </c>
      <c r="V60" s="25" t="str">
        <f>'Comprehensive apps info'!V60</f>
        <v>Need to check</v>
      </c>
      <c r="W60" s="28" t="str">
        <f>'Comprehensive apps info'!W60</f>
        <v/>
      </c>
      <c r="X60" s="29" t="str">
        <f>'Comprehensive apps info'!X60</f>
        <v/>
      </c>
      <c r="Y60" s="30" t="str">
        <f>'Comprehensive apps info'!Y60</f>
        <v/>
      </c>
      <c r="Z60" s="31" t="str">
        <f>'Comprehensive apps info'!Z60</f>
        <v/>
      </c>
      <c r="AA60" s="32" t="str">
        <f>'Comprehensive apps info'!AA60</f>
        <v/>
      </c>
      <c r="AB60" s="32" t="str">
        <f>'Comprehensive apps info'!AB60</f>
        <v/>
      </c>
      <c r="AC60" s="32" t="str">
        <f>'Comprehensive apps info'!AC60</f>
        <v/>
      </c>
      <c r="AD60" s="32" t="str">
        <f>'Comprehensive apps info'!AD60</f>
        <v/>
      </c>
      <c r="AE60" s="32" t="str">
        <f>'Comprehensive apps info'!AE60</f>
        <v/>
      </c>
      <c r="AF60" s="33" t="str">
        <f>'Comprehensive apps info'!AF60</f>
        <v/>
      </c>
      <c r="AG60" s="33" t="str">
        <f>'Comprehensive apps info'!AG60</f>
        <v>No</v>
      </c>
      <c r="AH60" s="33" t="str">
        <f>'Comprehensive apps info'!AH60</f>
        <v/>
      </c>
      <c r="AI60" s="33" t="str">
        <f>'Comprehensive apps info'!AI60</f>
        <v/>
      </c>
      <c r="AJ60" s="33" t="str">
        <f>'Comprehensive apps info'!AJ60</f>
        <v/>
      </c>
      <c r="AK60" s="34" t="str">
        <f>'Comprehensive apps info'!AK60</f>
        <v/>
      </c>
      <c r="AL60" s="1"/>
      <c r="AM60" s="1"/>
      <c r="AN60" s="1"/>
    </row>
    <row r="61" hidden="1">
      <c r="A61" s="1"/>
      <c r="B61" s="14">
        <f>'Comprehensive apps info'!B61</f>
        <v>3</v>
      </c>
      <c r="C61" s="14">
        <f>'Comprehensive apps info'!C61</f>
        <v>18</v>
      </c>
      <c r="D61" s="35" t="str">
        <f>'Comprehensive apps info'!D61</f>
        <v>Direct Energy</v>
      </c>
      <c r="E61" s="35" t="str">
        <f>'Comprehensive apps info'!E61</f>
        <v>Archive</v>
      </c>
      <c r="F61" s="35" t="str">
        <f>'Comprehensive apps info'!F61</f>
        <v>decarch</v>
      </c>
      <c r="G61" s="35" t="str">
        <f>'Comprehensive apps info'!G61</f>
        <v>Ad-hoc</v>
      </c>
      <c r="H61" s="35" t="str">
        <f>'Comprehensive apps info'!H61</f>
        <v>Archive</v>
      </c>
      <c r="I61" s="35" t="str">
        <f>'Comprehensive apps info'!I61</f>
        <v>PDF</v>
      </c>
      <c r="J61" s="35" t="str">
        <f>'Comprehensive apps info'!J61</f>
        <v>Unassigned</v>
      </c>
      <c r="K61" s="35" t="str">
        <f>'Comprehensive apps info'!K61</f>
        <v>Unassigned</v>
      </c>
      <c r="L61" s="35" t="str">
        <f>'Comprehensive apps info'!L61</f>
        <v>Trenton Mumford</v>
      </c>
      <c r="M61" s="35" t="str">
        <f>'Comprehensive apps info'!M61</f>
        <v>Richard Sprague</v>
      </c>
      <c r="N61" s="35" t="str">
        <f>'Comprehensive apps info'!N61</f>
        <v>Brandon Ballard</v>
      </c>
      <c r="O61" s="67" t="str">
        <f>'Comprehensive apps info'!O61</f>
        <v>De-scoped from TEKsystems</v>
      </c>
      <c r="P61" s="35" t="str">
        <f>'Comprehensive apps info'!P61</f>
        <v/>
      </c>
      <c r="Q61" s="35" t="str">
        <f>'Comprehensive apps info'!Q61</f>
        <v/>
      </c>
      <c r="R61" s="35" t="str">
        <f>'Comprehensive apps info'!R61</f>
        <v/>
      </c>
      <c r="S61" s="38" t="str">
        <f>'Comprehensive apps info'!S61</f>
        <v/>
      </c>
      <c r="T61" s="38" t="str">
        <f>'Comprehensive apps info'!T61</f>
        <v/>
      </c>
      <c r="U61" s="35" t="str">
        <f>'Comprehensive apps info'!U61</f>
        <v>Need to check</v>
      </c>
      <c r="V61" s="35" t="str">
        <f>'Comprehensive apps info'!V61</f>
        <v>Need to check</v>
      </c>
      <c r="W61" s="37" t="str">
        <f>'Comprehensive apps info'!W61</f>
        <v/>
      </c>
      <c r="X61" s="55" t="str">
        <f>'Comprehensive apps info'!X61</f>
        <v/>
      </c>
      <c r="Y61" s="40" t="str">
        <f>'Comprehensive apps info'!Y61</f>
        <v/>
      </c>
      <c r="Z61" s="40" t="str">
        <f>'Comprehensive apps info'!Z61</f>
        <v/>
      </c>
      <c r="AA61" s="39" t="str">
        <f>'Comprehensive apps info'!AA61</f>
        <v/>
      </c>
      <c r="AB61" s="39" t="str">
        <f>'Comprehensive apps info'!AB61</f>
        <v/>
      </c>
      <c r="AC61" s="39" t="str">
        <f>'Comprehensive apps info'!AC61</f>
        <v/>
      </c>
      <c r="AD61" s="39" t="str">
        <f>'Comprehensive apps info'!AD61</f>
        <v/>
      </c>
      <c r="AE61" s="39" t="str">
        <f>'Comprehensive apps info'!AE61</f>
        <v/>
      </c>
      <c r="AF61" s="94" t="str">
        <f>'Comprehensive apps info'!AF61</f>
        <v/>
      </c>
      <c r="AG61" s="94" t="str">
        <f>'Comprehensive apps info'!AG61</f>
        <v/>
      </c>
      <c r="AH61" s="94" t="str">
        <f>'Comprehensive apps info'!AH61</f>
        <v/>
      </c>
      <c r="AI61" s="94" t="str">
        <f>'Comprehensive apps info'!AI61</f>
        <v/>
      </c>
      <c r="AJ61" s="94" t="str">
        <f>'Comprehensive apps info'!AJ61</f>
        <v/>
      </c>
      <c r="AK61" s="138" t="str">
        <f>'Comprehensive apps info'!AK61</f>
        <v/>
      </c>
      <c r="AL61" s="1"/>
      <c r="AM61" s="1"/>
      <c r="AN61" s="1"/>
    </row>
    <row r="62" hidden="1">
      <c r="A62" s="1"/>
      <c r="B62" s="10">
        <f>'Comprehensive apps info'!B62</f>
        <v>4</v>
      </c>
      <c r="C62" s="10">
        <f>'Comprehensive apps info'!C62</f>
        <v>1</v>
      </c>
      <c r="D62" s="25" t="str">
        <f>'Comprehensive apps info'!D62</f>
        <v>Mercer</v>
      </c>
      <c r="E62" s="25" t="str">
        <f>'Comprehensive apps info'!E62</f>
        <v>Epsilon 1</v>
      </c>
      <c r="F62" s="25" t="str">
        <f>'Comprehensive apps info'!F62</f>
        <v>msheps1</v>
      </c>
      <c r="G62" s="25" t="str">
        <f>'Comprehensive apps info'!G62</f>
        <v>Daily</v>
      </c>
      <c r="H62" s="25" t="str">
        <f>'Comprehensive apps info'!H62</f>
        <v>Letter</v>
      </c>
      <c r="I62" s="25" t="str">
        <f>'Comprehensive apps info'!I62</f>
        <v>Raw Data</v>
      </c>
      <c r="J62" s="25" t="str">
        <f>'Comprehensive apps info'!J62</f>
        <v>Nethra</v>
      </c>
      <c r="K62" s="25" t="str">
        <f>'Comprehensive apps info'!K62</f>
        <v>Lakshmi</v>
      </c>
      <c r="L62" s="25" t="str">
        <f>'Comprehensive apps info'!L62</f>
        <v>Morgan McRory</v>
      </c>
      <c r="M62" s="25" t="str">
        <f>'Comprehensive apps info'!M62</f>
        <v>Rose Ann Rockwell</v>
      </c>
      <c r="N62" s="25" t="str">
        <f>'Comprehensive apps info'!N62</f>
        <v>Brandon Ballard</v>
      </c>
      <c r="O62" s="26" t="str">
        <f>'Comprehensive apps info'!O62</f>
        <v>Supported by TEKsystems</v>
      </c>
      <c r="P62" s="25" t="str">
        <f>'Comprehensive apps info'!P62</f>
        <v>N/A</v>
      </c>
      <c r="Q62" s="25" t="str">
        <f>'Comprehensive apps info'!Q62</f>
        <v>N/A</v>
      </c>
      <c r="R62" s="25" t="str">
        <f>'Comprehensive apps info'!R62</f>
        <v>N/A</v>
      </c>
      <c r="S62" s="16" t="str">
        <f>'Comprehensive apps info'!S62</f>
        <v>Maverick</v>
      </c>
      <c r="T62" s="16" t="str">
        <f>'Comprehensive apps info'!T62</f>
        <v>Ritesh</v>
      </c>
      <c r="U62" s="25" t="str">
        <f>'Comprehensive apps info'!U62</f>
        <v>Logan</v>
      </c>
      <c r="V62" s="25" t="str">
        <f>'Comprehensive apps info'!V62</f>
        <v>Logan</v>
      </c>
      <c r="W62" s="28" t="str">
        <f>'Comprehensive apps info'!W62</f>
        <v>/prod/bcs/lgnp/clientapp/msheps1/</v>
      </c>
      <c r="X62" s="29" t="str">
        <f>'Comprehensive apps info'!X62</f>
        <v>/bcs/lgnt/clientapp/msheps1/</v>
      </c>
      <c r="Y62" s="30" t="str">
        <f>'Comprehensive apps info'!Y62</f>
        <v>https://sites.google.com/a/rrd.com/mercer-e-notify/</v>
      </c>
      <c r="Z62" s="31" t="str">
        <f>'Comprehensive apps info'!Z62</f>
        <v/>
      </c>
      <c r="AA62" s="32" t="str">
        <f>'Comprehensive apps info'!AA62</f>
        <v/>
      </c>
      <c r="AB62" s="32" t="str">
        <f>'Comprehensive apps info'!AB62</f>
        <v/>
      </c>
      <c r="AC62" s="32" t="str">
        <f>'Comprehensive apps info'!AC62</f>
        <v/>
      </c>
      <c r="AD62" s="32" t="str">
        <f>'Comprehensive apps info'!AD62</f>
        <v/>
      </c>
      <c r="AE62" s="32" t="str">
        <f>'Comprehensive apps info'!AE62</f>
        <v/>
      </c>
      <c r="AF62" s="33" t="str">
        <f>'Comprehensive apps info'!AF62</f>
        <v/>
      </c>
      <c r="AG62" s="33" t="str">
        <f>'Comprehensive apps info'!AG62</f>
        <v>Yes</v>
      </c>
      <c r="AH62" s="33" t="str">
        <f>'Comprehensive apps info'!AH62</f>
        <v/>
      </c>
      <c r="AI62" s="33" t="str">
        <f>'Comprehensive apps info'!AI62</f>
        <v/>
      </c>
      <c r="AJ62" s="33" t="str">
        <f>'Comprehensive apps info'!AJ62</f>
        <v/>
      </c>
      <c r="AK62" s="34" t="str">
        <f>'Comprehensive apps info'!AK62</f>
        <v/>
      </c>
      <c r="AL62" s="1"/>
      <c r="AM62" s="1"/>
      <c r="AN62" s="1"/>
    </row>
    <row r="63" hidden="1">
      <c r="A63" s="1"/>
      <c r="B63" s="10">
        <f>'Comprehensive apps info'!B63</f>
        <v>4</v>
      </c>
      <c r="C63" s="10">
        <f>'Comprehensive apps info'!C63</f>
        <v>2</v>
      </c>
      <c r="D63" s="25" t="str">
        <f>'Comprehensive apps info'!D63</f>
        <v>H&amp;R Block</v>
      </c>
      <c r="E63" s="25" t="str">
        <f>'Comprehensive apps info'!E63</f>
        <v>Ameriprise Checks</v>
      </c>
      <c r="F63" s="25" t="str">
        <f>'Comprehensive apps info'!F63</f>
        <v>ampchck</v>
      </c>
      <c r="G63" s="25" t="str">
        <f>'Comprehensive apps info'!G63</f>
        <v>Daily</v>
      </c>
      <c r="H63" s="25" t="str">
        <f>'Comprehensive apps info'!H63</f>
        <v>Check</v>
      </c>
      <c r="I63" s="25" t="str">
        <f>'Comprehensive apps info'!I63</f>
        <v>Raw Data</v>
      </c>
      <c r="J63" s="25" t="str">
        <f>'Comprehensive apps info'!J63</f>
        <v>Sushil</v>
      </c>
      <c r="K63" s="25" t="str">
        <f>'Comprehensive apps info'!K63</f>
        <v>Naidu</v>
      </c>
      <c r="L63" s="25" t="str">
        <f>'Comprehensive apps info'!L63</f>
        <v>Jordan Rampersad</v>
      </c>
      <c r="M63" s="25" t="str">
        <f>'Comprehensive apps info'!M63</f>
        <v>Tom Gust</v>
      </c>
      <c r="N63" s="25" t="str">
        <f>'Comprehensive apps info'!N63</f>
        <v>Mike Benson</v>
      </c>
      <c r="O63" s="26" t="str">
        <f>'Comprehensive apps info'!O63</f>
        <v>Supported by TEKsystems</v>
      </c>
      <c r="P63" s="25" t="str">
        <f>'Comprehensive apps info'!P63</f>
        <v>N/A</v>
      </c>
      <c r="Q63" s="25" t="str">
        <f>'Comprehensive apps info'!Q63</f>
        <v>N/A</v>
      </c>
      <c r="R63" s="25" t="str">
        <f>'Comprehensive apps info'!R63</f>
        <v>N/A</v>
      </c>
      <c r="S63" s="16" t="str">
        <f>'Comprehensive apps info'!S63</f>
        <v>Maverick</v>
      </c>
      <c r="T63" s="16" t="str">
        <f>'Comprehensive apps info'!T63</f>
        <v>Ritesh</v>
      </c>
      <c r="U63" s="25" t="str">
        <f>'Comprehensive apps info'!U63</f>
        <v>Chicago</v>
      </c>
      <c r="V63" s="25" t="str">
        <f>'Comprehensive apps info'!V63</f>
        <v>Chicago</v>
      </c>
      <c r="W63" s="28" t="str">
        <f>'Comprehensive apps info'!W63</f>
        <v>/prod/bcs/chgp/clientapp/ampchck/</v>
      </c>
      <c r="X63" s="29" t="str">
        <f>'Comprehensive apps info'!X63</f>
        <v>/bcs/chgt/clientapp/ampchck/</v>
      </c>
      <c r="Y63" s="30" t="str">
        <f>'Comprehensive apps info'!Y63</f>
        <v>https://sites.google.com/a/rrd.com/ameriprise-checks/</v>
      </c>
      <c r="Z63" s="31" t="str">
        <f>'Comprehensive apps info'!Z63</f>
        <v/>
      </c>
      <c r="AA63" s="32" t="str">
        <f>'Comprehensive apps info'!AA63</f>
        <v>rrd-amp-chck-igroup@rrd.com</v>
      </c>
      <c r="AB63" s="32" t="str">
        <f>'Comprehensive apps info'!AB63</f>
        <v>rrd-amp-chck-egroup@rrd.com</v>
      </c>
      <c r="AC63" s="32" t="str">
        <f>'Comprehensive apps info'!AC63</f>
        <v/>
      </c>
      <c r="AD63" s="32" t="str">
        <f>'Comprehensive apps info'!AD63</f>
        <v/>
      </c>
      <c r="AE63" s="32" t="str">
        <f>'Comprehensive apps info'!AE63</f>
        <v/>
      </c>
      <c r="AF63" s="33" t="str">
        <f>'Comprehensive apps info'!AF63</f>
        <v/>
      </c>
      <c r="AG63" s="33" t="str">
        <f>'Comprehensive apps info'!AG63</f>
        <v>No</v>
      </c>
      <c r="AH63" s="33" t="str">
        <f>'Comprehensive apps info'!AH63</f>
        <v/>
      </c>
      <c r="AI63" s="33" t="str">
        <f>'Comprehensive apps info'!AI63</f>
        <v/>
      </c>
      <c r="AJ63" s="33" t="str">
        <f>'Comprehensive apps info'!AJ63</f>
        <v/>
      </c>
      <c r="AK63" s="34" t="str">
        <f>'Comprehensive apps info'!AK63</f>
        <v/>
      </c>
      <c r="AL63" s="1"/>
      <c r="AM63" s="1"/>
      <c r="AN63" s="1"/>
    </row>
    <row r="64" hidden="1">
      <c r="A64" s="1"/>
      <c r="B64" s="10">
        <f>'Comprehensive apps info'!B64</f>
        <v>4</v>
      </c>
      <c r="C64" s="10">
        <f>'Comprehensive apps info'!C64</f>
        <v>3</v>
      </c>
      <c r="D64" s="25" t="str">
        <f>'Comprehensive apps info'!D64</f>
        <v>H&amp;R Block</v>
      </c>
      <c r="E64" s="25" t="str">
        <f>'Comprehensive apps info'!E64</f>
        <v>Check</v>
      </c>
      <c r="F64" s="25" t="str">
        <f>'Comprehensive apps info'!F64</f>
        <v>hrbchck</v>
      </c>
      <c r="G64" s="25" t="str">
        <f>'Comprehensive apps info'!G64</f>
        <v>Daily</v>
      </c>
      <c r="H64" s="25" t="str">
        <f>'Comprehensive apps info'!H64</f>
        <v>Check</v>
      </c>
      <c r="I64" s="25" t="str">
        <f>'Comprehensive apps info'!I64</f>
        <v>Raw Data</v>
      </c>
      <c r="J64" s="25" t="str">
        <f>'Comprehensive apps info'!J64</f>
        <v>Sushil</v>
      </c>
      <c r="K64" s="25" t="str">
        <f>'Comprehensive apps info'!K64</f>
        <v>Pravallika</v>
      </c>
      <c r="L64" s="25" t="str">
        <f>'Comprehensive apps info'!L64</f>
        <v>Spencer Jones</v>
      </c>
      <c r="M64" s="25" t="str">
        <f>'Comprehensive apps info'!M64</f>
        <v>Frederick Reisch</v>
      </c>
      <c r="N64" s="25" t="str">
        <f>'Comprehensive apps info'!N64</f>
        <v>Mike Benson</v>
      </c>
      <c r="O64" s="26" t="str">
        <f>'Comprehensive apps info'!O64</f>
        <v>Supported by TEKsystems</v>
      </c>
      <c r="P64" s="25" t="str">
        <f>'Comprehensive apps info'!P64</f>
        <v>N/A</v>
      </c>
      <c r="Q64" s="25" t="str">
        <f>'Comprehensive apps info'!Q64</f>
        <v>N/A</v>
      </c>
      <c r="R64" s="25" t="str">
        <f>'Comprehensive apps info'!R64</f>
        <v>N/A</v>
      </c>
      <c r="S64" s="16" t="str">
        <f>'Comprehensive apps info'!S64</f>
        <v>Maverick</v>
      </c>
      <c r="T64" s="16" t="str">
        <f>'Comprehensive apps info'!T64</f>
        <v>Ritesh</v>
      </c>
      <c r="U64" s="25" t="str">
        <f>'Comprehensive apps info'!U64</f>
        <v>Chicago</v>
      </c>
      <c r="V64" s="25" t="str">
        <f>'Comprehensive apps info'!V64</f>
        <v>Chicago</v>
      </c>
      <c r="W64" s="28" t="str">
        <f>'Comprehensive apps info'!W64</f>
        <v>/prod/bcs/chgp/clientapp/hrbchck/</v>
      </c>
      <c r="X64" s="29" t="str">
        <f>'Comprehensive apps info'!X64</f>
        <v>/bcs/chgt/clientapp/hrbchck/</v>
      </c>
      <c r="Y64" s="30" t="str">
        <f>'Comprehensive apps info'!Y64</f>
        <v>https://sites.google.com/a/rrd.com/hr-block-bank/</v>
      </c>
      <c r="Z64" s="31" t="str">
        <f>'Comprehensive apps info'!Z64</f>
        <v/>
      </c>
      <c r="AA64" s="32" t="str">
        <f>'Comprehensive apps info'!AA64</f>
        <v>rrd-hrb-chck-igroup@rrd.com</v>
      </c>
      <c r="AB64" s="32" t="str">
        <f>'Comprehensive apps info'!AB64</f>
        <v>rrd-hrb-chck-egroup@rrd.com</v>
      </c>
      <c r="AC64" s="32" t="str">
        <f>'Comprehensive apps info'!AC64</f>
        <v/>
      </c>
      <c r="AD64" s="32" t="str">
        <f>'Comprehensive apps info'!AD64</f>
        <v/>
      </c>
      <c r="AE64" s="32" t="str">
        <f>'Comprehensive apps info'!AE64</f>
        <v/>
      </c>
      <c r="AF64" s="33" t="str">
        <f>'Comprehensive apps info'!AF64</f>
        <v/>
      </c>
      <c r="AG64" s="33" t="str">
        <f>'Comprehensive apps info'!AG64</f>
        <v>No</v>
      </c>
      <c r="AH64" s="33" t="str">
        <f>'Comprehensive apps info'!AH64</f>
        <v/>
      </c>
      <c r="AI64" s="33" t="str">
        <f>'Comprehensive apps info'!AI64</f>
        <v/>
      </c>
      <c r="AJ64" s="33" t="str">
        <f>'Comprehensive apps info'!AJ64</f>
        <v/>
      </c>
      <c r="AK64" s="34" t="str">
        <f>'Comprehensive apps info'!AK64</f>
        <v/>
      </c>
      <c r="AL64" s="1"/>
      <c r="AM64" s="1"/>
      <c r="AN64" s="1"/>
    </row>
    <row r="65" hidden="1">
      <c r="A65" s="1"/>
      <c r="B65" s="14">
        <f>'Comprehensive apps info'!B65</f>
        <v>4</v>
      </c>
      <c r="C65" s="14">
        <f>'Comprehensive apps info'!C65</f>
        <v>4</v>
      </c>
      <c r="D65" s="35" t="str">
        <f>'Comprehensive apps info'!D65</f>
        <v>John Hancock</v>
      </c>
      <c r="E65" s="35" t="str">
        <f>'Comprehensive apps info'!E65</f>
        <v>Manulife RPS Non-Confirms</v>
      </c>
      <c r="F65" s="35" t="str">
        <f>'Comprehensive apps info'!F65</f>
        <v>jhmrpsn</v>
      </c>
      <c r="G65" s="35" t="str">
        <f>'Comprehensive apps info'!G65</f>
        <v>Daily</v>
      </c>
      <c r="H65" s="35" t="str">
        <f>'Comprehensive apps info'!H65</f>
        <v>Letter</v>
      </c>
      <c r="I65" s="35" t="str">
        <f>'Comprehensive apps info'!I65</f>
        <v>AFP</v>
      </c>
      <c r="J65" s="35" t="str">
        <f>'Comprehensive apps info'!J65</f>
        <v>Unassigned</v>
      </c>
      <c r="K65" s="35" t="str">
        <f>'Comprehensive apps info'!K65</f>
        <v>Unassigned</v>
      </c>
      <c r="L65" s="35" t="str">
        <f>'Comprehensive apps info'!L65</f>
        <v>Jordan Rampersad</v>
      </c>
      <c r="M65" s="35" t="str">
        <f>'Comprehensive apps info'!M65</f>
        <v>Lynne Gurney</v>
      </c>
      <c r="N65" s="35" t="str">
        <f>'Comprehensive apps info'!N65</f>
        <v>Mike Benson</v>
      </c>
      <c r="O65" s="54" t="str">
        <f>'Comprehensive apps info'!O65</f>
        <v>De-scoped from TEKsystems</v>
      </c>
      <c r="P65" s="35" t="str">
        <f>'Comprehensive apps info'!P65</f>
        <v>N/A</v>
      </c>
      <c r="Q65" s="35" t="str">
        <f>'Comprehensive apps info'!Q65</f>
        <v>N/A</v>
      </c>
      <c r="R65" s="35" t="str">
        <f>'Comprehensive apps info'!R65</f>
        <v>N/A</v>
      </c>
      <c r="S65" s="38" t="str">
        <f>'Comprehensive apps info'!S65</f>
        <v>Maverick</v>
      </c>
      <c r="T65" s="38" t="str">
        <f>'Comprehensive apps info'!T65</f>
        <v>Ritesh</v>
      </c>
      <c r="U65" s="35" t="str">
        <f>'Comprehensive apps info'!U65</f>
        <v>Need to check</v>
      </c>
      <c r="V65" s="35" t="str">
        <f>'Comprehensive apps info'!V65</f>
        <v>Need to check</v>
      </c>
      <c r="W65" s="37" t="str">
        <f>'Comprehensive apps info'!W65</f>
        <v/>
      </c>
      <c r="X65" s="55" t="str">
        <f>'Comprehensive apps info'!X65</f>
        <v/>
      </c>
      <c r="Y65" s="40" t="str">
        <f>'Comprehensive apps info'!Y65</f>
        <v/>
      </c>
      <c r="Z65" s="40" t="str">
        <f>'Comprehensive apps info'!Z65</f>
        <v/>
      </c>
      <c r="AA65" s="39" t="str">
        <f>'Comprehensive apps info'!AA65</f>
        <v/>
      </c>
      <c r="AB65" s="39" t="str">
        <f>'Comprehensive apps info'!AB65</f>
        <v/>
      </c>
      <c r="AC65" s="39" t="str">
        <f>'Comprehensive apps info'!AC65</f>
        <v/>
      </c>
      <c r="AD65" s="39" t="str">
        <f>'Comprehensive apps info'!AD65</f>
        <v/>
      </c>
      <c r="AE65" s="39" t="str">
        <f>'Comprehensive apps info'!AE65</f>
        <v/>
      </c>
      <c r="AF65" s="94" t="str">
        <f>'Comprehensive apps info'!AF65</f>
        <v/>
      </c>
      <c r="AG65" s="94" t="str">
        <f>'Comprehensive apps info'!AG65</f>
        <v/>
      </c>
      <c r="AH65" s="94" t="str">
        <f>'Comprehensive apps info'!AH65</f>
        <v/>
      </c>
      <c r="AI65" s="94" t="str">
        <f>'Comprehensive apps info'!AI65</f>
        <v/>
      </c>
      <c r="AJ65" s="94" t="str">
        <f>'Comprehensive apps info'!AJ65</f>
        <v/>
      </c>
      <c r="AK65" s="138" t="str">
        <f>'Comprehensive apps info'!AK65</f>
        <v/>
      </c>
      <c r="AL65" s="1"/>
      <c r="AM65" s="1"/>
      <c r="AN65" s="1"/>
    </row>
    <row r="66" hidden="1">
      <c r="A66" s="1"/>
      <c r="B66" s="14">
        <f>'Comprehensive apps info'!B66</f>
        <v>4</v>
      </c>
      <c r="C66" s="14">
        <f>'Comprehensive apps info'!C66</f>
        <v>5</v>
      </c>
      <c r="D66" s="35" t="str">
        <f>'Comprehensive apps info'!D66</f>
        <v>John Hancock</v>
      </c>
      <c r="E66" s="35" t="str">
        <f>'Comprehensive apps info'!E66</f>
        <v>Bpim (teft, tchk, schk, seft)</v>
      </c>
      <c r="F66" s="35" t="str">
        <f>'Comprehensive apps info'!F66</f>
        <v>jhctchk</v>
      </c>
      <c r="G66" s="35" t="str">
        <f>'Comprehensive apps info'!G66</f>
        <v>Weekly</v>
      </c>
      <c r="H66" s="35" t="str">
        <f>'Comprehensive apps info'!H66</f>
        <v>Letter</v>
      </c>
      <c r="I66" s="35" t="str">
        <f>'Comprehensive apps info'!I66</f>
        <v>Raw Data</v>
      </c>
      <c r="J66" s="35" t="str">
        <f>'Comprehensive apps info'!J66</f>
        <v>Unassigned</v>
      </c>
      <c r="K66" s="35" t="str">
        <f>'Comprehensive apps info'!K66</f>
        <v>Unassigned</v>
      </c>
      <c r="L66" s="35" t="str">
        <f>'Comprehensive apps info'!L66</f>
        <v>Logan App Dev Maintenance Team</v>
      </c>
      <c r="M66" s="35" t="str">
        <f>'Comprehensive apps info'!M66</f>
        <v>Janet Pollock</v>
      </c>
      <c r="N66" s="35" t="str">
        <f>'Comprehensive apps info'!N66</f>
        <v>Mike Benson</v>
      </c>
      <c r="O66" s="54" t="str">
        <f>'Comprehensive apps info'!O66</f>
        <v>De-scoped from TEKsystems</v>
      </c>
      <c r="P66" s="35" t="str">
        <f>'Comprehensive apps info'!P66</f>
        <v>N/A</v>
      </c>
      <c r="Q66" s="35" t="str">
        <f>'Comprehensive apps info'!Q66</f>
        <v>N/A</v>
      </c>
      <c r="R66" s="35" t="str">
        <f>'Comprehensive apps info'!R66</f>
        <v>N/A</v>
      </c>
      <c r="S66" s="38" t="str">
        <f>'Comprehensive apps info'!S66</f>
        <v>Maverick</v>
      </c>
      <c r="T66" s="38" t="str">
        <f>'Comprehensive apps info'!T66</f>
        <v>Ritesh</v>
      </c>
      <c r="U66" s="35" t="str">
        <f>'Comprehensive apps info'!U66</f>
        <v>Need to check</v>
      </c>
      <c r="V66" s="35" t="str">
        <f>'Comprehensive apps info'!V66</f>
        <v>Need to check</v>
      </c>
      <c r="W66" s="37" t="str">
        <f>'Comprehensive apps info'!W66</f>
        <v/>
      </c>
      <c r="X66" s="55" t="str">
        <f>'Comprehensive apps info'!X66</f>
        <v/>
      </c>
      <c r="Y66" s="40" t="str">
        <f>'Comprehensive apps info'!Y66</f>
        <v/>
      </c>
      <c r="Z66" s="40" t="str">
        <f>'Comprehensive apps info'!Z66</f>
        <v/>
      </c>
      <c r="AA66" s="39" t="str">
        <f>'Comprehensive apps info'!AA66</f>
        <v/>
      </c>
      <c r="AB66" s="39" t="str">
        <f>'Comprehensive apps info'!AB66</f>
        <v/>
      </c>
      <c r="AC66" s="39" t="str">
        <f>'Comprehensive apps info'!AC66</f>
        <v/>
      </c>
      <c r="AD66" s="39" t="str">
        <f>'Comprehensive apps info'!AD66</f>
        <v/>
      </c>
      <c r="AE66" s="39" t="str">
        <f>'Comprehensive apps info'!AE66</f>
        <v/>
      </c>
      <c r="AF66" s="94" t="str">
        <f>'Comprehensive apps info'!AF66</f>
        <v/>
      </c>
      <c r="AG66" s="94" t="str">
        <f>'Comprehensive apps info'!AG66</f>
        <v/>
      </c>
      <c r="AH66" s="94" t="str">
        <f>'Comprehensive apps info'!AH66</f>
        <v/>
      </c>
      <c r="AI66" s="94" t="str">
        <f>'Comprehensive apps info'!AI66</f>
        <v/>
      </c>
      <c r="AJ66" s="94" t="str">
        <f>'Comprehensive apps info'!AJ66</f>
        <v/>
      </c>
      <c r="AK66" s="138" t="str">
        <f>'Comprehensive apps info'!AK66</f>
        <v/>
      </c>
      <c r="AL66" s="1"/>
      <c r="AM66" s="1"/>
      <c r="AN66" s="1"/>
    </row>
    <row r="67" hidden="1">
      <c r="A67" s="1"/>
      <c r="B67" s="14">
        <f>'Comprehensive apps info'!B67</f>
        <v>4</v>
      </c>
      <c r="C67" s="14">
        <f>'Comprehensive apps info'!C67</f>
        <v>6</v>
      </c>
      <c r="D67" s="35" t="str">
        <f>'Comprehensive apps info'!D67</f>
        <v>John Hancock</v>
      </c>
      <c r="E67" s="35" t="str">
        <f>'Comprehensive apps info'!E67</f>
        <v>Letters</v>
      </c>
      <c r="F67" s="35" t="str">
        <f>'Comprehensive apps info'!F67</f>
        <v>jhaltrs</v>
      </c>
      <c r="G67" s="35" t="str">
        <f>'Comprehensive apps info'!G67</f>
        <v>Daily</v>
      </c>
      <c r="H67" s="35" t="str">
        <f>'Comprehensive apps info'!H67</f>
        <v>Letter</v>
      </c>
      <c r="I67" s="35" t="str">
        <f>'Comprehensive apps info'!I67</f>
        <v>Raw Data</v>
      </c>
      <c r="J67" s="35" t="str">
        <f>'Comprehensive apps info'!J67</f>
        <v>Unassigned</v>
      </c>
      <c r="K67" s="35" t="str">
        <f>'Comprehensive apps info'!K67</f>
        <v>Unassigned</v>
      </c>
      <c r="L67" s="35" t="str">
        <f>'Comprehensive apps info'!L67</f>
        <v>Bob Durtschi</v>
      </c>
      <c r="M67" s="35" t="str">
        <f>'Comprehensive apps info'!M67</f>
        <v>Janet Pollock</v>
      </c>
      <c r="N67" s="35" t="str">
        <f>'Comprehensive apps info'!N67</f>
        <v>Casey McCammon</v>
      </c>
      <c r="O67" s="54" t="str">
        <f>'Comprehensive apps info'!O67</f>
        <v>De-scoped from TEKsystems</v>
      </c>
      <c r="P67" s="35" t="str">
        <f>'Comprehensive apps info'!P67</f>
        <v>N/A</v>
      </c>
      <c r="Q67" s="35" t="str">
        <f>'Comprehensive apps info'!Q67</f>
        <v>N/A</v>
      </c>
      <c r="R67" s="35" t="str">
        <f>'Comprehensive apps info'!R67</f>
        <v>N/A</v>
      </c>
      <c r="S67" s="38" t="str">
        <f>'Comprehensive apps info'!S67</f>
        <v>Maverick</v>
      </c>
      <c r="T67" s="38" t="str">
        <f>'Comprehensive apps info'!T67</f>
        <v>Ritesh</v>
      </c>
      <c r="U67" s="35" t="str">
        <f>'Comprehensive apps info'!U67</f>
        <v>Need to check</v>
      </c>
      <c r="V67" s="35" t="str">
        <f>'Comprehensive apps info'!V67</f>
        <v>Need to check</v>
      </c>
      <c r="W67" s="37" t="str">
        <f>'Comprehensive apps info'!W67</f>
        <v/>
      </c>
      <c r="X67" s="55" t="str">
        <f>'Comprehensive apps info'!X67</f>
        <v/>
      </c>
      <c r="Y67" s="40" t="str">
        <f>'Comprehensive apps info'!Y67</f>
        <v/>
      </c>
      <c r="Z67" s="40" t="str">
        <f>'Comprehensive apps info'!Z67</f>
        <v/>
      </c>
      <c r="AA67" s="39" t="str">
        <f>'Comprehensive apps info'!AA67</f>
        <v/>
      </c>
      <c r="AB67" s="39" t="str">
        <f>'Comprehensive apps info'!AB67</f>
        <v/>
      </c>
      <c r="AC67" s="39" t="str">
        <f>'Comprehensive apps info'!AC67</f>
        <v/>
      </c>
      <c r="AD67" s="39" t="str">
        <f>'Comprehensive apps info'!AD67</f>
        <v/>
      </c>
      <c r="AE67" s="39" t="str">
        <f>'Comprehensive apps info'!AE67</f>
        <v/>
      </c>
      <c r="AF67" s="94" t="str">
        <f>'Comprehensive apps info'!AF67</f>
        <v/>
      </c>
      <c r="AG67" s="94" t="str">
        <f>'Comprehensive apps info'!AG67</f>
        <v/>
      </c>
      <c r="AH67" s="94" t="str">
        <f>'Comprehensive apps info'!AH67</f>
        <v/>
      </c>
      <c r="AI67" s="94" t="str">
        <f>'Comprehensive apps info'!AI67</f>
        <v/>
      </c>
      <c r="AJ67" s="94" t="str">
        <f>'Comprehensive apps info'!AJ67</f>
        <v/>
      </c>
      <c r="AK67" s="138" t="str">
        <f>'Comprehensive apps info'!AK67</f>
        <v/>
      </c>
      <c r="AL67" s="1"/>
      <c r="AM67" s="1"/>
      <c r="AN67" s="1"/>
    </row>
    <row r="68" hidden="1">
      <c r="A68" s="1"/>
      <c r="B68" s="14">
        <f>'Comprehensive apps info'!B68</f>
        <v>4</v>
      </c>
      <c r="C68" s="14">
        <f>'Comprehensive apps info'!C68</f>
        <v>7</v>
      </c>
      <c r="D68" s="35" t="str">
        <f>'Comprehensive apps info'!D68</f>
        <v>John Hancock</v>
      </c>
      <c r="E68" s="35" t="str">
        <f>'Comprehensive apps info'!E68</f>
        <v>EFT - Daily / Monthly / Annual</v>
      </c>
      <c r="F68" s="35" t="str">
        <f>'Comprehensive apps info'!F68</f>
        <v>jhaeftm</v>
      </c>
      <c r="G68" s="35" t="str">
        <f>'Comprehensive apps info'!G68</f>
        <v>Daily</v>
      </c>
      <c r="H68" s="35" t="str">
        <f>'Comprehensive apps info'!H68</f>
        <v>Letter</v>
      </c>
      <c r="I68" s="35" t="str">
        <f>'Comprehensive apps info'!I68</f>
        <v>Raw Data</v>
      </c>
      <c r="J68" s="35" t="str">
        <f>'Comprehensive apps info'!J68</f>
        <v>Unassigned</v>
      </c>
      <c r="K68" s="35" t="str">
        <f>'Comprehensive apps info'!K68</f>
        <v>Unassigned</v>
      </c>
      <c r="L68" s="35" t="str">
        <f>'Comprehensive apps info'!L68</f>
        <v>Bob Durtschi</v>
      </c>
      <c r="M68" s="35" t="str">
        <f>'Comprehensive apps info'!M68</f>
        <v>Janet Pollock</v>
      </c>
      <c r="N68" s="35" t="str">
        <f>'Comprehensive apps info'!N68</f>
        <v>Casey McCammon</v>
      </c>
      <c r="O68" s="54" t="str">
        <f>'Comprehensive apps info'!O68</f>
        <v>De-scoped from TEKsystems</v>
      </c>
      <c r="P68" s="35" t="str">
        <f>'Comprehensive apps info'!P68</f>
        <v>N/A</v>
      </c>
      <c r="Q68" s="35" t="str">
        <f>'Comprehensive apps info'!Q68</f>
        <v>N/A</v>
      </c>
      <c r="R68" s="35" t="str">
        <f>'Comprehensive apps info'!R68</f>
        <v>N/A</v>
      </c>
      <c r="S68" s="38" t="str">
        <f>'Comprehensive apps info'!S68</f>
        <v>Maverick</v>
      </c>
      <c r="T68" s="38" t="str">
        <f>'Comprehensive apps info'!T68</f>
        <v>Ritesh</v>
      </c>
      <c r="U68" s="35" t="str">
        <f>'Comprehensive apps info'!U68</f>
        <v>Hyde Park</v>
      </c>
      <c r="V68" s="35" t="str">
        <f>'Comprehensive apps info'!V68</f>
        <v>Hyde Park</v>
      </c>
      <c r="W68" s="37" t="str">
        <f>'Comprehensive apps info'!W68</f>
        <v>/prod/bcs/hdpp/clientapp/jhaeftd/
/prod/bcs/hdpp/clientapp/jhaeftm/
/prod/bcs/hdpp/clientapp/jhaefta/</v>
      </c>
      <c r="X68" s="55" t="str">
        <f>'Comprehensive apps info'!X68</f>
        <v>/bcs/hdpt/clientapp/jhaeftd/
/bcs/hdpt/clientapp/jhaeftm/
/bcs/hdpt/clientapp/jhaefta/</v>
      </c>
      <c r="Y68" s="40" t="str">
        <f>'Comprehensive apps info'!Y68</f>
        <v>https://sites.google.com/a/rrd.com/john-hancock-eft-statements/</v>
      </c>
      <c r="Z68" s="40" t="str">
        <f>'Comprehensive apps info'!Z68</f>
        <v/>
      </c>
      <c r="AA68" s="39" t="str">
        <f>'Comprehensive apps info'!AA68</f>
        <v/>
      </c>
      <c r="AB68" s="39" t="str">
        <f>'Comprehensive apps info'!AB68</f>
        <v/>
      </c>
      <c r="AC68" s="39" t="str">
        <f>'Comprehensive apps info'!AC68</f>
        <v/>
      </c>
      <c r="AD68" s="39" t="str">
        <f>'Comprehensive apps info'!AD68</f>
        <v/>
      </c>
      <c r="AE68" s="39" t="str">
        <f>'Comprehensive apps info'!AE68</f>
        <v/>
      </c>
      <c r="AF68" s="94" t="str">
        <f>'Comprehensive apps info'!AF68</f>
        <v/>
      </c>
      <c r="AG68" s="94" t="str">
        <f>'Comprehensive apps info'!AG68</f>
        <v/>
      </c>
      <c r="AH68" s="94" t="str">
        <f>'Comprehensive apps info'!AH68</f>
        <v/>
      </c>
      <c r="AI68" s="94" t="str">
        <f>'Comprehensive apps info'!AI68</f>
        <v/>
      </c>
      <c r="AJ68" s="94" t="str">
        <f>'Comprehensive apps info'!AJ68</f>
        <v/>
      </c>
      <c r="AK68" s="138" t="str">
        <f>'Comprehensive apps info'!AK68</f>
        <v/>
      </c>
      <c r="AL68" s="1"/>
      <c r="AM68" s="1"/>
      <c r="AN68" s="1"/>
    </row>
    <row r="69" hidden="1">
      <c r="A69" s="1"/>
      <c r="B69" s="14">
        <f>'Comprehensive apps info'!B69</f>
        <v>4</v>
      </c>
      <c r="C69" s="14">
        <f>'Comprehensive apps info'!C69</f>
        <v>8</v>
      </c>
      <c r="D69" s="35" t="str">
        <f>'Comprehensive apps info'!D69</f>
        <v>John Hancock</v>
      </c>
      <c r="E69" s="35" t="str">
        <f>'Comprehensive apps info'!E69</f>
        <v>Fixed Product Withholding Confirmations</v>
      </c>
      <c r="F69" s="35" t="str">
        <f>'Comprehensive apps info'!F69</f>
        <v>jhafpwc</v>
      </c>
      <c r="G69" s="35" t="str">
        <f>'Comprehensive apps info'!G69</f>
        <v>Daily</v>
      </c>
      <c r="H69" s="35" t="str">
        <f>'Comprehensive apps info'!H69</f>
        <v>Letter</v>
      </c>
      <c r="I69" s="35" t="str">
        <f>'Comprehensive apps info'!I69</f>
        <v>Raw Data</v>
      </c>
      <c r="J69" s="35" t="str">
        <f>'Comprehensive apps info'!J69</f>
        <v>Unassigned</v>
      </c>
      <c r="K69" s="35" t="str">
        <f>'Comprehensive apps info'!K69</f>
        <v>Unassigned</v>
      </c>
      <c r="L69" s="35" t="str">
        <f>'Comprehensive apps info'!L69</f>
        <v>Spencer Jones</v>
      </c>
      <c r="M69" s="35" t="str">
        <f>'Comprehensive apps info'!M69</f>
        <v>Janet Pollock</v>
      </c>
      <c r="N69" s="35" t="str">
        <f>'Comprehensive apps info'!N69</f>
        <v>Mike Benson</v>
      </c>
      <c r="O69" s="54" t="str">
        <f>'Comprehensive apps info'!O69</f>
        <v>De-scoped from TEKsystems</v>
      </c>
      <c r="P69" s="35" t="str">
        <f>'Comprehensive apps info'!P69</f>
        <v>N/A</v>
      </c>
      <c r="Q69" s="35" t="str">
        <f>'Comprehensive apps info'!Q69</f>
        <v>N/A</v>
      </c>
      <c r="R69" s="35" t="str">
        <f>'Comprehensive apps info'!R69</f>
        <v>N/A</v>
      </c>
      <c r="S69" s="38" t="str">
        <f>'Comprehensive apps info'!S69</f>
        <v>Maverick</v>
      </c>
      <c r="T69" s="38" t="str">
        <f>'Comprehensive apps info'!T69</f>
        <v>Ritesh</v>
      </c>
      <c r="U69" s="35" t="str">
        <f>'Comprehensive apps info'!U69</f>
        <v>Hyde Park</v>
      </c>
      <c r="V69" s="35" t="str">
        <f>'Comprehensive apps info'!V69</f>
        <v>Hyde Park</v>
      </c>
      <c r="W69" s="37" t="str">
        <f>'Comprehensive apps info'!W69</f>
        <v>/prod/bcs/hdpp/clientapp/jhafpwc/</v>
      </c>
      <c r="X69" s="55" t="str">
        <f>'Comprehensive apps info'!X69</f>
        <v>/bcs/hdpt/clientapp/jhafpwc/</v>
      </c>
      <c r="Y69" s="40" t="str">
        <f>'Comprehensive apps info'!Y69</f>
        <v>https://sites.google.com/a/rrd.com/john-hancock-fpwc/</v>
      </c>
      <c r="Z69" s="40" t="str">
        <f>'Comprehensive apps info'!Z69</f>
        <v/>
      </c>
      <c r="AA69" s="39" t="str">
        <f>'Comprehensive apps info'!AA69</f>
        <v/>
      </c>
      <c r="AB69" s="39" t="str">
        <f>'Comprehensive apps info'!AB69</f>
        <v/>
      </c>
      <c r="AC69" s="39" t="str">
        <f>'Comprehensive apps info'!AC69</f>
        <v/>
      </c>
      <c r="AD69" s="39" t="str">
        <f>'Comprehensive apps info'!AD69</f>
        <v/>
      </c>
      <c r="AE69" s="39" t="str">
        <f>'Comprehensive apps info'!AE69</f>
        <v/>
      </c>
      <c r="AF69" s="94" t="str">
        <f>'Comprehensive apps info'!AF69</f>
        <v/>
      </c>
      <c r="AG69" s="94" t="str">
        <f>'Comprehensive apps info'!AG69</f>
        <v/>
      </c>
      <c r="AH69" s="94" t="str">
        <f>'Comprehensive apps info'!AH69</f>
        <v/>
      </c>
      <c r="AI69" s="94" t="str">
        <f>'Comprehensive apps info'!AI69</f>
        <v/>
      </c>
      <c r="AJ69" s="94" t="str">
        <f>'Comprehensive apps info'!AJ69</f>
        <v/>
      </c>
      <c r="AK69" s="138" t="str">
        <f>'Comprehensive apps info'!AK69</f>
        <v/>
      </c>
      <c r="AL69" s="1"/>
      <c r="AM69" s="1"/>
      <c r="AN69" s="1"/>
    </row>
    <row r="70" hidden="1">
      <c r="A70" s="1"/>
      <c r="B70" s="14">
        <f>'Comprehensive apps info'!B70</f>
        <v>4</v>
      </c>
      <c r="C70" s="14">
        <f>'Comprehensive apps info'!C70</f>
        <v>9</v>
      </c>
      <c r="D70" s="35" t="str">
        <f>'Comprehensive apps info'!D70</f>
        <v>John Hancock</v>
      </c>
      <c r="E70" s="35" t="str">
        <f>'Comprehensive apps info'!E70</f>
        <v>QPRS</v>
      </c>
      <c r="F70" s="35" t="str">
        <f>'Comprehensive apps info'!F70</f>
        <v>jhsqprs</v>
      </c>
      <c r="G70" s="35" t="str">
        <f>'Comprehensive apps info'!G70</f>
        <v>Quarterly</v>
      </c>
      <c r="H70" s="35" t="str">
        <f>'Comprehensive apps info'!H70</f>
        <v>Letter</v>
      </c>
      <c r="I70" s="35" t="str">
        <f>'Comprehensive apps info'!I70</f>
        <v>PDF</v>
      </c>
      <c r="J70" s="35" t="str">
        <f>'Comprehensive apps info'!J70</f>
        <v>Unassigned</v>
      </c>
      <c r="K70" s="35" t="str">
        <f>'Comprehensive apps info'!K70</f>
        <v>Unassigned</v>
      </c>
      <c r="L70" s="35" t="str">
        <f>'Comprehensive apps info'!L70</f>
        <v>Craig Schvaneveldt</v>
      </c>
      <c r="M70" s="35" t="str">
        <f>'Comprehensive apps info'!M70</f>
        <v>Janet Pollock</v>
      </c>
      <c r="N70" s="35" t="str">
        <f>'Comprehensive apps info'!N70</f>
        <v>Casey McCammon</v>
      </c>
      <c r="O70" s="54" t="str">
        <f>'Comprehensive apps info'!O70</f>
        <v>De-scoped from TEKsystems</v>
      </c>
      <c r="P70" s="35" t="str">
        <f>'Comprehensive apps info'!P70</f>
        <v>N/A</v>
      </c>
      <c r="Q70" s="35" t="str">
        <f>'Comprehensive apps info'!Q70</f>
        <v>N/A</v>
      </c>
      <c r="R70" s="35" t="str">
        <f>'Comprehensive apps info'!R70</f>
        <v>N/A</v>
      </c>
      <c r="S70" s="38" t="str">
        <f>'Comprehensive apps info'!S70</f>
        <v>Maverick</v>
      </c>
      <c r="T70" s="38" t="str">
        <f>'Comprehensive apps info'!T70</f>
        <v>Ritesh</v>
      </c>
      <c r="U70" s="35" t="str">
        <f>'Comprehensive apps info'!U70</f>
        <v>Need to check</v>
      </c>
      <c r="V70" s="35" t="str">
        <f>'Comprehensive apps info'!V70</f>
        <v>Need to check</v>
      </c>
      <c r="W70" s="37" t="str">
        <f>'Comprehensive apps info'!W70</f>
        <v/>
      </c>
      <c r="X70" s="55" t="str">
        <f>'Comprehensive apps info'!X70</f>
        <v/>
      </c>
      <c r="Y70" s="40" t="str">
        <f>'Comprehensive apps info'!Y70</f>
        <v/>
      </c>
      <c r="Z70" s="40" t="str">
        <f>'Comprehensive apps info'!Z70</f>
        <v/>
      </c>
      <c r="AA70" s="39" t="str">
        <f>'Comprehensive apps info'!AA70</f>
        <v/>
      </c>
      <c r="AB70" s="39" t="str">
        <f>'Comprehensive apps info'!AB70</f>
        <v/>
      </c>
      <c r="AC70" s="39" t="str">
        <f>'Comprehensive apps info'!AC70</f>
        <v/>
      </c>
      <c r="AD70" s="39" t="str">
        <f>'Comprehensive apps info'!AD70</f>
        <v/>
      </c>
      <c r="AE70" s="39" t="str">
        <f>'Comprehensive apps info'!AE70</f>
        <v/>
      </c>
      <c r="AF70" s="94" t="str">
        <f>'Comprehensive apps info'!AF70</f>
        <v/>
      </c>
      <c r="AG70" s="94" t="str">
        <f>'Comprehensive apps info'!AG70</f>
        <v/>
      </c>
      <c r="AH70" s="94" t="str">
        <f>'Comprehensive apps info'!AH70</f>
        <v/>
      </c>
      <c r="AI70" s="94" t="str">
        <f>'Comprehensive apps info'!AI70</f>
        <v/>
      </c>
      <c r="AJ70" s="94" t="str">
        <f>'Comprehensive apps info'!AJ70</f>
        <v/>
      </c>
      <c r="AK70" s="138" t="str">
        <f>'Comprehensive apps info'!AK70</f>
        <v/>
      </c>
      <c r="AL70" s="1"/>
      <c r="AM70" s="1"/>
      <c r="AN70" s="1"/>
    </row>
    <row r="71" hidden="1">
      <c r="A71" s="1"/>
      <c r="B71" s="10">
        <f>'Comprehensive apps info'!B71</f>
        <v>4</v>
      </c>
      <c r="C71" s="10">
        <f>'Comprehensive apps info'!C71</f>
        <v>10</v>
      </c>
      <c r="D71" s="25" t="str">
        <f>'Comprehensive apps info'!D71</f>
        <v>Kemper</v>
      </c>
      <c r="E71" s="25" t="str">
        <f>'Comprehensive apps info'!E71</f>
        <v>Color Bills</v>
      </c>
      <c r="F71" s="25" t="str">
        <f>'Comprehensive apps info'!F71</f>
        <v>kmpbill</v>
      </c>
      <c r="G71" s="25" t="str">
        <f>'Comprehensive apps info'!G71</f>
        <v>Daily</v>
      </c>
      <c r="H71" s="25" t="str">
        <f>'Comprehensive apps info'!H71</f>
        <v>Stmt</v>
      </c>
      <c r="I71" s="25" t="str">
        <f>'Comprehensive apps info'!I71</f>
        <v>Raw Data</v>
      </c>
      <c r="J71" s="25" t="str">
        <f>'Comprehensive apps info'!J71</f>
        <v>Naidu</v>
      </c>
      <c r="K71" s="25" t="str">
        <f>'Comprehensive apps info'!K71</f>
        <v>Lakshmi</v>
      </c>
      <c r="L71" s="25" t="str">
        <f>'Comprehensive apps info'!L71</f>
        <v>Michael Leany</v>
      </c>
      <c r="M71" s="25" t="str">
        <f>'Comprehensive apps info'!M71</f>
        <v>Brent Jeppesen</v>
      </c>
      <c r="N71" s="25" t="str">
        <f>'Comprehensive apps info'!N71</f>
        <v>Brandon Ballard</v>
      </c>
      <c r="O71" s="26" t="str">
        <f>'Comprehensive apps info'!O71</f>
        <v>Supported by TEKsystems</v>
      </c>
      <c r="P71" s="25" t="str">
        <f>'Comprehensive apps info'!P71</f>
        <v>N/A</v>
      </c>
      <c r="Q71" s="25" t="str">
        <f>'Comprehensive apps info'!Q71</f>
        <v>N/A</v>
      </c>
      <c r="R71" s="25" t="str">
        <f>'Comprehensive apps info'!R71</f>
        <v>N/A</v>
      </c>
      <c r="S71" s="16" t="str">
        <f>'Comprehensive apps info'!S71</f>
        <v>Maverick</v>
      </c>
      <c r="T71" s="16" t="str">
        <f>'Comprehensive apps info'!T71</f>
        <v>Ritesh</v>
      </c>
      <c r="U71" s="25" t="str">
        <f>'Comprehensive apps info'!U71</f>
        <v>Logan</v>
      </c>
      <c r="V71" s="25" t="str">
        <f>'Comprehensive apps info'!V71</f>
        <v>Logan</v>
      </c>
      <c r="W71" s="28" t="str">
        <f>'Comprehensive apps info'!W71</f>
        <v>/prod/bcs/lgnp/clientapp/kmpbill/</v>
      </c>
      <c r="X71" s="29" t="str">
        <f>'Comprehensive apps info'!X71</f>
        <v>/bcs/lgnt/clientapp/kmpbill/</v>
      </c>
      <c r="Y71" s="30" t="str">
        <f>'Comprehensive apps info'!Y71</f>
        <v/>
      </c>
      <c r="Z71" s="31" t="str">
        <f>'Comprehensive apps info'!Z71</f>
        <v/>
      </c>
      <c r="AA71" s="32" t="str">
        <f>'Comprehensive apps info'!AA71</f>
        <v/>
      </c>
      <c r="AB71" s="32" t="str">
        <f>'Comprehensive apps info'!AB71</f>
        <v/>
      </c>
      <c r="AC71" s="32" t="str">
        <f>'Comprehensive apps info'!AC71</f>
        <v/>
      </c>
      <c r="AD71" s="32" t="str">
        <f>'Comprehensive apps info'!AD71</f>
        <v/>
      </c>
      <c r="AE71" s="32" t="str">
        <f>'Comprehensive apps info'!AE71</f>
        <v/>
      </c>
      <c r="AF71" s="33" t="str">
        <f>'Comprehensive apps info'!AF71</f>
        <v/>
      </c>
      <c r="AG71" s="33" t="str">
        <f>'Comprehensive apps info'!AG71</f>
        <v>No</v>
      </c>
      <c r="AH71" s="33" t="str">
        <f>'Comprehensive apps info'!AH71</f>
        <v/>
      </c>
      <c r="AI71" s="33" t="str">
        <f>'Comprehensive apps info'!AI71</f>
        <v/>
      </c>
      <c r="AJ71" s="33" t="str">
        <f>'Comprehensive apps info'!AJ71</f>
        <v/>
      </c>
      <c r="AK71" s="34" t="str">
        <f>'Comprehensive apps info'!AK71</f>
        <v/>
      </c>
      <c r="AL71" s="1"/>
      <c r="AM71" s="1"/>
      <c r="AN71" s="1"/>
    </row>
    <row r="72" hidden="1">
      <c r="A72" s="1"/>
      <c r="B72" s="14">
        <f>'Comprehensive apps info'!B72</f>
        <v>4</v>
      </c>
      <c r="C72" s="14">
        <f>'Comprehensive apps info'!C72</f>
        <v>11</v>
      </c>
      <c r="D72" s="35" t="str">
        <f>'Comprehensive apps info'!D72</f>
        <v>Omnisys</v>
      </c>
      <c r="E72" s="35" t="str">
        <f>'Comprehensive apps info'!E72</f>
        <v>AOB ISYS</v>
      </c>
      <c r="F72" s="35" t="str">
        <f>'Comprehensive apps info'!F72</f>
        <v>omnisys</v>
      </c>
      <c r="G72" s="35" t="str">
        <f>'Comprehensive apps info'!G72</f>
        <v>Weekly</v>
      </c>
      <c r="H72" s="35" t="str">
        <f>'Comprehensive apps info'!H72</f>
        <v>Letter</v>
      </c>
      <c r="I72" s="35" t="str">
        <f>'Comprehensive apps info'!I72</f>
        <v>Raw Data</v>
      </c>
      <c r="J72" s="35" t="str">
        <f>'Comprehensive apps info'!J72</f>
        <v>Unassigned</v>
      </c>
      <c r="K72" s="35" t="str">
        <f>'Comprehensive apps info'!K72</f>
        <v>Unassigned</v>
      </c>
      <c r="L72" s="35" t="str">
        <f>'Comprehensive apps info'!L72</f>
        <v>Glen Kartchner</v>
      </c>
      <c r="M72" s="35" t="str">
        <f>'Comprehensive apps info'!M72</f>
        <v>Gerald Lockie</v>
      </c>
      <c r="N72" s="35" t="str">
        <f>'Comprehensive apps info'!N72</f>
        <v>Mike Benson</v>
      </c>
      <c r="O72" s="67" t="str">
        <f>'Comprehensive apps info'!O72</f>
        <v>Tookover Then De-scoped</v>
      </c>
      <c r="P72" s="35" t="str">
        <f>'Comprehensive apps info'!P72</f>
        <v>N/A</v>
      </c>
      <c r="Q72" s="35" t="str">
        <f>'Comprehensive apps info'!Q72</f>
        <v>N/A</v>
      </c>
      <c r="R72" s="35" t="str">
        <f>'Comprehensive apps info'!R72</f>
        <v>N/A</v>
      </c>
      <c r="S72" s="38" t="str">
        <f>'Comprehensive apps info'!S72</f>
        <v>Maverick</v>
      </c>
      <c r="T72" s="38" t="str">
        <f>'Comprehensive apps info'!T72</f>
        <v>Ritesh</v>
      </c>
      <c r="U72" s="35" t="str">
        <f>'Comprehensive apps info'!U72</f>
        <v>Chicago</v>
      </c>
      <c r="V72" s="35" t="str">
        <f>'Comprehensive apps info'!V72</f>
        <v>Chicago</v>
      </c>
      <c r="W72" s="37" t="str">
        <f>'Comprehensive apps info'!W72</f>
        <v>/prod/bcs/chgp/clientapp/omnisys/</v>
      </c>
      <c r="X72" s="55" t="str">
        <f>'Comprehensive apps info'!X72</f>
        <v>/bcs/chgt/clientapp/omnisys/</v>
      </c>
      <c r="Y72" s="40" t="str">
        <f>'Comprehensive apps info'!Y72</f>
        <v>https://sites.google.com/a/rrd.com/omnisys/</v>
      </c>
      <c r="Z72" s="40" t="str">
        <f>'Comprehensive apps info'!Z72</f>
        <v/>
      </c>
      <c r="AA72" s="39" t="str">
        <f>'Comprehensive apps info'!AA72</f>
        <v/>
      </c>
      <c r="AB72" s="39" t="str">
        <f>'Comprehensive apps info'!AB72</f>
        <v/>
      </c>
      <c r="AC72" s="39" t="str">
        <f>'Comprehensive apps info'!AC72</f>
        <v/>
      </c>
      <c r="AD72" s="39" t="str">
        <f>'Comprehensive apps info'!AD72</f>
        <v/>
      </c>
      <c r="AE72" s="39" t="str">
        <f>'Comprehensive apps info'!AE72</f>
        <v/>
      </c>
      <c r="AF72" s="94" t="str">
        <f>'Comprehensive apps info'!AF72</f>
        <v/>
      </c>
      <c r="AG72" s="94" t="str">
        <f>'Comprehensive apps info'!AG72</f>
        <v/>
      </c>
      <c r="AH72" s="94" t="str">
        <f>'Comprehensive apps info'!AH72</f>
        <v/>
      </c>
      <c r="AI72" s="94" t="str">
        <f>'Comprehensive apps info'!AI72</f>
        <v/>
      </c>
      <c r="AJ72" s="94" t="str">
        <f>'Comprehensive apps info'!AJ72</f>
        <v/>
      </c>
      <c r="AK72" s="138" t="str">
        <f>'Comprehensive apps info'!AK72</f>
        <v/>
      </c>
      <c r="AL72" s="1"/>
      <c r="AM72" s="1"/>
      <c r="AN72" s="1"/>
    </row>
    <row r="73" hidden="1">
      <c r="A73" s="1"/>
      <c r="B73" s="10">
        <f>'Comprehensive apps info'!B73</f>
        <v>4</v>
      </c>
      <c r="C73" s="10">
        <f>'Comprehensive apps info'!C73</f>
        <v>12</v>
      </c>
      <c r="D73" s="25" t="str">
        <f>'Comprehensive apps info'!D73</f>
        <v>Continental Airlines</v>
      </c>
      <c r="E73" s="25" t="str">
        <f>'Comprehensive apps info'!E73</f>
        <v>OnePass</v>
      </c>
      <c r="F73" s="25" t="str">
        <f>'Comprehensive apps info'!F73</f>
        <v>cononep</v>
      </c>
      <c r="G73" s="25" t="str">
        <f>'Comprehensive apps info'!G73</f>
        <v>Daily</v>
      </c>
      <c r="H73" s="25" t="str">
        <f>'Comprehensive apps info'!H73</f>
        <v>????</v>
      </c>
      <c r="I73" s="25" t="str">
        <f>'Comprehensive apps info'!I73</f>
        <v>Raw Data</v>
      </c>
      <c r="J73" s="25" t="str">
        <f>'Comprehensive apps info'!J73</f>
        <v>Pravallika</v>
      </c>
      <c r="K73" s="25" t="str">
        <f>'Comprehensive apps info'!K73</f>
        <v>Sushil</v>
      </c>
      <c r="L73" s="25" t="str">
        <f>'Comprehensive apps info'!L73</f>
        <v>Bob Durtschi</v>
      </c>
      <c r="M73" s="25" t="str">
        <f>'Comprehensive apps info'!M73</f>
        <v>Brittany Olech</v>
      </c>
      <c r="N73" s="25" t="str">
        <f>'Comprehensive apps info'!N73</f>
        <v>Casey McCammon</v>
      </c>
      <c r="O73" s="26" t="str">
        <f>'Comprehensive apps info'!O73</f>
        <v>Supported by TEKsystems</v>
      </c>
      <c r="P73" s="25" t="str">
        <f>'Comprehensive apps info'!P73</f>
        <v>N/A</v>
      </c>
      <c r="Q73" s="25" t="str">
        <f>'Comprehensive apps info'!Q73</f>
        <v>N/A</v>
      </c>
      <c r="R73" s="25" t="str">
        <f>'Comprehensive apps info'!R73</f>
        <v>N/A</v>
      </c>
      <c r="S73" s="16" t="str">
        <f>'Comprehensive apps info'!S73</f>
        <v>Maverick</v>
      </c>
      <c r="T73" s="16" t="str">
        <f>'Comprehensive apps info'!T73</f>
        <v>Ritesh</v>
      </c>
      <c r="U73" s="25" t="str">
        <f>'Comprehensive apps info'!U73</f>
        <v>Chicago</v>
      </c>
      <c r="V73" s="25" t="str">
        <f>'Comprehensive apps info'!V73</f>
        <v>Chicago</v>
      </c>
      <c r="W73" s="28" t="str">
        <f>'Comprehensive apps info'!W73</f>
        <v>/prod/bcs/chgp/clientapp/cononep/</v>
      </c>
      <c r="X73" s="29" t="str">
        <f>'Comprehensive apps info'!X73</f>
        <v>/bcs/chgt/clientapp/cononep/</v>
      </c>
      <c r="Y73" s="30" t="str">
        <f>'Comprehensive apps info'!Y73</f>
        <v>https://sites.google.com/a/rrd.com/con-onep---continental-one-pass/</v>
      </c>
      <c r="Z73" s="31" t="str">
        <f>'Comprehensive apps info'!Z73</f>
        <v/>
      </c>
      <c r="AA73" s="32" t="str">
        <f>'Comprehensive apps info'!AA73</f>
        <v/>
      </c>
      <c r="AB73" s="32" t="str">
        <f>'Comprehensive apps info'!AB73</f>
        <v/>
      </c>
      <c r="AC73" s="32" t="str">
        <f>'Comprehensive apps info'!AC73</f>
        <v/>
      </c>
      <c r="AD73" s="32" t="str">
        <f>'Comprehensive apps info'!AD73</f>
        <v/>
      </c>
      <c r="AE73" s="32" t="str">
        <f>'Comprehensive apps info'!AE73</f>
        <v/>
      </c>
      <c r="AF73" s="33" t="str">
        <f>'Comprehensive apps info'!AF73</f>
        <v/>
      </c>
      <c r="AG73" s="33" t="str">
        <f>'Comprehensive apps info'!AG73</f>
        <v>No</v>
      </c>
      <c r="AH73" s="33" t="str">
        <f>'Comprehensive apps info'!AH73</f>
        <v/>
      </c>
      <c r="AI73" s="33" t="str">
        <f>'Comprehensive apps info'!AI73</f>
        <v/>
      </c>
      <c r="AJ73" s="33" t="str">
        <f>'Comprehensive apps info'!AJ73</f>
        <v/>
      </c>
      <c r="AK73" s="34" t="str">
        <f>'Comprehensive apps info'!AK73</f>
        <v/>
      </c>
      <c r="AL73" s="1"/>
      <c r="AM73" s="1"/>
      <c r="AN73" s="1"/>
    </row>
    <row r="74" hidden="1">
      <c r="A74" s="1"/>
      <c r="B74" s="10">
        <f>'Comprehensive apps info'!B74</f>
        <v>4</v>
      </c>
      <c r="C74" s="10">
        <f>'Comprehensive apps info'!C74</f>
        <v>13</v>
      </c>
      <c r="D74" s="25" t="str">
        <f>'Comprehensive apps info'!D74</f>
        <v>Continental Airlines</v>
      </c>
      <c r="E74" s="25" t="str">
        <f>'Comprehensive apps info'!E74</f>
        <v>Revenue</v>
      </c>
      <c r="F74" s="25" t="str">
        <f>'Comprehensive apps info'!F74</f>
        <v>conrevn</v>
      </c>
      <c r="G74" s="25" t="str">
        <f>'Comprehensive apps info'!G74</f>
        <v>Daily</v>
      </c>
      <c r="H74" s="25" t="str">
        <f>'Comprehensive apps info'!H74</f>
        <v>????</v>
      </c>
      <c r="I74" s="25" t="str">
        <f>'Comprehensive apps info'!I74</f>
        <v>Raw Data</v>
      </c>
      <c r="J74" s="25" t="str">
        <f>'Comprehensive apps info'!J74</f>
        <v>Pravallika</v>
      </c>
      <c r="K74" s="25" t="str">
        <f>'Comprehensive apps info'!K74</f>
        <v>Sushil</v>
      </c>
      <c r="L74" s="25" t="str">
        <f>'Comprehensive apps info'!L74</f>
        <v>Bob Durtschi</v>
      </c>
      <c r="M74" s="25" t="str">
        <f>'Comprehensive apps info'!M74</f>
        <v>Brittany Olech</v>
      </c>
      <c r="N74" s="25" t="str">
        <f>'Comprehensive apps info'!N74</f>
        <v>Casey McCammon</v>
      </c>
      <c r="O74" s="26" t="str">
        <f>'Comprehensive apps info'!O74</f>
        <v>Supported by TEKsystems</v>
      </c>
      <c r="P74" s="25" t="str">
        <f>'Comprehensive apps info'!P74</f>
        <v>N/A</v>
      </c>
      <c r="Q74" s="25" t="str">
        <f>'Comprehensive apps info'!Q74</f>
        <v>N/A</v>
      </c>
      <c r="R74" s="25" t="str">
        <f>'Comprehensive apps info'!R74</f>
        <v>N/A</v>
      </c>
      <c r="S74" s="16" t="str">
        <f>'Comprehensive apps info'!S74</f>
        <v>Maverick</v>
      </c>
      <c r="T74" s="16" t="str">
        <f>'Comprehensive apps info'!T74</f>
        <v>Ritesh</v>
      </c>
      <c r="U74" s="25" t="str">
        <f>'Comprehensive apps info'!U74</f>
        <v>Chicago</v>
      </c>
      <c r="V74" s="25" t="str">
        <f>'Comprehensive apps info'!V74</f>
        <v>Chicago</v>
      </c>
      <c r="W74" s="28" t="str">
        <f>'Comprehensive apps info'!W74</f>
        <v>/prod/bcs/chgp/clientapp/conrevn/</v>
      </c>
      <c r="X74" s="29" t="str">
        <f>'Comprehensive apps info'!X74</f>
        <v>/bcs/chgt/clientapp/conrevn/</v>
      </c>
      <c r="Y74" s="30" t="str">
        <f>'Comprehensive apps info'!Y74</f>
        <v>https://sites.google.com/a/rrd.com/con-revn/</v>
      </c>
      <c r="Z74" s="31" t="str">
        <f>'Comprehensive apps info'!Z74</f>
        <v/>
      </c>
      <c r="AA74" s="32" t="str">
        <f>'Comprehensive apps info'!AA74</f>
        <v/>
      </c>
      <c r="AB74" s="32" t="str">
        <f>'Comprehensive apps info'!AB74</f>
        <v/>
      </c>
      <c r="AC74" s="32" t="str">
        <f>'Comprehensive apps info'!AC74</f>
        <v/>
      </c>
      <c r="AD74" s="32" t="str">
        <f>'Comprehensive apps info'!AD74</f>
        <v/>
      </c>
      <c r="AE74" s="32" t="str">
        <f>'Comprehensive apps info'!AE74</f>
        <v/>
      </c>
      <c r="AF74" s="33" t="str">
        <f>'Comprehensive apps info'!AF74</f>
        <v/>
      </c>
      <c r="AG74" s="33" t="str">
        <f>'Comprehensive apps info'!AG74</f>
        <v>No</v>
      </c>
      <c r="AH74" s="33" t="str">
        <f>'Comprehensive apps info'!AH74</f>
        <v/>
      </c>
      <c r="AI74" s="33" t="str">
        <f>'Comprehensive apps info'!AI74</f>
        <v/>
      </c>
      <c r="AJ74" s="33" t="str">
        <f>'Comprehensive apps info'!AJ74</f>
        <v/>
      </c>
      <c r="AK74" s="34" t="str">
        <f>'Comprehensive apps info'!AK74</f>
        <v/>
      </c>
      <c r="AL74" s="1"/>
      <c r="AM74" s="1"/>
      <c r="AN74" s="1"/>
    </row>
    <row r="75" hidden="1">
      <c r="A75" s="1"/>
      <c r="B75" s="10">
        <f>'Comprehensive apps info'!B75</f>
        <v>4</v>
      </c>
      <c r="C75" s="10">
        <f>'Comprehensive apps info'!C75</f>
        <v>14</v>
      </c>
      <c r="D75" s="25" t="str">
        <f>'Comprehensive apps info'!D75</f>
        <v>Mission Linen</v>
      </c>
      <c r="E75" s="25" t="str">
        <f>'Comprehensive apps info'!E75</f>
        <v>Dunning Letters</v>
      </c>
      <c r="F75" s="25" t="str">
        <f>'Comprehensive apps info'!F75</f>
        <v>mllltrs</v>
      </c>
      <c r="G75" s="25" t="str">
        <f>'Comprehensive apps info'!G75</f>
        <v>Monthly</v>
      </c>
      <c r="H75" s="25" t="str">
        <f>'Comprehensive apps info'!H75</f>
        <v>Letter</v>
      </c>
      <c r="I75" s="25" t="str">
        <f>'Comprehensive apps info'!I75</f>
        <v>Raw Data</v>
      </c>
      <c r="J75" s="25" t="str">
        <f>'Comprehensive apps info'!J75</f>
        <v>Pravallika</v>
      </c>
      <c r="K75" s="25" t="str">
        <f>'Comprehensive apps info'!K75</f>
        <v>Lakshmi</v>
      </c>
      <c r="L75" s="25" t="str">
        <f>'Comprehensive apps info'!L75</f>
        <v>Bruce Simmons</v>
      </c>
      <c r="M75" s="25" t="str">
        <f>'Comprehensive apps info'!M75</f>
        <v>Jason Hickox</v>
      </c>
      <c r="N75" s="25" t="str">
        <f>'Comprehensive apps info'!N75</f>
        <v>Casey McCammon</v>
      </c>
      <c r="O75" s="26" t="str">
        <f>'Comprehensive apps info'!O75</f>
        <v>Supported by TEKsystems</v>
      </c>
      <c r="P75" s="25" t="str">
        <f>'Comprehensive apps info'!P75</f>
        <v>N/A</v>
      </c>
      <c r="Q75" s="25" t="str">
        <f>'Comprehensive apps info'!Q75</f>
        <v>N/A</v>
      </c>
      <c r="R75" s="25" t="str">
        <f>'Comprehensive apps info'!R75</f>
        <v>N/A</v>
      </c>
      <c r="S75" s="16" t="str">
        <f>'Comprehensive apps info'!S75</f>
        <v>Maverick</v>
      </c>
      <c r="T75" s="16" t="str">
        <f>'Comprehensive apps info'!T75</f>
        <v>Ritesh</v>
      </c>
      <c r="U75" s="25" t="str">
        <f>'Comprehensive apps info'!U75</f>
        <v>Logan</v>
      </c>
      <c r="V75" s="25" t="str">
        <f>'Comprehensive apps info'!V75</f>
        <v>Logan</v>
      </c>
      <c r="W75" s="28" t="str">
        <f>'Comprehensive apps info'!W75</f>
        <v>/prod/bcs/lgnp/clientapp/mllltrs/</v>
      </c>
      <c r="X75" s="29" t="str">
        <f>'Comprehensive apps info'!X75</f>
        <v>/bcs/lgnt/clientapp/mllltrs/</v>
      </c>
      <c r="Y75" s="30" t="str">
        <f>'Comprehensive apps info'!Y75</f>
        <v/>
      </c>
      <c r="Z75" s="31" t="str">
        <f>'Comprehensive apps info'!Z75</f>
        <v/>
      </c>
      <c r="AA75" s="32" t="str">
        <f>'Comprehensive apps info'!AA75</f>
        <v/>
      </c>
      <c r="AB75" s="32" t="str">
        <f>'Comprehensive apps info'!AB75</f>
        <v/>
      </c>
      <c r="AC75" s="32" t="str">
        <f>'Comprehensive apps info'!AC75</f>
        <v/>
      </c>
      <c r="AD75" s="32" t="str">
        <f>'Comprehensive apps info'!AD75</f>
        <v/>
      </c>
      <c r="AE75" s="32" t="str">
        <f>'Comprehensive apps info'!AE75</f>
        <v/>
      </c>
      <c r="AF75" s="33" t="str">
        <f>'Comprehensive apps info'!AF75</f>
        <v/>
      </c>
      <c r="AG75" s="33" t="str">
        <f>'Comprehensive apps info'!AG75</f>
        <v>No</v>
      </c>
      <c r="AH75" s="33" t="str">
        <f>'Comprehensive apps info'!AH75</f>
        <v/>
      </c>
      <c r="AI75" s="33" t="str">
        <f>'Comprehensive apps info'!AI75</f>
        <v/>
      </c>
      <c r="AJ75" s="33" t="str">
        <f>'Comprehensive apps info'!AJ75</f>
        <v/>
      </c>
      <c r="AK75" s="34" t="str">
        <f>'Comprehensive apps info'!AK75</f>
        <v/>
      </c>
      <c r="AL75" s="1"/>
      <c r="AM75" s="1"/>
      <c r="AN75" s="1"/>
    </row>
    <row r="76" hidden="1">
      <c r="A76" s="1"/>
      <c r="B76" s="10">
        <f>'Comprehensive apps info'!B76</f>
        <v>4</v>
      </c>
      <c r="C76" s="10">
        <f>'Comprehensive apps info'!C76</f>
        <v>15</v>
      </c>
      <c r="D76" s="25" t="str">
        <f>'Comprehensive apps info'!D76</f>
        <v>Mission Linen</v>
      </c>
      <c r="E76" s="25" t="str">
        <f>'Comprehensive apps info'!E76</f>
        <v>Statement</v>
      </c>
      <c r="F76" s="25" t="str">
        <f>'Comprehensive apps info'!F76</f>
        <v>mlcstmt</v>
      </c>
      <c r="G76" s="25" t="str">
        <f>'Comprehensive apps info'!G76</f>
        <v>Monthly</v>
      </c>
      <c r="H76" s="25" t="str">
        <f>'Comprehensive apps info'!H76</f>
        <v>Stmt</v>
      </c>
      <c r="I76" s="25" t="str">
        <f>'Comprehensive apps info'!I76</f>
        <v>Raw Data</v>
      </c>
      <c r="J76" s="25" t="str">
        <f>'Comprehensive apps info'!J76</f>
        <v>Sushil</v>
      </c>
      <c r="K76" s="25" t="str">
        <f>'Comprehensive apps info'!K76</f>
        <v>Lakshmi</v>
      </c>
      <c r="L76" s="25" t="str">
        <f>'Comprehensive apps info'!L76</f>
        <v>Bruce Simmons</v>
      </c>
      <c r="M76" s="25" t="str">
        <f>'Comprehensive apps info'!M76</f>
        <v>Jason Hickox</v>
      </c>
      <c r="N76" s="25" t="str">
        <f>'Comprehensive apps info'!N76</f>
        <v>Casey McCammon</v>
      </c>
      <c r="O76" s="26" t="str">
        <f>'Comprehensive apps info'!O76</f>
        <v>Supported by TEKsystems</v>
      </c>
      <c r="P76" s="25" t="str">
        <f>'Comprehensive apps info'!P76</f>
        <v>N/A</v>
      </c>
      <c r="Q76" s="25" t="str">
        <f>'Comprehensive apps info'!Q76</f>
        <v>N/A</v>
      </c>
      <c r="R76" s="25" t="str">
        <f>'Comprehensive apps info'!R76</f>
        <v>N/A</v>
      </c>
      <c r="S76" s="16" t="str">
        <f>'Comprehensive apps info'!S76</f>
        <v>Maverick</v>
      </c>
      <c r="T76" s="16" t="str">
        <f>'Comprehensive apps info'!T76</f>
        <v>Ritesh</v>
      </c>
      <c r="U76" s="25" t="str">
        <f>'Comprehensive apps info'!U76</f>
        <v>Logan</v>
      </c>
      <c r="V76" s="25" t="str">
        <f>'Comprehensive apps info'!V76</f>
        <v>Logan</v>
      </c>
      <c r="W76" s="28" t="str">
        <f>'Comprehensive apps info'!W76</f>
        <v>/prod/bcs/lgnp/clientapp/mlcstmt/</v>
      </c>
      <c r="X76" s="29" t="str">
        <f>'Comprehensive apps info'!X76</f>
        <v>/bcs/lgnt/clientapp/mlcstmt/</v>
      </c>
      <c r="Y76" s="30" t="str">
        <f>'Comprehensive apps info'!Y76</f>
        <v/>
      </c>
      <c r="Z76" s="31" t="str">
        <f>'Comprehensive apps info'!Z76</f>
        <v/>
      </c>
      <c r="AA76" s="32" t="str">
        <f>'Comprehensive apps info'!AA76</f>
        <v/>
      </c>
      <c r="AB76" s="32" t="str">
        <f>'Comprehensive apps info'!AB76</f>
        <v/>
      </c>
      <c r="AC76" s="32" t="str">
        <f>'Comprehensive apps info'!AC76</f>
        <v/>
      </c>
      <c r="AD76" s="32" t="str">
        <f>'Comprehensive apps info'!AD76</f>
        <v/>
      </c>
      <c r="AE76" s="32" t="str">
        <f>'Comprehensive apps info'!AE76</f>
        <v/>
      </c>
      <c r="AF76" s="33" t="str">
        <f>'Comprehensive apps info'!AF76</f>
        <v/>
      </c>
      <c r="AG76" s="33" t="str">
        <f>'Comprehensive apps info'!AG76</f>
        <v>No</v>
      </c>
      <c r="AH76" s="33" t="str">
        <f>'Comprehensive apps info'!AH76</f>
        <v/>
      </c>
      <c r="AI76" s="33" t="str">
        <f>'Comprehensive apps info'!AI76</f>
        <v/>
      </c>
      <c r="AJ76" s="33" t="str">
        <f>'Comprehensive apps info'!AJ76</f>
        <v/>
      </c>
      <c r="AK76" s="34" t="str">
        <f>'Comprehensive apps info'!AK76</f>
        <v/>
      </c>
      <c r="AL76" s="1"/>
      <c r="AM76" s="1"/>
      <c r="AN76" s="1"/>
    </row>
    <row r="77" hidden="1">
      <c r="A77" s="1"/>
      <c r="B77" s="10">
        <f>'Comprehensive apps info'!B77</f>
        <v>4</v>
      </c>
      <c r="C77" s="10">
        <f>'Comprehensive apps info'!C77</f>
        <v>16</v>
      </c>
      <c r="D77" s="25" t="str">
        <f>'Comprehensive apps info'!D77</f>
        <v>Sunrise Senior Living</v>
      </c>
      <c r="E77" s="25" t="str">
        <f>'Comprehensive apps info'!E77</f>
        <v>Check Advises</v>
      </c>
      <c r="F77" s="25" t="str">
        <f>'Comprehensive apps info'!F77</f>
        <v>srschks</v>
      </c>
      <c r="G77" s="25" t="str">
        <f>'Comprehensive apps info'!G77</f>
        <v>Bi-weekly</v>
      </c>
      <c r="H77" s="25" t="str">
        <f>'Comprehensive apps info'!H77</f>
        <v>Check</v>
      </c>
      <c r="I77" s="25" t="str">
        <f>'Comprehensive apps info'!I77</f>
        <v>Raw Data</v>
      </c>
      <c r="J77" s="25" t="str">
        <f>'Comprehensive apps info'!J77</f>
        <v>Sushil</v>
      </c>
      <c r="K77" s="25" t="str">
        <f>'Comprehensive apps info'!K77</f>
        <v>Anil</v>
      </c>
      <c r="L77" s="25" t="str">
        <f>'Comprehensive apps info'!L77</f>
        <v>Steve Samaniego</v>
      </c>
      <c r="M77" s="25" t="str">
        <f>'Comprehensive apps info'!M77</f>
        <v>Lynne Gurney</v>
      </c>
      <c r="N77" s="25" t="str">
        <f>'Comprehensive apps info'!N77</f>
        <v>Brandon Ballard</v>
      </c>
      <c r="O77" s="26" t="str">
        <f>'Comprehensive apps info'!O77</f>
        <v>Supported by TEKsystems</v>
      </c>
      <c r="P77" s="25" t="str">
        <f>'Comprehensive apps info'!P77</f>
        <v>N/A</v>
      </c>
      <c r="Q77" s="25" t="str">
        <f>'Comprehensive apps info'!Q77</f>
        <v>N/A</v>
      </c>
      <c r="R77" s="25" t="str">
        <f>'Comprehensive apps info'!R77</f>
        <v>N/A</v>
      </c>
      <c r="S77" s="16" t="str">
        <f>'Comprehensive apps info'!S77</f>
        <v>Maverick</v>
      </c>
      <c r="T77" s="16" t="str">
        <f>'Comprehensive apps info'!T77</f>
        <v>Ritesh</v>
      </c>
      <c r="U77" s="25" t="str">
        <f>'Comprehensive apps info'!U77</f>
        <v>Hyde Park</v>
      </c>
      <c r="V77" s="25" t="str">
        <f>'Comprehensive apps info'!V77</f>
        <v>Hyde Park</v>
      </c>
      <c r="W77" s="28" t="str">
        <f>'Comprehensive apps info'!W77</f>
        <v>/prod/bcs/hdpp/clientapp/srschks/</v>
      </c>
      <c r="X77" s="29" t="str">
        <f>'Comprehensive apps info'!X77</f>
        <v>/bcs/hdpt/clientapp/srschks/</v>
      </c>
      <c r="Y77" s="30" t="str">
        <f>'Comprehensive apps info'!Y77</f>
        <v>https://sites.google.com/a/rrd.com/srschks---sunrise-senior-living/</v>
      </c>
      <c r="Z77" s="31" t="str">
        <f>'Comprehensive apps info'!Z77</f>
        <v/>
      </c>
      <c r="AA77" s="32" t="str">
        <f>'Comprehensive apps info'!AA77</f>
        <v/>
      </c>
      <c r="AB77" s="32" t="str">
        <f>'Comprehensive apps info'!AB77</f>
        <v/>
      </c>
      <c r="AC77" s="32" t="str">
        <f>'Comprehensive apps info'!AC77</f>
        <v/>
      </c>
      <c r="AD77" s="32" t="str">
        <f>'Comprehensive apps info'!AD77</f>
        <v/>
      </c>
      <c r="AE77" s="32" t="str">
        <f>'Comprehensive apps info'!AE77</f>
        <v/>
      </c>
      <c r="AF77" s="33" t="str">
        <f>'Comprehensive apps info'!AF77</f>
        <v/>
      </c>
      <c r="AG77" s="33" t="str">
        <f>'Comprehensive apps info'!AG77</f>
        <v>No</v>
      </c>
      <c r="AH77" s="33" t="str">
        <f>'Comprehensive apps info'!AH77</f>
        <v/>
      </c>
      <c r="AI77" s="33" t="str">
        <f>'Comprehensive apps info'!AI77</f>
        <v/>
      </c>
      <c r="AJ77" s="33" t="str">
        <f>'Comprehensive apps info'!AJ77</f>
        <v/>
      </c>
      <c r="AK77" s="34" t="str">
        <f>'Comprehensive apps info'!AK77</f>
        <v/>
      </c>
      <c r="AL77" s="1"/>
      <c r="AM77" s="1"/>
      <c r="AN77" s="1"/>
    </row>
    <row r="78" hidden="1">
      <c r="A78" s="1"/>
      <c r="B78" s="10">
        <f>'Comprehensive apps info'!B78</f>
        <v>4</v>
      </c>
      <c r="C78" s="10">
        <f>'Comprehensive apps info'!C78</f>
        <v>17</v>
      </c>
      <c r="D78" s="25" t="str">
        <f>'Comprehensive apps info'!D78</f>
        <v>ING Voya</v>
      </c>
      <c r="E78" s="25" t="str">
        <f>'Comprehensive apps info'!E78</f>
        <v>Eligibility Guides</v>
      </c>
      <c r="F78" s="25" t="str">
        <f>'Comprehensive apps info'!F78</f>
        <v>ingelgb</v>
      </c>
      <c r="G78" s="25" t="str">
        <f>'Comprehensive apps info'!G78</f>
        <v>Daily</v>
      </c>
      <c r="H78" s="25" t="str">
        <f>'Comprehensive apps info'!H78</f>
        <v>Letter</v>
      </c>
      <c r="I78" s="25" t="str">
        <f>'Comprehensive apps info'!I78</f>
        <v>PDF</v>
      </c>
      <c r="J78" s="25" t="str">
        <f>'Comprehensive apps info'!J78</f>
        <v>Ravi</v>
      </c>
      <c r="K78" s="25" t="str">
        <f>'Comprehensive apps info'!K78</f>
        <v>Naidu</v>
      </c>
      <c r="L78" s="25" t="str">
        <f>'Comprehensive apps info'!L78</f>
        <v>Michael Smith</v>
      </c>
      <c r="M78" s="25" t="str">
        <f>'Comprehensive apps info'!M78</f>
        <v>Andrew Berato &amp; Steven Cicchetto</v>
      </c>
      <c r="N78" s="25" t="str">
        <f>'Comprehensive apps info'!N78</f>
        <v>Mike Benson</v>
      </c>
      <c r="O78" s="26" t="str">
        <f>'Comprehensive apps info'!O78</f>
        <v>Supported by TEKsystems</v>
      </c>
      <c r="P78" s="25" t="str">
        <f>'Comprehensive apps info'!P78</f>
        <v>N/A</v>
      </c>
      <c r="Q78" s="25" t="str">
        <f>'Comprehensive apps info'!Q78</f>
        <v>N/A</v>
      </c>
      <c r="R78" s="25" t="str">
        <f>'Comprehensive apps info'!R78</f>
        <v>N/A</v>
      </c>
      <c r="S78" s="16" t="str">
        <f>'Comprehensive apps info'!S78</f>
        <v>Maverick</v>
      </c>
      <c r="T78" s="16" t="str">
        <f>'Comprehensive apps info'!T78</f>
        <v>Ritesh</v>
      </c>
      <c r="U78" s="25" t="str">
        <f>'Comprehensive apps info'!U78</f>
        <v>West Caldwell</v>
      </c>
      <c r="V78" s="25" t="str">
        <f>'Comprehensive apps info'!V78</f>
        <v>West Caldwell</v>
      </c>
      <c r="W78" s="28" t="str">
        <f>'Comprehensive apps info'!W78</f>
        <v>/prod/bcs/wcwp/clientapp/ingelgb/</v>
      </c>
      <c r="X78" s="29" t="str">
        <f>'Comprehensive apps info'!X78</f>
        <v>/bcs/wcwt/clientapp/ingelgb/</v>
      </c>
      <c r="Y78" s="30" t="str">
        <f>'Comprehensive apps info'!Y78</f>
        <v/>
      </c>
      <c r="Z78" s="31" t="str">
        <f>'Comprehensive apps info'!Z78</f>
        <v/>
      </c>
      <c r="AA78" s="32" t="str">
        <f>'Comprehensive apps info'!AA78</f>
        <v>powerstream_donotreply@rrd.com</v>
      </c>
      <c r="AB78" s="32" t="str">
        <f>'Comprehensive apps info'!AB78</f>
        <v>voyaadpsupportteam@rrd.com,
pasupport1\\\@rrd.com</v>
      </c>
      <c r="AC78" s="32" t="str">
        <f>'Comprehensive apps info'!AC78</f>
        <v/>
      </c>
      <c r="AD78" s="32" t="str">
        <f>'Comprehensive apps info'!AD78</f>
        <v/>
      </c>
      <c r="AE78" s="32" t="str">
        <f>'Comprehensive apps info'!AE78</f>
        <v/>
      </c>
      <c r="AF78" s="33" t="str">
        <f>'Comprehensive apps info'!AF78</f>
        <v/>
      </c>
      <c r="AG78" s="33" t="str">
        <f>'Comprehensive apps info'!AG78</f>
        <v>Yes</v>
      </c>
      <c r="AH78" s="33" t="str">
        <f>'Comprehensive apps info'!AH78</f>
        <v/>
      </c>
      <c r="AI78" s="33" t="str">
        <f>'Comprehensive apps info'!AI78</f>
        <v/>
      </c>
      <c r="AJ78" s="33" t="str">
        <f>'Comprehensive apps info'!AJ78</f>
        <v/>
      </c>
      <c r="AK78" s="34" t="str">
        <f>'Comprehensive apps info'!AK78</f>
        <v/>
      </c>
      <c r="AL78" s="1"/>
      <c r="AM78" s="1"/>
      <c r="AN78" s="1"/>
    </row>
    <row r="79" hidden="1">
      <c r="A79" s="1"/>
      <c r="B79" s="10">
        <f>'Comprehensive apps info'!B79</f>
        <v>4</v>
      </c>
      <c r="C79" s="10">
        <f>'Comprehensive apps info'!C79</f>
        <v>18</v>
      </c>
      <c r="D79" s="25" t="str">
        <f>'Comprehensive apps info'!D79</f>
        <v>ING Voya</v>
      </c>
      <c r="E79" s="25" t="str">
        <f>'Comprehensive apps info'!E79</f>
        <v>Annual Mailing</v>
      </c>
      <c r="F79" s="25" t="str">
        <f>'Comprehensive apps info'!F79</f>
        <v>inganlm</v>
      </c>
      <c r="G79" s="25" t="str">
        <f>'Comprehensive apps info'!G79</f>
        <v>Annual</v>
      </c>
      <c r="H79" s="25" t="str">
        <f>'Comprehensive apps info'!H79</f>
        <v>Letter</v>
      </c>
      <c r="I79" s="25" t="str">
        <f>'Comprehensive apps info'!I79</f>
        <v>PDF</v>
      </c>
      <c r="J79" s="25" t="str">
        <f>'Comprehensive apps info'!J79</f>
        <v>Ravi</v>
      </c>
      <c r="K79" s="25" t="str">
        <f>'Comprehensive apps info'!K79</f>
        <v>Naidu</v>
      </c>
      <c r="L79" s="25" t="str">
        <f>'Comprehensive apps info'!L79</f>
        <v>Michael Smith</v>
      </c>
      <c r="M79" s="25" t="str">
        <f>'Comprehensive apps info'!M79</f>
        <v>Andrew Berato &amp; Steven Cicchetto</v>
      </c>
      <c r="N79" s="25" t="str">
        <f>'Comprehensive apps info'!N79</f>
        <v>Mike Benson</v>
      </c>
      <c r="O79" s="26" t="str">
        <f>'Comprehensive apps info'!O79</f>
        <v>Supported by TEKsystems</v>
      </c>
      <c r="P79" s="25" t="str">
        <f>'Comprehensive apps info'!P79</f>
        <v>N/A</v>
      </c>
      <c r="Q79" s="25" t="str">
        <f>'Comprehensive apps info'!Q79</f>
        <v>N/A</v>
      </c>
      <c r="R79" s="25" t="str">
        <f>'Comprehensive apps info'!R79</f>
        <v>N/A</v>
      </c>
      <c r="S79" s="16" t="str">
        <f>'Comprehensive apps info'!S79</f>
        <v>Maverick</v>
      </c>
      <c r="T79" s="16" t="str">
        <f>'Comprehensive apps info'!T79</f>
        <v>Ritesh</v>
      </c>
      <c r="U79" s="25" t="str">
        <f>'Comprehensive apps info'!U79</f>
        <v>West Caldwell</v>
      </c>
      <c r="V79" s="25" t="str">
        <f>'Comprehensive apps info'!V79</f>
        <v>West Caldwell</v>
      </c>
      <c r="W79" s="28" t="str">
        <f>'Comprehensive apps info'!W79</f>
        <v>/prod/bcs/wcwp/clientapp/inganlm/</v>
      </c>
      <c r="X79" s="29" t="str">
        <f>'Comprehensive apps info'!X79</f>
        <v>/bcs/wcwt/clientapp/inganlm/</v>
      </c>
      <c r="Y79" s="30" t="str">
        <f>'Comprehensive apps info'!Y79</f>
        <v/>
      </c>
      <c r="Z79" s="31" t="str">
        <f>'Comprehensive apps info'!Z79</f>
        <v/>
      </c>
      <c r="AA79" s="32" t="str">
        <f>'Comprehensive apps info'!AA79</f>
        <v>powerstream_donotreply@rrd.com</v>
      </c>
      <c r="AB79" s="32" t="str">
        <f>'Comprehensive apps info'!AB79</f>
        <v>voyaadpsupportteam@rrd.com,
pasupport1\\\@rrd.com</v>
      </c>
      <c r="AC79" s="32" t="str">
        <f>'Comprehensive apps info'!AC79</f>
        <v/>
      </c>
      <c r="AD79" s="32" t="str">
        <f>'Comprehensive apps info'!AD79</f>
        <v/>
      </c>
      <c r="AE79" s="32" t="str">
        <f>'Comprehensive apps info'!AE79</f>
        <v/>
      </c>
      <c r="AF79" s="33" t="str">
        <f>'Comprehensive apps info'!AF79</f>
        <v/>
      </c>
      <c r="AG79" s="33" t="str">
        <f>'Comprehensive apps info'!AG79</f>
        <v>Yes</v>
      </c>
      <c r="AH79" s="33" t="str">
        <f>'Comprehensive apps info'!AH79</f>
        <v/>
      </c>
      <c r="AI79" s="33" t="str">
        <f>'Comprehensive apps info'!AI79</f>
        <v/>
      </c>
      <c r="AJ79" s="33" t="str">
        <f>'Comprehensive apps info'!AJ79</f>
        <v/>
      </c>
      <c r="AK79" s="34" t="str">
        <f>'Comprehensive apps info'!AK79</f>
        <v/>
      </c>
      <c r="AL79" s="1"/>
      <c r="AM79" s="1"/>
      <c r="AN79" s="1"/>
    </row>
    <row r="80" hidden="1">
      <c r="A80" s="1"/>
      <c r="B80" s="10">
        <f>'Comprehensive apps info'!B80</f>
        <v>4</v>
      </c>
      <c r="C80" s="10">
        <f>'Comprehensive apps info'!C80</f>
        <v>19</v>
      </c>
      <c r="D80" s="25" t="str">
        <f>'Comprehensive apps info'!D80</f>
        <v>ING Voya</v>
      </c>
      <c r="E80" s="25" t="str">
        <f>'Comprehensive apps info'!E80</f>
        <v>Plan Amendment Letters</v>
      </c>
      <c r="F80" s="25" t="str">
        <f>'Comprehensive apps info'!F80</f>
        <v>ingltrs</v>
      </c>
      <c r="G80" s="25" t="str">
        <f>'Comprehensive apps info'!G80</f>
        <v>Daily</v>
      </c>
      <c r="H80" s="25" t="str">
        <f>'Comprehensive apps info'!H80</f>
        <v>Letter</v>
      </c>
      <c r="I80" s="25" t="str">
        <f>'Comprehensive apps info'!I80</f>
        <v>PDF</v>
      </c>
      <c r="J80" s="25" t="str">
        <f>'Comprehensive apps info'!J80</f>
        <v>Naidu</v>
      </c>
      <c r="K80" s="25" t="str">
        <f>'Comprehensive apps info'!K80</f>
        <v>Pravallika</v>
      </c>
      <c r="L80" s="25" t="str">
        <f>'Comprehensive apps info'!L80</f>
        <v>Michael Smith</v>
      </c>
      <c r="M80" s="25" t="str">
        <f>'Comprehensive apps info'!M80</f>
        <v>Andrew Berato &amp; Steven Cicchetto</v>
      </c>
      <c r="N80" s="25" t="str">
        <f>'Comprehensive apps info'!N80</f>
        <v>Mike Benson</v>
      </c>
      <c r="O80" s="120" t="str">
        <f>'Comprehensive apps info'!O80</f>
        <v>Supported by TEKsystems</v>
      </c>
      <c r="P80" s="25" t="str">
        <f>'Comprehensive apps info'!P80</f>
        <v>N/A</v>
      </c>
      <c r="Q80" s="25" t="str">
        <f>'Comprehensive apps info'!Q80</f>
        <v>N/A</v>
      </c>
      <c r="R80" s="25" t="str">
        <f>'Comprehensive apps info'!R80</f>
        <v>N/A</v>
      </c>
      <c r="S80" s="16" t="str">
        <f>'Comprehensive apps info'!S80</f>
        <v>Maverick</v>
      </c>
      <c r="T80" s="16" t="str">
        <f>'Comprehensive apps info'!T80</f>
        <v>Ritesh</v>
      </c>
      <c r="U80" s="25" t="str">
        <f>'Comprehensive apps info'!U80</f>
        <v>West Caldwell</v>
      </c>
      <c r="V80" s="25" t="str">
        <f>'Comprehensive apps info'!V80</f>
        <v>West Caldwell</v>
      </c>
      <c r="W80" s="28" t="str">
        <f>'Comprehensive apps info'!W80</f>
        <v>/prod/bcs/wcwp/clientapp/ingltrs/</v>
      </c>
      <c r="X80" s="29" t="str">
        <f>'Comprehensive apps info'!X80</f>
        <v>/bcs/wcwt/clientapp/ingltrs/</v>
      </c>
      <c r="Y80" s="30" t="str">
        <f>'Comprehensive apps info'!Y80</f>
        <v/>
      </c>
      <c r="Z80" s="31" t="str">
        <f>'Comprehensive apps info'!Z80</f>
        <v/>
      </c>
      <c r="AA80" s="32" t="str">
        <f>'Comprehensive apps info'!AA80</f>
        <v>powerstream_donotreply@rrd.com</v>
      </c>
      <c r="AB80" s="32" t="str">
        <f>'Comprehensive apps info'!AB80</f>
        <v>voyaadpsupportteam@rrd.com,
pasupport1\\\@rrd.com</v>
      </c>
      <c r="AC80" s="32" t="str">
        <f>'Comprehensive apps info'!AC80</f>
        <v/>
      </c>
      <c r="AD80" s="32" t="str">
        <f>'Comprehensive apps info'!AD80</f>
        <v/>
      </c>
      <c r="AE80" s="32" t="str">
        <f>'Comprehensive apps info'!AE80</f>
        <v/>
      </c>
      <c r="AF80" s="33" t="str">
        <f>'Comprehensive apps info'!AF80</f>
        <v/>
      </c>
      <c r="AG80" s="33" t="str">
        <f>'Comprehensive apps info'!AG80</f>
        <v>Yes</v>
      </c>
      <c r="AH80" s="33" t="str">
        <f>'Comprehensive apps info'!AH80</f>
        <v/>
      </c>
      <c r="AI80" s="33" t="str">
        <f>'Comprehensive apps info'!AI80</f>
        <v/>
      </c>
      <c r="AJ80" s="33" t="str">
        <f>'Comprehensive apps info'!AJ80</f>
        <v/>
      </c>
      <c r="AK80" s="34" t="str">
        <f>'Comprehensive apps info'!AK80</f>
        <v/>
      </c>
      <c r="AL80" s="1"/>
      <c r="AM80" s="1"/>
      <c r="AN80" s="1"/>
    </row>
    <row r="81" hidden="1">
      <c r="A81" s="1"/>
      <c r="B81" s="10">
        <f>'Comprehensive apps info'!B81</f>
        <v>4</v>
      </c>
      <c r="C81" s="10">
        <f>'Comprehensive apps info'!C81</f>
        <v>20</v>
      </c>
      <c r="D81" s="25" t="str">
        <f>'Comprehensive apps info'!D81</f>
        <v>ING Voya</v>
      </c>
      <c r="E81" s="25" t="str">
        <f>'Comprehensive apps info'!E81</f>
        <v>Safe Harbor Letters</v>
      </c>
      <c r="F81" s="25" t="str">
        <f>'Comprehensive apps info'!F81</f>
        <v>ingsafe</v>
      </c>
      <c r="G81" s="25" t="str">
        <f>'Comprehensive apps info'!G81</f>
        <v>Daily</v>
      </c>
      <c r="H81" s="25" t="str">
        <f>'Comprehensive apps info'!H81</f>
        <v>Letter</v>
      </c>
      <c r="I81" s="25" t="str">
        <f>'Comprehensive apps info'!I81</f>
        <v>PDF</v>
      </c>
      <c r="J81" s="25" t="str">
        <f>'Comprehensive apps info'!J81</f>
        <v>Naidu</v>
      </c>
      <c r="K81" s="25" t="str">
        <f>'Comprehensive apps info'!K81</f>
        <v>Nethra</v>
      </c>
      <c r="L81" s="25" t="str">
        <f>'Comprehensive apps info'!L81</f>
        <v>Michael Smith</v>
      </c>
      <c r="M81" s="25" t="str">
        <f>'Comprehensive apps info'!M81</f>
        <v>Andrew Berato &amp; Steven Cicchetto</v>
      </c>
      <c r="N81" s="25" t="str">
        <f>'Comprehensive apps info'!N81</f>
        <v>Mike Benson</v>
      </c>
      <c r="O81" s="26" t="str">
        <f>'Comprehensive apps info'!O81</f>
        <v>Supported by TEKsystems</v>
      </c>
      <c r="P81" s="25" t="str">
        <f>'Comprehensive apps info'!P81</f>
        <v>N/A</v>
      </c>
      <c r="Q81" s="25" t="str">
        <f>'Comprehensive apps info'!Q81</f>
        <v>N/A</v>
      </c>
      <c r="R81" s="25" t="str">
        <f>'Comprehensive apps info'!R81</f>
        <v>N/A</v>
      </c>
      <c r="S81" s="16" t="str">
        <f>'Comprehensive apps info'!S81</f>
        <v>Maverick</v>
      </c>
      <c r="T81" s="16" t="str">
        <f>'Comprehensive apps info'!T81</f>
        <v>Ritesh</v>
      </c>
      <c r="U81" s="25" t="str">
        <f>'Comprehensive apps info'!U81</f>
        <v>West Caldwell</v>
      </c>
      <c r="V81" s="25" t="str">
        <f>'Comprehensive apps info'!V81</f>
        <v>West Caldwell</v>
      </c>
      <c r="W81" s="28" t="str">
        <f>'Comprehensive apps info'!W81</f>
        <v>/prod/bcs/wcwp/clientapp/ingsafe/</v>
      </c>
      <c r="X81" s="29" t="str">
        <f>'Comprehensive apps info'!X81</f>
        <v>/bcs/wcwt/clientapp/ingsafe/</v>
      </c>
      <c r="Y81" s="30" t="str">
        <f>'Comprehensive apps info'!Y81</f>
        <v/>
      </c>
      <c r="Z81" s="31" t="str">
        <f>'Comprehensive apps info'!Z81</f>
        <v/>
      </c>
      <c r="AA81" s="32" t="str">
        <f>'Comprehensive apps info'!AA81</f>
        <v>powerstream_donotreply@rrd.com</v>
      </c>
      <c r="AB81" s="32" t="str">
        <f>'Comprehensive apps info'!AB81</f>
        <v>voyaadpsupportteam@rrd.com,
pasupport1\\\@rrd.com</v>
      </c>
      <c r="AC81" s="32" t="str">
        <f>'Comprehensive apps info'!AC81</f>
        <v/>
      </c>
      <c r="AD81" s="32" t="str">
        <f>'Comprehensive apps info'!AD81</f>
        <v/>
      </c>
      <c r="AE81" s="32" t="str">
        <f>'Comprehensive apps info'!AE81</f>
        <v/>
      </c>
      <c r="AF81" s="33" t="str">
        <f>'Comprehensive apps info'!AF81</f>
        <v/>
      </c>
      <c r="AG81" s="33" t="str">
        <f>'Comprehensive apps info'!AG81</f>
        <v>Yes</v>
      </c>
      <c r="AH81" s="33" t="str">
        <f>'Comprehensive apps info'!AH81</f>
        <v/>
      </c>
      <c r="AI81" s="33" t="str">
        <f>'Comprehensive apps info'!AI81</f>
        <v/>
      </c>
      <c r="AJ81" s="33" t="str">
        <f>'Comprehensive apps info'!AJ81</f>
        <v/>
      </c>
      <c r="AK81" s="34" t="str">
        <f>'Comprehensive apps info'!AK81</f>
        <v/>
      </c>
      <c r="AL81" s="1"/>
      <c r="AM81" s="1"/>
      <c r="AN81" s="1"/>
    </row>
    <row r="82" hidden="1">
      <c r="A82" s="1"/>
      <c r="B82" s="10">
        <f>'Comprehensive apps info'!B82</f>
        <v>4</v>
      </c>
      <c r="C82" s="10">
        <f>'Comprehensive apps info'!C82</f>
        <v>21</v>
      </c>
      <c r="D82" s="25" t="str">
        <f>'Comprehensive apps info'!D82</f>
        <v>ING Voya</v>
      </c>
      <c r="E82" s="25" t="str">
        <f>'Comprehensive apps info'!E82</f>
        <v>Ongoing Communication Postcards</v>
      </c>
      <c r="F82" s="25" t="str">
        <f>'Comprehensive apps info'!F82</f>
        <v>ingpost</v>
      </c>
      <c r="G82" s="25" t="str">
        <f>'Comprehensive apps info'!G82</f>
        <v>Daily</v>
      </c>
      <c r="H82" s="25" t="str">
        <f>'Comprehensive apps info'!H82</f>
        <v>Letter</v>
      </c>
      <c r="I82" s="25" t="str">
        <f>'Comprehensive apps info'!I82</f>
        <v>PDF</v>
      </c>
      <c r="J82" s="25" t="str">
        <f>'Comprehensive apps info'!J82</f>
        <v>Ravi</v>
      </c>
      <c r="K82" s="25" t="str">
        <f>'Comprehensive apps info'!K82</f>
        <v>Lakshmi</v>
      </c>
      <c r="L82" s="25" t="str">
        <f>'Comprehensive apps info'!L82</f>
        <v>Michael Smith</v>
      </c>
      <c r="M82" s="25" t="str">
        <f>'Comprehensive apps info'!M82</f>
        <v>Andrew Berato &amp; Steven Cicchetto</v>
      </c>
      <c r="N82" s="25" t="str">
        <f>'Comprehensive apps info'!N82</f>
        <v>Mike Benson</v>
      </c>
      <c r="O82" s="26" t="str">
        <f>'Comprehensive apps info'!O82</f>
        <v>Supported by TEKsystems</v>
      </c>
      <c r="P82" s="25" t="str">
        <f>'Comprehensive apps info'!P82</f>
        <v>N/A</v>
      </c>
      <c r="Q82" s="25" t="str">
        <f>'Comprehensive apps info'!Q82</f>
        <v>N/A</v>
      </c>
      <c r="R82" s="25" t="str">
        <f>'Comprehensive apps info'!R82</f>
        <v>N/A</v>
      </c>
      <c r="S82" s="16" t="str">
        <f>'Comprehensive apps info'!S82</f>
        <v>Maverick</v>
      </c>
      <c r="T82" s="16" t="str">
        <f>'Comprehensive apps info'!T82</f>
        <v>Ritesh</v>
      </c>
      <c r="U82" s="25" t="str">
        <f>'Comprehensive apps info'!U82</f>
        <v>West Caldwell</v>
      </c>
      <c r="V82" s="25" t="str">
        <f>'Comprehensive apps info'!V82</f>
        <v>West Caldwell</v>
      </c>
      <c r="W82" s="28" t="str">
        <f>'Comprehensive apps info'!W82</f>
        <v>/prod/bcs/wcwp/clientapp/ingpost/</v>
      </c>
      <c r="X82" s="29" t="str">
        <f>'Comprehensive apps info'!X82</f>
        <v>/bcs/wcwt/clientapp/ingpost/</v>
      </c>
      <c r="Y82" s="30" t="str">
        <f>'Comprehensive apps info'!Y82</f>
        <v/>
      </c>
      <c r="Z82" s="31" t="str">
        <f>'Comprehensive apps info'!Z82</f>
        <v/>
      </c>
      <c r="AA82" s="32" t="str">
        <f>'Comprehensive apps info'!AA82</f>
        <v>powerstream_donotreply@rrd.com</v>
      </c>
      <c r="AB82" s="32" t="str">
        <f>'Comprehensive apps info'!AB82</f>
        <v>voyaadpsupportteam@rrd.com,
pasupport1\\\@rrd.com</v>
      </c>
      <c r="AC82" s="32" t="str">
        <f>'Comprehensive apps info'!AC82</f>
        <v/>
      </c>
      <c r="AD82" s="32" t="str">
        <f>'Comprehensive apps info'!AD82</f>
        <v/>
      </c>
      <c r="AE82" s="32" t="str">
        <f>'Comprehensive apps info'!AE82</f>
        <v/>
      </c>
      <c r="AF82" s="33" t="str">
        <f>'Comprehensive apps info'!AF82</f>
        <v/>
      </c>
      <c r="AG82" s="33" t="str">
        <f>'Comprehensive apps info'!AG82</f>
        <v>No</v>
      </c>
      <c r="AH82" s="33" t="str">
        <f>'Comprehensive apps info'!AH82</f>
        <v/>
      </c>
      <c r="AI82" s="33" t="str">
        <f>'Comprehensive apps info'!AI82</f>
        <v/>
      </c>
      <c r="AJ82" s="33" t="str">
        <f>'Comprehensive apps info'!AJ82</f>
        <v/>
      </c>
      <c r="AK82" s="34" t="str">
        <f>'Comprehensive apps info'!AK82</f>
        <v/>
      </c>
      <c r="AL82" s="1"/>
      <c r="AM82" s="1"/>
      <c r="AN82" s="1"/>
    </row>
    <row r="83" hidden="1">
      <c r="A83" s="1"/>
      <c r="B83" s="14">
        <f>'Comprehensive apps info'!B83</f>
        <v>4</v>
      </c>
      <c r="C83" s="14">
        <f>'Comprehensive apps info'!C83</f>
        <v>22</v>
      </c>
      <c r="D83" s="35" t="str">
        <f>'Comprehensive apps info'!D83</f>
        <v>SEI</v>
      </c>
      <c r="E83" s="35" t="str">
        <f>'Comprehensive apps info'!E83</f>
        <v>Trade Advises</v>
      </c>
      <c r="F83" s="35" t="str">
        <f>'Comprehensive apps info'!F83</f>
        <v>seiadvs</v>
      </c>
      <c r="G83" s="35" t="str">
        <f>'Comprehensive apps info'!G83</f>
        <v>Daily</v>
      </c>
      <c r="H83" s="35" t="str">
        <f>'Comprehensive apps info'!H83</f>
        <v>Letter</v>
      </c>
      <c r="I83" s="35" t="str">
        <f>'Comprehensive apps info'!I83</f>
        <v>PDF</v>
      </c>
      <c r="J83" s="35" t="str">
        <f>'Comprehensive apps info'!J83</f>
        <v>Unassigned</v>
      </c>
      <c r="K83" s="35" t="str">
        <f>'Comprehensive apps info'!K83</f>
        <v>Unassigned</v>
      </c>
      <c r="L83" s="35" t="str">
        <f>'Comprehensive apps info'!L83</f>
        <v>Logan App Dev Maintenance Team</v>
      </c>
      <c r="M83" s="35" t="str">
        <f>'Comprehensive apps info'!M83</f>
        <v>Leigh Hopkins</v>
      </c>
      <c r="N83" s="35" t="str">
        <f>'Comprehensive apps info'!N83</f>
        <v>Mike Benson</v>
      </c>
      <c r="O83" s="67" t="str">
        <f>'Comprehensive apps info'!O83</f>
        <v>De-scoped from TEKsystems</v>
      </c>
      <c r="P83" s="35" t="str">
        <f>'Comprehensive apps info'!P83</f>
        <v>N/A</v>
      </c>
      <c r="Q83" s="35" t="str">
        <f>'Comprehensive apps info'!Q83</f>
        <v>N/A</v>
      </c>
      <c r="R83" s="35" t="str">
        <f>'Comprehensive apps info'!R83</f>
        <v>N/A</v>
      </c>
      <c r="S83" s="38" t="str">
        <f>'Comprehensive apps info'!S83</f>
        <v>Maverick</v>
      </c>
      <c r="T83" s="38" t="str">
        <f>'Comprehensive apps info'!T83</f>
        <v>Ritesh</v>
      </c>
      <c r="U83" s="35" t="str">
        <f>'Comprehensive apps info'!U83</f>
        <v>Need to check</v>
      </c>
      <c r="V83" s="35" t="str">
        <f>'Comprehensive apps info'!V83</f>
        <v>Need to check</v>
      </c>
      <c r="W83" s="37" t="str">
        <f>'Comprehensive apps info'!W83</f>
        <v/>
      </c>
      <c r="X83" s="55" t="str">
        <f>'Comprehensive apps info'!X83</f>
        <v/>
      </c>
      <c r="Y83" s="40" t="str">
        <f>'Comprehensive apps info'!Y83</f>
        <v/>
      </c>
      <c r="Z83" s="40" t="str">
        <f>'Comprehensive apps info'!Z83</f>
        <v/>
      </c>
      <c r="AA83" s="39" t="str">
        <f>'Comprehensive apps info'!AA83</f>
        <v/>
      </c>
      <c r="AB83" s="39" t="str">
        <f>'Comprehensive apps info'!AB83</f>
        <v/>
      </c>
      <c r="AC83" s="39" t="str">
        <f>'Comprehensive apps info'!AC83</f>
        <v/>
      </c>
      <c r="AD83" s="39" t="str">
        <f>'Comprehensive apps info'!AD83</f>
        <v/>
      </c>
      <c r="AE83" s="39" t="str">
        <f>'Comprehensive apps info'!AE83</f>
        <v/>
      </c>
      <c r="AF83" s="94" t="str">
        <f>'Comprehensive apps info'!AF83</f>
        <v/>
      </c>
      <c r="AG83" s="94" t="str">
        <f>'Comprehensive apps info'!AG83</f>
        <v/>
      </c>
      <c r="AH83" s="94" t="str">
        <f>'Comprehensive apps info'!AH83</f>
        <v/>
      </c>
      <c r="AI83" s="94" t="str">
        <f>'Comprehensive apps info'!AI83</f>
        <v/>
      </c>
      <c r="AJ83" s="94" t="str">
        <f>'Comprehensive apps info'!AJ83</f>
        <v/>
      </c>
      <c r="AK83" s="138" t="str">
        <f>'Comprehensive apps info'!AK83</f>
        <v/>
      </c>
      <c r="AL83" s="1"/>
      <c r="AM83" s="1"/>
      <c r="AN83" s="1"/>
    </row>
    <row r="84" hidden="1">
      <c r="A84" s="91"/>
      <c r="B84" s="10">
        <f>'Comprehensive apps info'!B84</f>
        <v>4</v>
      </c>
      <c r="C84" s="10">
        <f>'Comprehensive apps info'!C84</f>
        <v>23</v>
      </c>
      <c r="D84" s="25" t="str">
        <f>'Comprehensive apps info'!D84</f>
        <v>Mercer</v>
      </c>
      <c r="E84" s="25" t="str">
        <f>'Comprehensive apps info'!E84</f>
        <v>Epsilon 2</v>
      </c>
      <c r="F84" s="25" t="str">
        <f>'Comprehensive apps info'!F84</f>
        <v>msheps2</v>
      </c>
      <c r="G84" s="25" t="str">
        <f>'Comprehensive apps info'!G84</f>
        <v>Daily</v>
      </c>
      <c r="H84" s="25" t="str">
        <f>'Comprehensive apps info'!H84</f>
        <v>Letter</v>
      </c>
      <c r="I84" s="25" t="str">
        <f>'Comprehensive apps info'!I84</f>
        <v>Raw Data</v>
      </c>
      <c r="J84" s="25" t="str">
        <f>'Comprehensive apps info'!J84</f>
        <v>Nethra</v>
      </c>
      <c r="K84" s="25" t="str">
        <f>'Comprehensive apps info'!K84</f>
        <v>Lakshmi</v>
      </c>
      <c r="L84" s="25" t="str">
        <f>'Comprehensive apps info'!L84</f>
        <v>Morgan McRory</v>
      </c>
      <c r="M84" s="25" t="str">
        <f>'Comprehensive apps info'!M84</f>
        <v>Rose Ann Rockwell</v>
      </c>
      <c r="N84" s="25" t="str">
        <f>'Comprehensive apps info'!N84</f>
        <v>Brandon Ballard</v>
      </c>
      <c r="O84" s="26" t="str">
        <f>'Comprehensive apps info'!O84</f>
        <v>Supported by TEKsystems</v>
      </c>
      <c r="P84" s="25" t="str">
        <f>'Comprehensive apps info'!P84</f>
        <v>N/A</v>
      </c>
      <c r="Q84" s="25" t="str">
        <f>'Comprehensive apps info'!Q84</f>
        <v>N/A</v>
      </c>
      <c r="R84" s="25" t="str">
        <f>'Comprehensive apps info'!R84</f>
        <v>N/A</v>
      </c>
      <c r="S84" s="16" t="str">
        <f>'Comprehensive apps info'!S84</f>
        <v>Maverick</v>
      </c>
      <c r="T84" s="16" t="str">
        <f>'Comprehensive apps info'!T84</f>
        <v>Ritesh</v>
      </c>
      <c r="U84" s="25" t="str">
        <f>'Comprehensive apps info'!U84</f>
        <v>Logan</v>
      </c>
      <c r="V84" s="25" t="str">
        <f>'Comprehensive apps info'!V84</f>
        <v>Logan</v>
      </c>
      <c r="W84" s="28" t="str">
        <f>'Comprehensive apps info'!W84</f>
        <v>/prod/bcs/lgnp/clientapp/msheps2/</v>
      </c>
      <c r="X84" s="29" t="str">
        <f>'Comprehensive apps info'!X84</f>
        <v>/bcs/lgnt/clientapp/msheps2/</v>
      </c>
      <c r="Y84" s="30" t="str">
        <f>'Comprehensive apps info'!Y84</f>
        <v>https://sites.google.com/a/rrd.com/mercer-e-notify/</v>
      </c>
      <c r="Z84" s="31" t="str">
        <f>'Comprehensive apps info'!Z84</f>
        <v/>
      </c>
      <c r="AA84" s="32" t="str">
        <f>'Comprehensive apps info'!AA84</f>
        <v/>
      </c>
      <c r="AB84" s="32" t="str">
        <f>'Comprehensive apps info'!AB84</f>
        <v/>
      </c>
      <c r="AC84" s="32" t="str">
        <f>'Comprehensive apps info'!AC84</f>
        <v/>
      </c>
      <c r="AD84" s="32" t="str">
        <f>'Comprehensive apps info'!AD84</f>
        <v/>
      </c>
      <c r="AE84" s="32" t="str">
        <f>'Comprehensive apps info'!AE84</f>
        <v/>
      </c>
      <c r="AF84" s="33" t="str">
        <f>'Comprehensive apps info'!AF84</f>
        <v/>
      </c>
      <c r="AG84" s="33" t="str">
        <f>'Comprehensive apps info'!AG84</f>
        <v>Yes</v>
      </c>
      <c r="AH84" s="33" t="str">
        <f>'Comprehensive apps info'!AH84</f>
        <v/>
      </c>
      <c r="AI84" s="33" t="str">
        <f>'Comprehensive apps info'!AI84</f>
        <v/>
      </c>
      <c r="AJ84" s="33" t="str">
        <f>'Comprehensive apps info'!AJ84</f>
        <v/>
      </c>
      <c r="AK84" s="34" t="str">
        <f>'Comprehensive apps info'!AK84</f>
        <v/>
      </c>
      <c r="AL84" s="1"/>
      <c r="AM84" s="1"/>
      <c r="AN84" s="1"/>
    </row>
    <row r="85" hidden="1">
      <c r="A85" s="91"/>
      <c r="B85" s="10">
        <f>'Comprehensive apps info'!B85</f>
        <v>4</v>
      </c>
      <c r="C85" s="10">
        <f>'Comprehensive apps info'!C85</f>
        <v>24</v>
      </c>
      <c r="D85" s="25" t="str">
        <f>'Comprehensive apps info'!D85</f>
        <v>McKesson</v>
      </c>
      <c r="E85" s="25" t="str">
        <f>'Comprehensive apps info'!E85</f>
        <v>Invoice Processing</v>
      </c>
      <c r="F85" s="25" t="str">
        <f>'Comprehensive apps info'!F85</f>
        <v>mkspdfi</v>
      </c>
      <c r="G85" s="25" t="str">
        <f>'Comprehensive apps info'!G85</f>
        <v>Ad-hoc</v>
      </c>
      <c r="H85" s="25" t="str">
        <f>'Comprehensive apps info'!H85</f>
        <v/>
      </c>
      <c r="I85" s="25" t="str">
        <f>'Comprehensive apps info'!I85</f>
        <v>PDF</v>
      </c>
      <c r="J85" s="25" t="str">
        <f>'Comprehensive apps info'!J85</f>
        <v>Ravi</v>
      </c>
      <c r="K85" s="25" t="str">
        <f>'Comprehensive apps info'!K85</f>
        <v>Nethra</v>
      </c>
      <c r="L85" s="25" t="str">
        <f>'Comprehensive apps info'!L85</f>
        <v>Jordan Rampersad</v>
      </c>
      <c r="M85" s="25" t="str">
        <f>'Comprehensive apps info'!M85</f>
        <v>Sierra Stonecipher &amp; Randy Bunce</v>
      </c>
      <c r="N85" s="25" t="str">
        <f>'Comprehensive apps info'!N85</f>
        <v>Mike Benson</v>
      </c>
      <c r="O85" s="26" t="str">
        <f>'Comprehensive apps info'!O85</f>
        <v>Supported by TEKsystems</v>
      </c>
      <c r="P85" s="25" t="str">
        <f>'Comprehensive apps info'!P85</f>
        <v>N/A</v>
      </c>
      <c r="Q85" s="25" t="str">
        <f>'Comprehensive apps info'!Q85</f>
        <v>N/A</v>
      </c>
      <c r="R85" s="25" t="str">
        <f>'Comprehensive apps info'!R85</f>
        <v>N/A</v>
      </c>
      <c r="S85" s="16" t="str">
        <f>'Comprehensive apps info'!S85</f>
        <v>Maverick</v>
      </c>
      <c r="T85" s="16" t="str">
        <f>'Comprehensive apps info'!T85</f>
        <v>Ritesh</v>
      </c>
      <c r="U85" s="25" t="str">
        <f>'Comprehensive apps info'!U85</f>
        <v>Logan</v>
      </c>
      <c r="V85" s="25" t="str">
        <f>'Comprehensive apps info'!V85</f>
        <v>Logan</v>
      </c>
      <c r="W85" s="28" t="str">
        <f>'Comprehensive apps info'!W85</f>
        <v>/prod/bcs/lgnp/clientapp/mkspdfi/</v>
      </c>
      <c r="X85" s="29" t="str">
        <f>'Comprehensive apps info'!X85</f>
        <v>/bcs/lgnt/clientapp/mkspdfi/</v>
      </c>
      <c r="Y85" s="30" t="str">
        <f>'Comprehensive apps info'!Y85</f>
        <v>https://sites.google.com/a/rrd.com/mks-pdfi/</v>
      </c>
      <c r="Z85" s="31" t="str">
        <f>'Comprehensive apps info'!Z85</f>
        <v/>
      </c>
      <c r="AA85" s="32" t="str">
        <f>'Comprehensive apps info'!AA85</f>
        <v/>
      </c>
      <c r="AB85" s="32" t="str">
        <f>'Comprehensive apps info'!AB85</f>
        <v/>
      </c>
      <c r="AC85" s="32" t="str">
        <f>'Comprehensive apps info'!AC85</f>
        <v/>
      </c>
      <c r="AD85" s="32" t="str">
        <f>'Comprehensive apps info'!AD85</f>
        <v/>
      </c>
      <c r="AE85" s="32" t="str">
        <f>'Comprehensive apps info'!AE85</f>
        <v/>
      </c>
      <c r="AF85" s="33" t="str">
        <f>'Comprehensive apps info'!AF85</f>
        <v/>
      </c>
      <c r="AG85" s="33" t="str">
        <f>'Comprehensive apps info'!AG85</f>
        <v>No</v>
      </c>
      <c r="AH85" s="33" t="str">
        <f>'Comprehensive apps info'!AH85</f>
        <v/>
      </c>
      <c r="AI85" s="33" t="str">
        <f>'Comprehensive apps info'!AI85</f>
        <v/>
      </c>
      <c r="AJ85" s="33" t="str">
        <f>'Comprehensive apps info'!AJ85</f>
        <v/>
      </c>
      <c r="AK85" s="34" t="str">
        <f>'Comprehensive apps info'!AK85</f>
        <v/>
      </c>
      <c r="AL85" s="1"/>
      <c r="AM85" s="1"/>
      <c r="AN85" s="1"/>
    </row>
    <row r="86" hidden="1">
      <c r="A86" s="1"/>
      <c r="B86" s="10">
        <f>'Comprehensive apps info'!B86</f>
        <v>5</v>
      </c>
      <c r="C86" s="10">
        <f>'Comprehensive apps info'!C86</f>
        <v>1</v>
      </c>
      <c r="D86" s="25" t="str">
        <f>'Comprehensive apps info'!D86</f>
        <v>Kemper</v>
      </c>
      <c r="E86" s="25" t="str">
        <f>'Comprehensive apps info'!E86</f>
        <v>KBILLS</v>
      </c>
      <c r="F86" s="25" t="str">
        <f>'Comprehensive apps info'!F86</f>
        <v>kmpkbil</v>
      </c>
      <c r="G86" s="25" t="str">
        <f>'Comprehensive apps info'!G86</f>
        <v>Daily</v>
      </c>
      <c r="H86" s="25" t="str">
        <f>'Comprehensive apps info'!H86</f>
        <v>Bills</v>
      </c>
      <c r="I86" s="25" t="str">
        <f>'Comprehensive apps info'!I86</f>
        <v>PDF </v>
      </c>
      <c r="J86" s="25" t="str">
        <f>'Comprehensive apps info'!J86</f>
        <v>Nethra</v>
      </c>
      <c r="K86" s="25" t="str">
        <f>'Comprehensive apps info'!K86</f>
        <v>Ravi</v>
      </c>
      <c r="L86" s="25" t="str">
        <f>'Comprehensive apps info'!L86</f>
        <v>Handley Westover</v>
      </c>
      <c r="M86" s="25" t="str">
        <f>'Comprehensive apps info'!M86</f>
        <v>Brent Jeppesen</v>
      </c>
      <c r="N86" s="25" t="str">
        <f>'Comprehensive apps info'!N86</f>
        <v>David Jarrett</v>
      </c>
      <c r="O86" s="120" t="str">
        <f>'Comprehensive apps info'!O86</f>
        <v>Supported by TEKsystems</v>
      </c>
      <c r="P86" s="25" t="str">
        <f>'Comprehensive apps info'!P86</f>
        <v/>
      </c>
      <c r="Q86" s="25" t="str">
        <f>'Comprehensive apps info'!Q86</f>
        <v/>
      </c>
      <c r="R86" s="25" t="str">
        <f>'Comprehensive apps info'!R86</f>
        <v/>
      </c>
      <c r="S86" s="16" t="str">
        <f>'Comprehensive apps info'!S86</f>
        <v/>
      </c>
      <c r="T86" s="16" t="str">
        <f>'Comprehensive apps info'!T86</f>
        <v/>
      </c>
      <c r="U86" s="25" t="str">
        <f>'Comprehensive apps info'!U86</f>
        <v>Logan</v>
      </c>
      <c r="V86" s="25" t="str">
        <f>'Comprehensive apps info'!V86</f>
        <v>Logan</v>
      </c>
      <c r="W86" s="28" t="str">
        <f>'Comprehensive apps info'!W86</f>
        <v>/prod/bcs/lgnp/clientapp/kmpkbil/</v>
      </c>
      <c r="X86" s="29" t="str">
        <f>'Comprehensive apps info'!X86</f>
        <v>/bcs/lgnt/clientapp/kmpkbil/</v>
      </c>
      <c r="Y86" s="30" t="str">
        <f>'Comprehensive apps info'!Y86</f>
        <v>https://sites.google.com/a/rrd.com/kemper-print-ready-policies/kbills</v>
      </c>
      <c r="Z86" s="31" t="str">
        <f>'Comprehensive apps info'!Z86</f>
        <v/>
      </c>
      <c r="AA86" s="32" t="str">
        <f>'Comprehensive apps info'!AA86</f>
        <v/>
      </c>
      <c r="AB86" s="32" t="str">
        <f>'Comprehensive apps info'!AB86</f>
        <v/>
      </c>
      <c r="AC86" s="32" t="str">
        <f>'Comprehensive apps info'!AC86</f>
        <v/>
      </c>
      <c r="AD86" s="32" t="str">
        <f>'Comprehensive apps info'!AD86</f>
        <v/>
      </c>
      <c r="AE86" s="32" t="str">
        <f>'Comprehensive apps info'!AE86</f>
        <v/>
      </c>
      <c r="AF86" s="33" t="str">
        <f>'Comprehensive apps info'!AF86</f>
        <v/>
      </c>
      <c r="AG86" s="33" t="str">
        <f>'Comprehensive apps info'!AG86</f>
        <v>No</v>
      </c>
      <c r="AH86" s="33" t="str">
        <f>'Comprehensive apps info'!AH86</f>
        <v/>
      </c>
      <c r="AI86" s="33" t="str">
        <f>'Comprehensive apps info'!AI86</f>
        <v/>
      </c>
      <c r="AJ86" s="33" t="str">
        <f>'Comprehensive apps info'!AJ86</f>
        <v/>
      </c>
      <c r="AK86" s="34" t="str">
        <f>'Comprehensive apps info'!AK86</f>
        <v/>
      </c>
      <c r="AL86" s="1"/>
      <c r="AM86" s="1"/>
      <c r="AN86" s="1"/>
    </row>
    <row r="87" hidden="1">
      <c r="A87" s="1"/>
      <c r="B87" s="10">
        <f>'Comprehensive apps info'!B87</f>
        <v>5</v>
      </c>
      <c r="C87" s="10">
        <f>'Comprehensive apps info'!C87</f>
        <v>2</v>
      </c>
      <c r="D87" s="25" t="str">
        <f>'Comprehensive apps info'!D87</f>
        <v>Kemper</v>
      </c>
      <c r="E87" s="25" t="str">
        <f>'Comprehensive apps info'!E87</f>
        <v>Auto &amp; Home Notices</v>
      </c>
      <c r="F87" s="25" t="str">
        <f>'Comprehensive apps info'!F87</f>
        <v>kmppnot</v>
      </c>
      <c r="G87" s="25" t="str">
        <f>'Comprehensive apps info'!G87</f>
        <v>Daily</v>
      </c>
      <c r="H87" s="25" t="str">
        <f>'Comprehensive apps info'!H87</f>
        <v>Letter</v>
      </c>
      <c r="I87" s="25" t="str">
        <f>'Comprehensive apps info'!I87</f>
        <v>PDF </v>
      </c>
      <c r="J87" s="25" t="str">
        <f>'Comprehensive apps info'!J87</f>
        <v>Pravallika</v>
      </c>
      <c r="K87" s="25" t="str">
        <f>'Comprehensive apps info'!K87</f>
        <v>Nethra</v>
      </c>
      <c r="L87" s="25" t="str">
        <f>'Comprehensive apps info'!L87</f>
        <v>Handley Westover</v>
      </c>
      <c r="M87" s="25" t="str">
        <f>'Comprehensive apps info'!M87</f>
        <v>Gerald Lockie</v>
      </c>
      <c r="N87" s="25" t="str">
        <f>'Comprehensive apps info'!N87</f>
        <v>David Jarrett</v>
      </c>
      <c r="O87" s="120" t="str">
        <f>'Comprehensive apps info'!O87</f>
        <v>Supported by TEKsystems</v>
      </c>
      <c r="P87" s="25" t="str">
        <f>'Comprehensive apps info'!P87</f>
        <v/>
      </c>
      <c r="Q87" s="25" t="str">
        <f>'Comprehensive apps info'!Q87</f>
        <v/>
      </c>
      <c r="R87" s="25" t="str">
        <f>'Comprehensive apps info'!R87</f>
        <v/>
      </c>
      <c r="S87" s="16" t="str">
        <f>'Comprehensive apps info'!S87</f>
        <v/>
      </c>
      <c r="T87" s="16" t="str">
        <f>'Comprehensive apps info'!T87</f>
        <v/>
      </c>
      <c r="U87" s="25" t="str">
        <f>'Comprehensive apps info'!U87</f>
        <v>Logan</v>
      </c>
      <c r="V87" s="25" t="str">
        <f>'Comprehensive apps info'!V87</f>
        <v>Logan</v>
      </c>
      <c r="W87" s="28" t="str">
        <f>'Comprehensive apps info'!W87</f>
        <v>/prod/bcs/lgnp/clientapp/kmppnot/</v>
      </c>
      <c r="X87" s="29" t="str">
        <f>'Comprehensive apps info'!X87</f>
        <v>/bcs/lgnt/clientapp/kmppnot/</v>
      </c>
      <c r="Y87" s="30" t="str">
        <f>'Comprehensive apps info'!Y87</f>
        <v>https://sites.google.com/a/rrd.com/kemper-print-ready-policies/policy-notices</v>
      </c>
      <c r="Z87" s="31" t="str">
        <f>'Comprehensive apps info'!Z87</f>
        <v/>
      </c>
      <c r="AA87" s="32" t="str">
        <f>'Comprehensive apps info'!AA87</f>
        <v/>
      </c>
      <c r="AB87" s="32" t="str">
        <f>'Comprehensive apps info'!AB87</f>
        <v/>
      </c>
      <c r="AC87" s="32" t="str">
        <f>'Comprehensive apps info'!AC87</f>
        <v/>
      </c>
      <c r="AD87" s="32" t="str">
        <f>'Comprehensive apps info'!AD87</f>
        <v/>
      </c>
      <c r="AE87" s="32" t="str">
        <f>'Comprehensive apps info'!AE87</f>
        <v/>
      </c>
      <c r="AF87" s="33" t="str">
        <f>'Comprehensive apps info'!AF87</f>
        <v/>
      </c>
      <c r="AG87" s="33" t="str">
        <f>'Comprehensive apps info'!AG87</f>
        <v>No</v>
      </c>
      <c r="AH87" s="33" t="str">
        <f>'Comprehensive apps info'!AH87</f>
        <v/>
      </c>
      <c r="AI87" s="33" t="str">
        <f>'Comprehensive apps info'!AI87</f>
        <v/>
      </c>
      <c r="AJ87" s="33" t="str">
        <f>'Comprehensive apps info'!AJ87</f>
        <v/>
      </c>
      <c r="AK87" s="34" t="str">
        <f>'Comprehensive apps info'!AK87</f>
        <v/>
      </c>
      <c r="AL87" s="1"/>
      <c r="AM87" s="1"/>
      <c r="AN87" s="1"/>
    </row>
    <row r="88" hidden="1">
      <c r="A88" s="1"/>
      <c r="B88" s="10">
        <f>'Comprehensive apps info'!B88</f>
        <v>5</v>
      </c>
      <c r="C88" s="10">
        <f>'Comprehensive apps info'!C88</f>
        <v>3</v>
      </c>
      <c r="D88" s="25" t="str">
        <f>'Comprehensive apps info'!D88</f>
        <v>Kemper</v>
      </c>
      <c r="E88" s="25" t="str">
        <f>'Comprehensive apps info'!E88</f>
        <v>Auto &amp; Home Dec Packet</v>
      </c>
      <c r="F88" s="25" t="str">
        <f>'Comprehensive apps info'!F88</f>
        <v>kmppdec</v>
      </c>
      <c r="G88" s="25" t="str">
        <f>'Comprehensive apps info'!G88</f>
        <v>Daily</v>
      </c>
      <c r="H88" s="25" t="str">
        <f>'Comprehensive apps info'!H88</f>
        <v>Policy </v>
      </c>
      <c r="I88" s="25" t="str">
        <f>'Comprehensive apps info'!I88</f>
        <v>PDF </v>
      </c>
      <c r="J88" s="25" t="str">
        <f>'Comprehensive apps info'!J88</f>
        <v>Sushil</v>
      </c>
      <c r="K88" s="25" t="str">
        <f>'Comprehensive apps info'!K88</f>
        <v>Pravallika</v>
      </c>
      <c r="L88" s="25" t="str">
        <f>'Comprehensive apps info'!L88</f>
        <v>Handley Westover</v>
      </c>
      <c r="M88" s="25" t="str">
        <f>'Comprehensive apps info'!M88</f>
        <v>Brent Jeppesen</v>
      </c>
      <c r="N88" s="25" t="str">
        <f>'Comprehensive apps info'!N88</f>
        <v>David Jarrett</v>
      </c>
      <c r="O88" s="120" t="str">
        <f>'Comprehensive apps info'!O88</f>
        <v>Supported by TEKsystems</v>
      </c>
      <c r="P88" s="25" t="str">
        <f>'Comprehensive apps info'!P88</f>
        <v/>
      </c>
      <c r="Q88" s="25" t="str">
        <f>'Comprehensive apps info'!Q88</f>
        <v/>
      </c>
      <c r="R88" s="25" t="str">
        <f>'Comprehensive apps info'!R88</f>
        <v/>
      </c>
      <c r="S88" s="16" t="str">
        <f>'Comprehensive apps info'!S88</f>
        <v/>
      </c>
      <c r="T88" s="16" t="str">
        <f>'Comprehensive apps info'!T88</f>
        <v/>
      </c>
      <c r="U88" s="25" t="str">
        <f>'Comprehensive apps info'!U88</f>
        <v>Logan</v>
      </c>
      <c r="V88" s="25" t="str">
        <f>'Comprehensive apps info'!V88</f>
        <v>Logan</v>
      </c>
      <c r="W88" s="28" t="str">
        <f>'Comprehensive apps info'!W88</f>
        <v>/prod/bcs/lgnp/clientapp/kmpdec/</v>
      </c>
      <c r="X88" s="29" t="str">
        <f>'Comprehensive apps info'!X88</f>
        <v>/bcs/lgnt/clientapp/kmppdec/</v>
      </c>
      <c r="Y88" s="30" t="str">
        <f>'Comprehensive apps info'!Y88</f>
        <v>https://sites.google.com/a/rrd.com/kemper-print-ready-policies/policy-decs</v>
      </c>
      <c r="Z88" s="31" t="str">
        <f>'Comprehensive apps info'!Z88</f>
        <v/>
      </c>
      <c r="AA88" s="32" t="str">
        <f>'Comprehensive apps info'!AA88</f>
        <v/>
      </c>
      <c r="AB88" s="32" t="str">
        <f>'Comprehensive apps info'!AB88</f>
        <v/>
      </c>
      <c r="AC88" s="32" t="str">
        <f>'Comprehensive apps info'!AC88</f>
        <v/>
      </c>
      <c r="AD88" s="32" t="str">
        <f>'Comprehensive apps info'!AD88</f>
        <v/>
      </c>
      <c r="AE88" s="32" t="str">
        <f>'Comprehensive apps info'!AE88</f>
        <v/>
      </c>
      <c r="AF88" s="33" t="str">
        <f>'Comprehensive apps info'!AF88</f>
        <v/>
      </c>
      <c r="AG88" s="33" t="str">
        <f>'Comprehensive apps info'!AG88</f>
        <v>No</v>
      </c>
      <c r="AH88" s="33" t="str">
        <f>'Comprehensive apps info'!AH88</f>
        <v/>
      </c>
      <c r="AI88" s="33" t="str">
        <f>'Comprehensive apps info'!AI88</f>
        <v/>
      </c>
      <c r="AJ88" s="33" t="str">
        <f>'Comprehensive apps info'!AJ88</f>
        <v/>
      </c>
      <c r="AK88" s="34" t="str">
        <f>'Comprehensive apps info'!AK88</f>
        <v/>
      </c>
      <c r="AL88" s="1"/>
      <c r="AM88" s="1"/>
      <c r="AN88" s="1"/>
    </row>
    <row r="89" hidden="1">
      <c r="A89" s="1"/>
      <c r="B89" s="10">
        <f>'Comprehensive apps info'!B89</f>
        <v>5</v>
      </c>
      <c r="C89" s="10">
        <f>'Comprehensive apps info'!C89</f>
        <v>4</v>
      </c>
      <c r="D89" s="25" t="str">
        <f>'Comprehensive apps info'!D89</f>
        <v>Kemper</v>
      </c>
      <c r="E89" s="25" t="str">
        <f>'Comprehensive apps info'!E89</f>
        <v>Claims</v>
      </c>
      <c r="F89" s="25" t="str">
        <f>'Comprehensive apps info'!F89</f>
        <v>kmpclai</v>
      </c>
      <c r="G89" s="25" t="str">
        <f>'Comprehensive apps info'!G89</f>
        <v>Daily </v>
      </c>
      <c r="H89" s="25" t="str">
        <f>'Comprehensive apps info'!H89</f>
        <v>Letter</v>
      </c>
      <c r="I89" s="25" t="str">
        <f>'Comprehensive apps info'!I89</f>
        <v>PDF</v>
      </c>
      <c r="J89" s="25" t="str">
        <f>'Comprehensive apps info'!J89</f>
        <v>Ravi</v>
      </c>
      <c r="K89" s="25" t="str">
        <f>'Comprehensive apps info'!K89</f>
        <v>Pravallika</v>
      </c>
      <c r="L89" s="25" t="str">
        <f>'Comprehensive apps info'!L89</f>
        <v>Mario Butter</v>
      </c>
      <c r="M89" s="25" t="str">
        <f>'Comprehensive apps info'!M89</f>
        <v>Brent Jeppesen &amp; Gerald Lockie</v>
      </c>
      <c r="N89" s="25" t="str">
        <f>'Comprehensive apps info'!N89</f>
        <v>Brandon Ballard</v>
      </c>
      <c r="O89" s="120" t="str">
        <f>'Comprehensive apps info'!O89</f>
        <v>Supported by TEKsystems</v>
      </c>
      <c r="P89" s="25" t="str">
        <f>'Comprehensive apps info'!P89</f>
        <v/>
      </c>
      <c r="Q89" s="25" t="str">
        <f>'Comprehensive apps info'!Q89</f>
        <v/>
      </c>
      <c r="R89" s="25" t="str">
        <f>'Comprehensive apps info'!R89</f>
        <v/>
      </c>
      <c r="S89" s="16" t="str">
        <f>'Comprehensive apps info'!S89</f>
        <v/>
      </c>
      <c r="T89" s="16" t="str">
        <f>'Comprehensive apps info'!T89</f>
        <v/>
      </c>
      <c r="U89" s="25" t="str">
        <f>'Comprehensive apps info'!U89</f>
        <v>Logan</v>
      </c>
      <c r="V89" s="25" t="str">
        <f>'Comprehensive apps info'!V89</f>
        <v>Logan</v>
      </c>
      <c r="W89" s="28" t="str">
        <f>'Comprehensive apps info'!W89</f>
        <v>/prod/bcs/lgnp/clientapp/kmpclai/</v>
      </c>
      <c r="X89" s="29" t="str">
        <f>'Comprehensive apps info'!X89</f>
        <v>/bcs/lgnt/clientapp/kmpclai/</v>
      </c>
      <c r="Y89" s="30" t="str">
        <f>'Comprehensive apps info'!Y89</f>
        <v>https://sites.google.com/a/rrd.com/kmp-clai----eds-kemper-claims/</v>
      </c>
      <c r="Z89" s="31" t="str">
        <f>'Comprehensive apps info'!Z89</f>
        <v/>
      </c>
      <c r="AA89" s="32" t="str">
        <f>'Comprehensive apps info'!AA89</f>
        <v>rrd-kmp-clai-igroup@rrd.com
chg-kmp-clai-igroup@rrd.com</v>
      </c>
      <c r="AB89" s="32" t="str">
        <f>'Comprehensive apps info'!AB89</f>
        <v>rrd-kmp-clai-egroup@rrd.com
stc_kemper_printreadyclaims@rrd.com</v>
      </c>
      <c r="AC89" s="32" t="str">
        <f>'Comprehensive apps info'!AC89</f>
        <v/>
      </c>
      <c r="AD89" s="32" t="str">
        <f>'Comprehensive apps info'!AD89</f>
        <v/>
      </c>
      <c r="AE89" s="32" t="str">
        <f>'Comprehensive apps info'!AE89</f>
        <v/>
      </c>
      <c r="AF89" s="33" t="str">
        <f>'Comprehensive apps info'!AF89</f>
        <v/>
      </c>
      <c r="AG89" s="33" t="str">
        <f>'Comprehensive apps info'!AG89</f>
        <v>No</v>
      </c>
      <c r="AH89" s="33" t="str">
        <f>'Comprehensive apps info'!AH89</f>
        <v>File-based</v>
      </c>
      <c r="AI89" s="33" t="str">
        <f>'Comprehensive apps info'!AI89</f>
        <v/>
      </c>
      <c r="AJ89" s="33" t="str">
        <f>'Comprehensive apps info'!AJ89</f>
        <v/>
      </c>
      <c r="AK89" s="34" t="str">
        <f>'Comprehensive apps info'!AK89</f>
        <v/>
      </c>
      <c r="AL89" s="1"/>
      <c r="AM89" s="1"/>
      <c r="AN89" s="1"/>
    </row>
    <row r="90" hidden="1">
      <c r="A90" s="1"/>
      <c r="B90" s="10">
        <f>'Comprehensive apps info'!B90</f>
        <v>5</v>
      </c>
      <c r="C90" s="10">
        <f>'Comprehensive apps info'!C90</f>
        <v>5</v>
      </c>
      <c r="D90" s="25" t="str">
        <f>'Comprehensive apps info'!D90</f>
        <v>Kemper</v>
      </c>
      <c r="E90" s="25" t="str">
        <f>'Comprehensive apps info'!E90</f>
        <v>Six States</v>
      </c>
      <c r="F90" s="25" t="str">
        <f>'Comprehensive apps info'!F90</f>
        <v>kmppoli</v>
      </c>
      <c r="G90" s="25" t="str">
        <f>'Comprehensive apps info'!G90</f>
        <v>Daily </v>
      </c>
      <c r="H90" s="25" t="str">
        <f>'Comprehensive apps info'!H90</f>
        <v>Policy </v>
      </c>
      <c r="I90" s="25" t="str">
        <f>'Comprehensive apps info'!I90</f>
        <v>PDF</v>
      </c>
      <c r="J90" s="25" t="str">
        <f>'Comprehensive apps info'!J90</f>
        <v>Pravallika</v>
      </c>
      <c r="K90" s="25" t="str">
        <f>'Comprehensive apps info'!K90</f>
        <v>Nethra</v>
      </c>
      <c r="L90" s="25" t="str">
        <f>'Comprehensive apps info'!L90</f>
        <v>Handley Westover</v>
      </c>
      <c r="M90" s="25" t="str">
        <f>'Comprehensive apps info'!M90</f>
        <v>Brent Jeppesen</v>
      </c>
      <c r="N90" s="25" t="str">
        <f>'Comprehensive apps info'!N90</f>
        <v>David Jarrett</v>
      </c>
      <c r="O90" s="120" t="str">
        <f>'Comprehensive apps info'!O90</f>
        <v>Supported by TEKsystems</v>
      </c>
      <c r="P90" s="25" t="str">
        <f>'Comprehensive apps info'!P90</f>
        <v/>
      </c>
      <c r="Q90" s="25" t="str">
        <f>'Comprehensive apps info'!Q90</f>
        <v/>
      </c>
      <c r="R90" s="25" t="str">
        <f>'Comprehensive apps info'!R90</f>
        <v/>
      </c>
      <c r="S90" s="16" t="str">
        <f>'Comprehensive apps info'!S90</f>
        <v/>
      </c>
      <c r="T90" s="16" t="str">
        <f>'Comprehensive apps info'!T90</f>
        <v/>
      </c>
      <c r="U90" s="25" t="str">
        <f>'Comprehensive apps info'!U90</f>
        <v>Logan</v>
      </c>
      <c r="V90" s="25" t="str">
        <f>'Comprehensive apps info'!V90</f>
        <v>Logan</v>
      </c>
      <c r="W90" s="28" t="str">
        <f>'Comprehensive apps info'!W90</f>
        <v>/prod/bcs/lgnp/clientapp/kmppoli/</v>
      </c>
      <c r="X90" s="29" t="str">
        <f>'Comprehensive apps info'!X90</f>
        <v>/bcs/lgnt/clientapp/kmppoli/</v>
      </c>
      <c r="Y90" s="30" t="str">
        <f>'Comprehensive apps info'!Y90</f>
        <v>https://sites.google.com/a/rrd.com/kemper-print-ready-policies/polilies</v>
      </c>
      <c r="Z90" s="31" t="str">
        <f>'Comprehensive apps info'!Z90</f>
        <v/>
      </c>
      <c r="AA90" s="32" t="str">
        <f>'Comprehensive apps info'!AA90</f>
        <v>rrd-kmp-poli-igroup@rrd.com</v>
      </c>
      <c r="AB90" s="32" t="str">
        <f>'Comprehensive apps info'!AB90</f>
        <v>rrd-kmp-poli-egroup@rrd.com</v>
      </c>
      <c r="AC90" s="32" t="str">
        <f>'Comprehensive apps info'!AC90</f>
        <v/>
      </c>
      <c r="AD90" s="32" t="str">
        <f>'Comprehensive apps info'!AD90</f>
        <v/>
      </c>
      <c r="AE90" s="32" t="str">
        <f>'Comprehensive apps info'!AE90</f>
        <v/>
      </c>
      <c r="AF90" s="33" t="str">
        <f>'Comprehensive apps info'!AF90</f>
        <v/>
      </c>
      <c r="AG90" s="33" t="str">
        <f>'Comprehensive apps info'!AG90</f>
        <v>No</v>
      </c>
      <c r="AH90" s="33" t="str">
        <f>'Comprehensive apps info'!AH90</f>
        <v/>
      </c>
      <c r="AI90" s="33" t="str">
        <f>'Comprehensive apps info'!AI90</f>
        <v/>
      </c>
      <c r="AJ90" s="33" t="str">
        <f>'Comprehensive apps info'!AJ90</f>
        <v/>
      </c>
      <c r="AK90" s="34" t="str">
        <f>'Comprehensive apps info'!AK90</f>
        <v/>
      </c>
      <c r="AL90" s="1"/>
      <c r="AM90" s="1"/>
      <c r="AN90" s="1"/>
    </row>
    <row r="91" hidden="1">
      <c r="A91" s="1"/>
      <c r="B91" s="14">
        <f>'Comprehensive apps info'!B91</f>
        <v>5</v>
      </c>
      <c r="C91" s="14">
        <f>'Comprehensive apps info'!C91</f>
        <v>6</v>
      </c>
      <c r="D91" s="35" t="str">
        <f>'Comprehensive apps info'!D91</f>
        <v>McKesson</v>
      </c>
      <c r="E91" s="35" t="str">
        <f>'Comprehensive apps info'!E91</f>
        <v>Annual Tax CDs</v>
      </c>
      <c r="F91" s="35" t="str">
        <f>'Comprehensive apps info'!F91</f>
        <v>mkstxcd</v>
      </c>
      <c r="G91" s="35" t="str">
        <f>'Comprehensive apps info'!G91</f>
        <v>Annual</v>
      </c>
      <c r="H91" s="35" t="str">
        <f>'Comprehensive apps info'!H91</f>
        <v>CD's </v>
      </c>
      <c r="I91" s="35" t="str">
        <f>'Comprehensive apps info'!I91</f>
        <v>AFP</v>
      </c>
      <c r="J91" s="35" t="str">
        <f>'Comprehensive apps info'!J91</f>
        <v>Unassigned</v>
      </c>
      <c r="K91" s="35" t="str">
        <f>'Comprehensive apps info'!K91</f>
        <v>Unassigned</v>
      </c>
      <c r="L91" s="35" t="str">
        <f>'Comprehensive apps info'!L91</f>
        <v>Glen Kartchner </v>
      </c>
      <c r="M91" s="35" t="str">
        <f>'Comprehensive apps info'!M91</f>
        <v>Brian Munk</v>
      </c>
      <c r="N91" s="35" t="str">
        <f>'Comprehensive apps info'!N91</f>
        <v>Mike Benson</v>
      </c>
      <c r="O91" s="67" t="str">
        <f>'Comprehensive apps info'!O91</f>
        <v>De-scoped from TEKsystems</v>
      </c>
      <c r="P91" s="35" t="str">
        <f>'Comprehensive apps info'!P91</f>
        <v/>
      </c>
      <c r="Q91" s="35" t="str">
        <f>'Comprehensive apps info'!Q91</f>
        <v/>
      </c>
      <c r="R91" s="35" t="str">
        <f>'Comprehensive apps info'!R91</f>
        <v/>
      </c>
      <c r="S91" s="38" t="str">
        <f>'Comprehensive apps info'!S91</f>
        <v/>
      </c>
      <c r="T91" s="38" t="str">
        <f>'Comprehensive apps info'!T91</f>
        <v/>
      </c>
      <c r="U91" s="35" t="str">
        <f>'Comprehensive apps info'!U91</f>
        <v>Need to check</v>
      </c>
      <c r="V91" s="35" t="str">
        <f>'Comprehensive apps info'!V91</f>
        <v>Need to check</v>
      </c>
      <c r="W91" s="37" t="str">
        <f>'Comprehensive apps info'!W91</f>
        <v/>
      </c>
      <c r="X91" s="55" t="str">
        <f>'Comprehensive apps info'!X91</f>
        <v/>
      </c>
      <c r="Y91" s="40" t="str">
        <f>'Comprehensive apps info'!Y91</f>
        <v/>
      </c>
      <c r="Z91" s="40" t="str">
        <f>'Comprehensive apps info'!Z91</f>
        <v/>
      </c>
      <c r="AA91" s="39" t="str">
        <f>'Comprehensive apps info'!AA91</f>
        <v/>
      </c>
      <c r="AB91" s="39" t="str">
        <f>'Comprehensive apps info'!AB91</f>
        <v/>
      </c>
      <c r="AC91" s="39" t="str">
        <f>'Comprehensive apps info'!AC91</f>
        <v/>
      </c>
      <c r="AD91" s="39" t="str">
        <f>'Comprehensive apps info'!AD91</f>
        <v/>
      </c>
      <c r="AE91" s="39" t="str">
        <f>'Comprehensive apps info'!AE91</f>
        <v/>
      </c>
      <c r="AF91" s="94" t="str">
        <f>'Comprehensive apps info'!AF91</f>
        <v/>
      </c>
      <c r="AG91" s="94" t="str">
        <f>'Comprehensive apps info'!AG91</f>
        <v/>
      </c>
      <c r="AH91" s="94" t="str">
        <f>'Comprehensive apps info'!AH91</f>
        <v/>
      </c>
      <c r="AI91" s="94" t="str">
        <f>'Comprehensive apps info'!AI91</f>
        <v/>
      </c>
      <c r="AJ91" s="94" t="str">
        <f>'Comprehensive apps info'!AJ91</f>
        <v/>
      </c>
      <c r="AK91" s="138" t="str">
        <f>'Comprehensive apps info'!AK91</f>
        <v/>
      </c>
      <c r="AL91" s="1"/>
      <c r="AM91" s="1"/>
      <c r="AN91" s="1"/>
    </row>
    <row r="92" hidden="1">
      <c r="A92" s="1"/>
      <c r="B92" s="10">
        <f>'Comprehensive apps info'!B92</f>
        <v>5</v>
      </c>
      <c r="C92" s="10">
        <f>'Comprehensive apps info'!C92</f>
        <v>7</v>
      </c>
      <c r="D92" s="25" t="str">
        <f>'Comprehensive apps info'!D92</f>
        <v>Global Exchange Services</v>
      </c>
      <c r="E92" s="25" t="str">
        <f>'Comprehensive apps info'!E92</f>
        <v>Mercury</v>
      </c>
      <c r="F92" s="25" t="str">
        <f>'Comprehensive apps info'!F92</f>
        <v>gxsmerc</v>
      </c>
      <c r="G92" s="25" t="str">
        <f>'Comprehensive apps info'!G92</f>
        <v>Weekly </v>
      </c>
      <c r="H92" s="25" t="str">
        <f>'Comprehensive apps info'!H92</f>
        <v>STMT, INV &amp; DUN Letters</v>
      </c>
      <c r="I92" s="25" t="str">
        <f>'Comprehensive apps info'!I92</f>
        <v>PDF</v>
      </c>
      <c r="J92" s="25" t="str">
        <f>'Comprehensive apps info'!J92</f>
        <v>Veera</v>
      </c>
      <c r="K92" s="25" t="str">
        <f>'Comprehensive apps info'!K92</f>
        <v>Lakshmi</v>
      </c>
      <c r="L92" s="25" t="str">
        <f>'Comprehensive apps info'!L92</f>
        <v>Joe Ames</v>
      </c>
      <c r="M92" s="25" t="str">
        <f>'Comprehensive apps info'!M92</f>
        <v>Kathleen Bloomquist</v>
      </c>
      <c r="N92" s="25" t="str">
        <f>'Comprehensive apps info'!N92</f>
        <v>Mike Benson </v>
      </c>
      <c r="O92" s="120" t="str">
        <f>'Comprehensive apps info'!O92</f>
        <v>Supported by TEKsystems</v>
      </c>
      <c r="P92" s="25" t="str">
        <f>'Comprehensive apps info'!P92</f>
        <v/>
      </c>
      <c r="Q92" s="25" t="str">
        <f>'Comprehensive apps info'!Q92</f>
        <v/>
      </c>
      <c r="R92" s="25" t="str">
        <f>'Comprehensive apps info'!R92</f>
        <v/>
      </c>
      <c r="S92" s="16" t="str">
        <f>'Comprehensive apps info'!S92</f>
        <v/>
      </c>
      <c r="T92" s="16" t="str">
        <f>'Comprehensive apps info'!T92</f>
        <v/>
      </c>
      <c r="U92" s="25" t="str">
        <f>'Comprehensive apps info'!U92</f>
        <v>Need to check</v>
      </c>
      <c r="V92" s="25" t="str">
        <f>'Comprehensive apps info'!V92</f>
        <v>Need to check</v>
      </c>
      <c r="W92" s="28" t="str">
        <f>'Comprehensive apps info'!W92</f>
        <v/>
      </c>
      <c r="X92" s="29" t="str">
        <f>'Comprehensive apps info'!X92</f>
        <v/>
      </c>
      <c r="Y92" s="30" t="str">
        <f>'Comprehensive apps info'!Y92</f>
        <v/>
      </c>
      <c r="Z92" s="31" t="str">
        <f>'Comprehensive apps info'!Z92</f>
        <v/>
      </c>
      <c r="AA92" s="32" t="str">
        <f>'Comprehensive apps info'!AA92</f>
        <v>OpenText-InternalReports@rrd.com</v>
      </c>
      <c r="AB92" s="32" t="str">
        <f>'Comprehensive apps info'!AB92</f>
        <v>OpenText-ExternalMERCReports@rrd.com</v>
      </c>
      <c r="AC92" s="32" t="str">
        <f>'Comprehensive apps info'!AC92</f>
        <v/>
      </c>
      <c r="AD92" s="32" t="str">
        <f>'Comprehensive apps info'!AD92</f>
        <v/>
      </c>
      <c r="AE92" s="32" t="str">
        <f>'Comprehensive apps info'!AE92</f>
        <v/>
      </c>
      <c r="AF92" s="33" t="str">
        <f>'Comprehensive apps info'!AF92</f>
        <v/>
      </c>
      <c r="AG92" s="33" t="str">
        <f>'Comprehensive apps info'!AG92</f>
        <v/>
      </c>
      <c r="AH92" s="33" t="str">
        <f>'Comprehensive apps info'!AH92</f>
        <v/>
      </c>
      <c r="AI92" s="33" t="str">
        <f>'Comprehensive apps info'!AI92</f>
        <v/>
      </c>
      <c r="AJ92" s="33" t="str">
        <f>'Comprehensive apps info'!AJ92</f>
        <v/>
      </c>
      <c r="AK92" s="34" t="str">
        <f>'Comprehensive apps info'!AK92</f>
        <v/>
      </c>
      <c r="AL92" s="1"/>
      <c r="AM92" s="1"/>
      <c r="AN92" s="1"/>
    </row>
    <row r="93" hidden="1">
      <c r="A93" s="1"/>
      <c r="B93" s="10">
        <f>'Comprehensive apps info'!B93</f>
        <v>5</v>
      </c>
      <c r="C93" s="10">
        <f>'Comprehensive apps info'!C93</f>
        <v>8</v>
      </c>
      <c r="D93" s="25" t="str">
        <f>'Comprehensive apps info'!D93</f>
        <v>Caremore</v>
      </c>
      <c r="E93" s="25" t="str">
        <f>'Comprehensive apps info'!E93</f>
        <v>Letters</v>
      </c>
      <c r="F93" s="25" t="str">
        <f>'Comprehensive apps info'!F93</f>
        <v>cmrltrs</v>
      </c>
      <c r="G93" s="25" t="str">
        <f>'Comprehensive apps info'!G93</f>
        <v>Ad-hoc</v>
      </c>
      <c r="H93" s="25" t="str">
        <f>'Comprehensive apps info'!H93</f>
        <v>Letter</v>
      </c>
      <c r="I93" s="25" t="str">
        <f>'Comprehensive apps info'!I93</f>
        <v>PDF</v>
      </c>
      <c r="J93" s="25" t="str">
        <f>'Comprehensive apps info'!J93</f>
        <v>Sushil</v>
      </c>
      <c r="K93" s="25" t="str">
        <f>'Comprehensive apps info'!K93</f>
        <v>Nethra</v>
      </c>
      <c r="L93" s="25" t="str">
        <f>'Comprehensive apps info'!L93</f>
        <v>Glen Kartchner</v>
      </c>
      <c r="M93" s="25" t="str">
        <f>'Comprehensive apps info'!M93</f>
        <v>Monica Campitelli</v>
      </c>
      <c r="N93" s="25" t="str">
        <f>'Comprehensive apps info'!N93</f>
        <v>Mike Benson</v>
      </c>
      <c r="O93" s="120" t="str">
        <f>'Comprehensive apps info'!O93</f>
        <v>Supported by TEKsystems</v>
      </c>
      <c r="P93" s="25" t="str">
        <f>'Comprehensive apps info'!P93</f>
        <v/>
      </c>
      <c r="Q93" s="25" t="str">
        <f>'Comprehensive apps info'!Q93</f>
        <v/>
      </c>
      <c r="R93" s="25" t="str">
        <f>'Comprehensive apps info'!R93</f>
        <v/>
      </c>
      <c r="S93" s="16" t="str">
        <f>'Comprehensive apps info'!S93</f>
        <v/>
      </c>
      <c r="T93" s="16" t="str">
        <f>'Comprehensive apps info'!T93</f>
        <v/>
      </c>
      <c r="U93" s="25" t="str">
        <f>'Comprehensive apps info'!U93</f>
        <v>Need to check</v>
      </c>
      <c r="V93" s="25" t="str">
        <f>'Comprehensive apps info'!V93</f>
        <v>Need to check</v>
      </c>
      <c r="W93" s="28" t="str">
        <f>'Comprehensive apps info'!W93</f>
        <v/>
      </c>
      <c r="X93" s="29" t="str">
        <f>'Comprehensive apps info'!X93</f>
        <v/>
      </c>
      <c r="Y93" s="30" t="str">
        <f>'Comprehensive apps info'!Y93</f>
        <v>https://sites.google.com/a/rrd.com/caremore-letters/</v>
      </c>
      <c r="Z93" s="31" t="str">
        <f>'Comprehensive apps info'!Z93</f>
        <v/>
      </c>
      <c r="AA93" s="32" t="str">
        <f>'Comprehensive apps info'!AA93</f>
        <v/>
      </c>
      <c r="AB93" s="32" t="str">
        <f>'Comprehensive apps info'!AB93</f>
        <v/>
      </c>
      <c r="AC93" s="32" t="str">
        <f>'Comprehensive apps info'!AC93</f>
        <v/>
      </c>
      <c r="AD93" s="32" t="str">
        <f>'Comprehensive apps info'!AD93</f>
        <v/>
      </c>
      <c r="AE93" s="32" t="str">
        <f>'Comprehensive apps info'!AE93</f>
        <v/>
      </c>
      <c r="AF93" s="33" t="str">
        <f>'Comprehensive apps info'!AF93</f>
        <v/>
      </c>
      <c r="AG93" s="33" t="str">
        <f>'Comprehensive apps info'!AG93</f>
        <v>No</v>
      </c>
      <c r="AH93" s="33" t="str">
        <f>'Comprehensive apps info'!AH93</f>
        <v/>
      </c>
      <c r="AI93" s="33" t="str">
        <f>'Comprehensive apps info'!AI93</f>
        <v/>
      </c>
      <c r="AJ93" s="33" t="str">
        <f>'Comprehensive apps info'!AJ93</f>
        <v/>
      </c>
      <c r="AK93" s="34" t="str">
        <f>'Comprehensive apps info'!AK93</f>
        <v/>
      </c>
      <c r="AL93" s="1"/>
      <c r="AM93" s="1"/>
      <c r="AN93" s="1"/>
    </row>
    <row r="94" hidden="1">
      <c r="A94" s="1"/>
      <c r="B94" s="14">
        <f>'Comprehensive apps info'!B94</f>
        <v>5</v>
      </c>
      <c r="C94" s="14">
        <f>'Comprehensive apps info'!C94</f>
        <v>9</v>
      </c>
      <c r="D94" s="35" t="str">
        <f>'Comprehensive apps info'!D94</f>
        <v>Association for Computing Machinery</v>
      </c>
      <c r="E94" s="35" t="str">
        <f>'Comprehensive apps info'!E94</f>
        <v>First Renewal SIG</v>
      </c>
      <c r="F94" s="35" t="str">
        <f>'Comprehensive apps info'!F94</f>
        <v>acmrenw</v>
      </c>
      <c r="G94" s="35" t="str">
        <f>'Comprehensive apps info'!G94</f>
        <v>Monthly </v>
      </c>
      <c r="H94" s="35" t="str">
        <f>'Comprehensive apps info'!H94</f>
        <v>Letter</v>
      </c>
      <c r="I94" s="35" t="str">
        <f>'Comprehensive apps info'!I94</f>
        <v>Raw Data </v>
      </c>
      <c r="J94" s="35" t="str">
        <f>'Comprehensive apps info'!J94</f>
        <v>Unassigned</v>
      </c>
      <c r="K94" s="35" t="str">
        <f>'Comprehensive apps info'!K94</f>
        <v>Unassigned</v>
      </c>
      <c r="L94" s="35" t="str">
        <f>'Comprehensive apps info'!L94</f>
        <v>Joe Green</v>
      </c>
      <c r="M94" s="35" t="str">
        <f>'Comprehensive apps info'!M94</f>
        <v>Kathleen Bloomquist</v>
      </c>
      <c r="N94" s="35" t="str">
        <f>'Comprehensive apps info'!N94</f>
        <v>Casey McCammon </v>
      </c>
      <c r="O94" s="67" t="str">
        <f>'Comprehensive apps info'!O94</f>
        <v>De-scoped from TEKsystems</v>
      </c>
      <c r="P94" s="35" t="str">
        <f>'Comprehensive apps info'!P94</f>
        <v/>
      </c>
      <c r="Q94" s="35" t="str">
        <f>'Comprehensive apps info'!Q94</f>
        <v/>
      </c>
      <c r="R94" s="35" t="str">
        <f>'Comprehensive apps info'!R94</f>
        <v/>
      </c>
      <c r="S94" s="38" t="str">
        <f>'Comprehensive apps info'!S94</f>
        <v/>
      </c>
      <c r="T94" s="38" t="str">
        <f>'Comprehensive apps info'!T94</f>
        <v/>
      </c>
      <c r="U94" s="35" t="str">
        <f>'Comprehensive apps info'!U94</f>
        <v>Need to check</v>
      </c>
      <c r="V94" s="35" t="str">
        <f>'Comprehensive apps info'!V94</f>
        <v>Need to check</v>
      </c>
      <c r="W94" s="37" t="str">
        <f>'Comprehensive apps info'!W94</f>
        <v/>
      </c>
      <c r="X94" s="55" t="str">
        <f>'Comprehensive apps info'!X94</f>
        <v/>
      </c>
      <c r="Y94" s="40" t="str">
        <f>'Comprehensive apps info'!Y94</f>
        <v/>
      </c>
      <c r="Z94" s="40" t="str">
        <f>'Comprehensive apps info'!Z94</f>
        <v/>
      </c>
      <c r="AA94" s="39" t="str">
        <f>'Comprehensive apps info'!AA94</f>
        <v/>
      </c>
      <c r="AB94" s="39" t="str">
        <f>'Comprehensive apps info'!AB94</f>
        <v/>
      </c>
      <c r="AC94" s="39" t="str">
        <f>'Comprehensive apps info'!AC94</f>
        <v/>
      </c>
      <c r="AD94" s="39" t="str">
        <f>'Comprehensive apps info'!AD94</f>
        <v/>
      </c>
      <c r="AE94" s="39" t="str">
        <f>'Comprehensive apps info'!AE94</f>
        <v/>
      </c>
      <c r="AF94" s="94" t="str">
        <f>'Comprehensive apps info'!AF94</f>
        <v/>
      </c>
      <c r="AG94" s="94" t="str">
        <f>'Comprehensive apps info'!AG94</f>
        <v/>
      </c>
      <c r="AH94" s="94" t="str">
        <f>'Comprehensive apps info'!AH94</f>
        <v/>
      </c>
      <c r="AI94" s="94" t="str">
        <f>'Comprehensive apps info'!AI94</f>
        <v/>
      </c>
      <c r="AJ94" s="94" t="str">
        <f>'Comprehensive apps info'!AJ94</f>
        <v/>
      </c>
      <c r="AK94" s="138" t="str">
        <f>'Comprehensive apps info'!AK94</f>
        <v/>
      </c>
      <c r="AL94" s="1"/>
      <c r="AM94" s="1"/>
      <c r="AN94" s="1"/>
    </row>
    <row r="95" hidden="1">
      <c r="A95" s="1"/>
      <c r="B95" s="14">
        <f>'Comprehensive apps info'!B95</f>
        <v>5</v>
      </c>
      <c r="C95" s="14">
        <f>'Comprehensive apps info'!C95</f>
        <v>10</v>
      </c>
      <c r="D95" s="35" t="str">
        <f>'Comprehensive apps info'!D95</f>
        <v>McKesson </v>
      </c>
      <c r="E95" s="35" t="str">
        <f>'Comprehensive apps info'!E95</f>
        <v>Invoice Processing </v>
      </c>
      <c r="F95" s="35" t="str">
        <f>'Comprehensive apps info'!F95</f>
        <v>mkspdfi</v>
      </c>
      <c r="G95" s="35" t="str">
        <f>'Comprehensive apps info'!G95</f>
        <v>Ad-hoc</v>
      </c>
      <c r="H95" s="35" t="str">
        <f>'Comprehensive apps info'!H95</f>
        <v>Invoice </v>
      </c>
      <c r="I95" s="35" t="str">
        <f>'Comprehensive apps info'!I95</f>
        <v>PDF</v>
      </c>
      <c r="J95" s="35" t="str">
        <f>'Comprehensive apps info'!J95</f>
        <v>Unassigned</v>
      </c>
      <c r="K95" s="35" t="str">
        <f>'Comprehensive apps info'!K95</f>
        <v>Unassigned</v>
      </c>
      <c r="L95" s="35" t="str">
        <f>'Comprehensive apps info'!L95</f>
        <v>Logan App Dev Maintenance Team </v>
      </c>
      <c r="M95" s="35" t="str">
        <f>'Comprehensive apps info'!M95</f>
        <v>Randy Bunce</v>
      </c>
      <c r="N95" s="35" t="str">
        <f>'Comprehensive apps info'!N95</f>
        <v>Mike Benson </v>
      </c>
      <c r="O95" s="67" t="str">
        <f>'Comprehensive apps info'!O95</f>
        <v>De-scoped from TEKsystems</v>
      </c>
      <c r="P95" s="35" t="str">
        <f>'Comprehensive apps info'!P95</f>
        <v/>
      </c>
      <c r="Q95" s="35" t="str">
        <f>'Comprehensive apps info'!Q95</f>
        <v/>
      </c>
      <c r="R95" s="35" t="str">
        <f>'Comprehensive apps info'!R95</f>
        <v/>
      </c>
      <c r="S95" s="38" t="str">
        <f>'Comprehensive apps info'!S95</f>
        <v/>
      </c>
      <c r="T95" s="38" t="str">
        <f>'Comprehensive apps info'!T95</f>
        <v/>
      </c>
      <c r="U95" s="35" t="str">
        <f>'Comprehensive apps info'!U95</f>
        <v>Need to check</v>
      </c>
      <c r="V95" s="35" t="str">
        <f>'Comprehensive apps info'!V95</f>
        <v>Need to check</v>
      </c>
      <c r="W95" s="37" t="str">
        <f>'Comprehensive apps info'!W95</f>
        <v/>
      </c>
      <c r="X95" s="55" t="str">
        <f>'Comprehensive apps info'!X95</f>
        <v/>
      </c>
      <c r="Y95" s="40" t="str">
        <f>'Comprehensive apps info'!Y95</f>
        <v/>
      </c>
      <c r="Z95" s="40" t="str">
        <f>'Comprehensive apps info'!Z95</f>
        <v/>
      </c>
      <c r="AA95" s="39" t="str">
        <f>'Comprehensive apps info'!AA95</f>
        <v/>
      </c>
      <c r="AB95" s="39" t="str">
        <f>'Comprehensive apps info'!AB95</f>
        <v/>
      </c>
      <c r="AC95" s="39" t="str">
        <f>'Comprehensive apps info'!AC95</f>
        <v/>
      </c>
      <c r="AD95" s="39" t="str">
        <f>'Comprehensive apps info'!AD95</f>
        <v/>
      </c>
      <c r="AE95" s="39" t="str">
        <f>'Comprehensive apps info'!AE95</f>
        <v/>
      </c>
      <c r="AF95" s="94" t="str">
        <f>'Comprehensive apps info'!AF95</f>
        <v/>
      </c>
      <c r="AG95" s="94" t="str">
        <f>'Comprehensive apps info'!AG95</f>
        <v/>
      </c>
      <c r="AH95" s="94" t="str">
        <f>'Comprehensive apps info'!AH95</f>
        <v/>
      </c>
      <c r="AI95" s="94" t="str">
        <f>'Comprehensive apps info'!AI95</f>
        <v/>
      </c>
      <c r="AJ95" s="94" t="str">
        <f>'Comprehensive apps info'!AJ95</f>
        <v/>
      </c>
      <c r="AK95" s="138" t="str">
        <f>'Comprehensive apps info'!AK95</f>
        <v/>
      </c>
      <c r="AL95" s="1"/>
      <c r="AM95" s="1"/>
      <c r="AN95" s="1"/>
    </row>
    <row r="96" hidden="1">
      <c r="A96" s="1"/>
      <c r="B96" s="10">
        <f>'Comprehensive apps info'!B96</f>
        <v>5</v>
      </c>
      <c r="C96" s="10">
        <f>'Comprehensive apps info'!C96</f>
        <v>11</v>
      </c>
      <c r="D96" s="25" t="str">
        <f>'Comprehensive apps info'!D96</f>
        <v>Virginia College</v>
      </c>
      <c r="E96" s="25" t="str">
        <f>'Comprehensive apps info'!E96</f>
        <v>Statements</v>
      </c>
      <c r="F96" s="25" t="str">
        <f>'Comprehensive apps info'!F96</f>
        <v>vacstmt</v>
      </c>
      <c r="G96" s="25" t="str">
        <f>'Comprehensive apps info'!G96</f>
        <v>Quarterly </v>
      </c>
      <c r="H96" s="25" t="str">
        <f>'Comprehensive apps info'!H96</f>
        <v>Stmt</v>
      </c>
      <c r="I96" s="25" t="str">
        <f>'Comprehensive apps info'!I96</f>
        <v>PDF</v>
      </c>
      <c r="J96" s="25" t="str">
        <f>'Comprehensive apps info'!J96</f>
        <v>Lakshmi</v>
      </c>
      <c r="K96" s="25" t="str">
        <f>'Comprehensive apps info'!K96</f>
        <v>Nethra</v>
      </c>
      <c r="L96" s="25" t="str">
        <f>'Comprehensive apps info'!L96</f>
        <v>Scott Loosle</v>
      </c>
      <c r="M96" s="25" t="str">
        <f>'Comprehensive apps info'!M96</f>
        <v>Gerald Lockie</v>
      </c>
      <c r="N96" s="25" t="str">
        <f>'Comprehensive apps info'!N96</f>
        <v>David Jarrett</v>
      </c>
      <c r="O96" s="120" t="str">
        <f>'Comprehensive apps info'!O96</f>
        <v>Supported by TEKsystems</v>
      </c>
      <c r="P96" s="25" t="str">
        <f>'Comprehensive apps info'!P96</f>
        <v/>
      </c>
      <c r="Q96" s="25" t="str">
        <f>'Comprehensive apps info'!Q96</f>
        <v/>
      </c>
      <c r="R96" s="25" t="str">
        <f>'Comprehensive apps info'!R96</f>
        <v/>
      </c>
      <c r="S96" s="16" t="str">
        <f>'Comprehensive apps info'!S96</f>
        <v/>
      </c>
      <c r="T96" s="16" t="str">
        <f>'Comprehensive apps info'!T96</f>
        <v/>
      </c>
      <c r="U96" s="25" t="str">
        <f>'Comprehensive apps info'!U96</f>
        <v>Need to check</v>
      </c>
      <c r="V96" s="25" t="str">
        <f>'Comprehensive apps info'!V96</f>
        <v>Need to check</v>
      </c>
      <c r="W96" s="28" t="str">
        <f>'Comprehensive apps info'!W96</f>
        <v/>
      </c>
      <c r="X96" s="29" t="str">
        <f>'Comprehensive apps info'!X96</f>
        <v/>
      </c>
      <c r="Y96" s="30" t="str">
        <f>'Comprehensive apps info'!Y96</f>
        <v/>
      </c>
      <c r="Z96" s="31" t="str">
        <f>'Comprehensive apps info'!Z96</f>
        <v/>
      </c>
      <c r="AA96" s="32" t="str">
        <f>'Comprehensive apps info'!AA96</f>
        <v/>
      </c>
      <c r="AB96" s="32" t="str">
        <f>'Comprehensive apps info'!AB96</f>
        <v/>
      </c>
      <c r="AC96" s="32" t="str">
        <f>'Comprehensive apps info'!AC96</f>
        <v/>
      </c>
      <c r="AD96" s="32" t="str">
        <f>'Comprehensive apps info'!AD96</f>
        <v/>
      </c>
      <c r="AE96" s="32" t="str">
        <f>'Comprehensive apps info'!AE96</f>
        <v/>
      </c>
      <c r="AF96" s="33" t="str">
        <f>'Comprehensive apps info'!AF96</f>
        <v/>
      </c>
      <c r="AG96" s="33" t="str">
        <f>'Comprehensive apps info'!AG96</f>
        <v>Yes</v>
      </c>
      <c r="AH96" s="33" t="str">
        <f>'Comprehensive apps info'!AH96</f>
        <v/>
      </c>
      <c r="AI96" s="33" t="str">
        <f>'Comprehensive apps info'!AI96</f>
        <v/>
      </c>
      <c r="AJ96" s="33" t="str">
        <f>'Comprehensive apps info'!AJ96</f>
        <v/>
      </c>
      <c r="AK96" s="34" t="str">
        <f>'Comprehensive apps info'!AK96</f>
        <v/>
      </c>
      <c r="AL96" s="1"/>
      <c r="AM96" s="1"/>
      <c r="AN96" s="1"/>
    </row>
    <row r="97" hidden="1">
      <c r="A97" s="1"/>
      <c r="B97" s="10">
        <f>'Comprehensive apps info'!B97</f>
        <v>6</v>
      </c>
      <c r="C97" s="10">
        <f>'Comprehensive apps info'!C97</f>
        <v>1</v>
      </c>
      <c r="D97" s="25" t="str">
        <f>'Comprehensive apps info'!D97</f>
        <v>AT&amp;T</v>
      </c>
      <c r="E97" s="25" t="str">
        <f>'Comprehensive apps info'!E97</f>
        <v>Rebate Checks</v>
      </c>
      <c r="F97" s="25" t="str">
        <f>'Comprehensive apps info'!F97</f>
        <v>atkarpc</v>
      </c>
      <c r="G97" s="25" t="str">
        <f>'Comprehensive apps info'!G97</f>
        <v>Ad-hoc</v>
      </c>
      <c r="H97" s="25" t="str">
        <f>'Comprehensive apps info'!H97</f>
        <v>Check</v>
      </c>
      <c r="I97" s="25" t="str">
        <f>'Comprehensive apps info'!I97</f>
        <v>Raw Data</v>
      </c>
      <c r="J97" s="25" t="str">
        <f>'Comprehensive apps info'!J97</f>
        <v>Sushil</v>
      </c>
      <c r="K97" s="25" t="str">
        <f>'Comprehensive apps info'!K97</f>
        <v>Pravallika</v>
      </c>
      <c r="L97" s="25" t="str">
        <f>'Comprehensive apps info'!L97</f>
        <v>Glen Kartchner</v>
      </c>
      <c r="M97" s="25" t="str">
        <f>'Comprehensive apps info'!M97</f>
        <v>Ashley Geary</v>
      </c>
      <c r="N97" s="25" t="str">
        <f>'Comprehensive apps info'!N97</f>
        <v>Mike Benson</v>
      </c>
      <c r="O97" s="120" t="str">
        <f>'Comprehensive apps info'!O97</f>
        <v>Supported by TEKsystems</v>
      </c>
      <c r="P97" s="25" t="str">
        <f>'Comprehensive apps info'!P97</f>
        <v/>
      </c>
      <c r="Q97" s="25" t="str">
        <f>'Comprehensive apps info'!Q97</f>
        <v/>
      </c>
      <c r="R97" s="25" t="str">
        <f>'Comprehensive apps info'!R97</f>
        <v/>
      </c>
      <c r="S97" s="16" t="str">
        <f>'Comprehensive apps info'!S97</f>
        <v/>
      </c>
      <c r="T97" s="16" t="str">
        <f>'Comprehensive apps info'!T97</f>
        <v/>
      </c>
      <c r="U97" s="25" t="str">
        <f>'Comprehensive apps info'!U97</f>
        <v>Chicago</v>
      </c>
      <c r="V97" s="25" t="str">
        <f>'Comprehensive apps info'!V97</f>
        <v>Chicago</v>
      </c>
      <c r="W97" s="28" t="str">
        <f>'Comprehensive apps info'!W97</f>
        <v>/prod/bcs/chgp/clientapp/atkarpc/</v>
      </c>
      <c r="X97" s="29" t="str">
        <f>'Comprehensive apps info'!X97</f>
        <v>/bcs/chgt/clientapp/atkarpc/</v>
      </c>
      <c r="Y97" s="30" t="str">
        <f>'Comprehensive apps info'!Y97</f>
        <v>There is no Google Site for this app.</v>
      </c>
      <c r="Z97" s="31" t="str">
        <f>'Comprehensive apps info'!Z97</f>
        <v/>
      </c>
      <c r="AA97" s="32" t="str">
        <f>'Comprehensive apps info'!AA97</f>
        <v>rrd-atkarpc-igroup@rrd.com</v>
      </c>
      <c r="AB97" s="32" t="str">
        <f>'Comprehensive apps info'!AB97</f>
        <v>rrd-atkarpc-egroup@rrd.com</v>
      </c>
      <c r="AC97" s="32" t="str">
        <f>'Comprehensive apps info'!AC97</f>
        <v>Yes</v>
      </c>
      <c r="AD97" s="32" t="str">
        <f>'Comprehensive apps info'!AD97</f>
        <v/>
      </c>
      <c r="AE97" s="32" t="str">
        <f>'Comprehensive apps info'!AE97</f>
        <v/>
      </c>
      <c r="AF97" s="33" t="str">
        <f>'Comprehensive apps info'!AF97</f>
        <v/>
      </c>
      <c r="AG97" s="33" t="str">
        <f>'Comprehensive apps info'!AG97</f>
        <v/>
      </c>
      <c r="AH97" s="33" t="str">
        <f>'Comprehensive apps info'!AH97</f>
        <v/>
      </c>
      <c r="AI97" s="33" t="str">
        <f>'Comprehensive apps info'!AI97</f>
        <v/>
      </c>
      <c r="AJ97" s="33" t="str">
        <f>'Comprehensive apps info'!AJ97</f>
        <v/>
      </c>
      <c r="AK97" s="34" t="str">
        <f>'Comprehensive apps info'!AK97</f>
        <v/>
      </c>
      <c r="AL97" s="1"/>
      <c r="AM97" s="1"/>
      <c r="AN97" s="1"/>
    </row>
    <row r="98" hidden="1">
      <c r="A98" s="1"/>
      <c r="B98" s="10">
        <f>'Comprehensive apps info'!B98</f>
        <v>6</v>
      </c>
      <c r="C98" s="10">
        <f>'Comprehensive apps info'!C98</f>
        <v>2</v>
      </c>
      <c r="D98" s="132" t="str">
        <f>'Comprehensive apps info'!D98</f>
        <v>Bill.com</v>
      </c>
      <c r="E98" s="25" t="str">
        <f>'Comprehensive apps info'!E98</f>
        <v>Checks</v>
      </c>
      <c r="F98" s="25" t="str">
        <f>'Comprehensive apps info'!F98</f>
        <v>billcom</v>
      </c>
      <c r="G98" s="25" t="str">
        <f>'Comprehensive apps info'!G98</f>
        <v>Daily</v>
      </c>
      <c r="H98" s="25" t="str">
        <f>'Comprehensive apps info'!H98</f>
        <v>Check</v>
      </c>
      <c r="I98" s="25" t="str">
        <f>'Comprehensive apps info'!I98</f>
        <v>Raw Data</v>
      </c>
      <c r="J98" s="25" t="str">
        <f>'Comprehensive apps info'!J98</f>
        <v>Parth</v>
      </c>
      <c r="K98" s="25" t="str">
        <f>'Comprehensive apps info'!K98</f>
        <v>Ravi</v>
      </c>
      <c r="L98" s="25" t="str">
        <f>'Comprehensive apps info'!L98</f>
        <v>Jordan Rampersad</v>
      </c>
      <c r="M98" s="25" t="str">
        <f>'Comprehensive apps info'!M98</f>
        <v>Daniel Everton</v>
      </c>
      <c r="N98" s="25" t="str">
        <f>'Comprehensive apps info'!N98</f>
        <v>Mike Benson</v>
      </c>
      <c r="O98" s="120" t="str">
        <f>'Comprehensive apps info'!O98</f>
        <v>Supported by TEKsystems</v>
      </c>
      <c r="P98" s="25" t="str">
        <f>'Comprehensive apps info'!P98</f>
        <v/>
      </c>
      <c r="Q98" s="25" t="str">
        <f>'Comprehensive apps info'!Q98</f>
        <v/>
      </c>
      <c r="R98" s="25" t="str">
        <f>'Comprehensive apps info'!R98</f>
        <v/>
      </c>
      <c r="S98" s="16" t="str">
        <f>'Comprehensive apps info'!S98</f>
        <v/>
      </c>
      <c r="T98" s="16" t="str">
        <f>'Comprehensive apps info'!T98</f>
        <v/>
      </c>
      <c r="U98" s="25" t="str">
        <f>'Comprehensive apps info'!U98</f>
        <v>Logan</v>
      </c>
      <c r="V98" s="25" t="str">
        <f>'Comprehensive apps info'!V98</f>
        <v>Logan</v>
      </c>
      <c r="W98" s="28" t="str">
        <f>'Comprehensive apps info'!W98</f>
        <v>/prod/bcs/lgnp/clientapp/billcom/</v>
      </c>
      <c r="X98" s="29" t="str">
        <f>'Comprehensive apps info'!X98</f>
        <v>/bcs/lgnt/clientapp/billcom/</v>
      </c>
      <c r="Y98" s="30" t="str">
        <f>'Comprehensive apps info'!Y98</f>
        <v>https://sites.google.com/a/rrd.com/bill-com/</v>
      </c>
      <c r="Z98" s="31" t="str">
        <f>'Comprehensive apps info'!Z98</f>
        <v/>
      </c>
      <c r="AA98" s="32" t="str">
        <f>'Comprehensive apps info'!AA98</f>
        <v>bdc-rrdinternal@rrd.com</v>
      </c>
      <c r="AB98" s="32" t="str">
        <f>'Comprehensive apps info'!AB98</f>
        <v>bdc-rrdgroupemail@rrd.com</v>
      </c>
      <c r="AC98" s="32" t="str">
        <f>'Comprehensive apps info'!AC98</f>
        <v/>
      </c>
      <c r="AD98" s="32" t="str">
        <f>'Comprehensive apps info'!AD98</f>
        <v/>
      </c>
      <c r="AE98" s="32" t="str">
        <f>'Comprehensive apps info'!AE98</f>
        <v/>
      </c>
      <c r="AF98" s="33" t="str">
        <f>'Comprehensive apps info'!AF98</f>
        <v/>
      </c>
      <c r="AG98" s="33" t="str">
        <f>'Comprehensive apps info'!AG98</f>
        <v/>
      </c>
      <c r="AH98" s="33" t="str">
        <f>'Comprehensive apps info'!AH98</f>
        <v/>
      </c>
      <c r="AI98" s="33" t="str">
        <f>'Comprehensive apps info'!AI98</f>
        <v/>
      </c>
      <c r="AJ98" s="33" t="str">
        <f>'Comprehensive apps info'!AJ98</f>
        <v/>
      </c>
      <c r="AK98" s="34" t="str">
        <f>'Comprehensive apps info'!AK98</f>
        <v/>
      </c>
      <c r="AL98" s="1"/>
      <c r="AM98" s="1"/>
      <c r="AN98" s="1"/>
    </row>
    <row r="99" hidden="1">
      <c r="A99" s="1"/>
      <c r="B99" s="10">
        <f>'Comprehensive apps info'!B99</f>
        <v>6</v>
      </c>
      <c r="C99" s="10">
        <f>'Comprehensive apps info'!C99</f>
        <v>3</v>
      </c>
      <c r="D99" s="132" t="str">
        <f>'Comprehensive apps info'!D99</f>
        <v>Bill.com</v>
      </c>
      <c r="E99" s="25" t="str">
        <f>'Comprehensive apps info'!E99</f>
        <v>Invoices</v>
      </c>
      <c r="F99" s="25" t="str">
        <f>'Comprehensive apps info'!F99</f>
        <v>bilinvo</v>
      </c>
      <c r="G99" s="25" t="str">
        <f>'Comprehensive apps info'!G99</f>
        <v>Daily</v>
      </c>
      <c r="H99" s="25" t="str">
        <f>'Comprehensive apps info'!H99</f>
        <v>Statement</v>
      </c>
      <c r="I99" s="25" t="str">
        <f>'Comprehensive apps info'!I99</f>
        <v>PDF</v>
      </c>
      <c r="J99" s="25" t="str">
        <f>'Comprehensive apps info'!J99</f>
        <v>Parth</v>
      </c>
      <c r="K99" s="25" t="str">
        <f>'Comprehensive apps info'!K99</f>
        <v>Naidu</v>
      </c>
      <c r="L99" s="25" t="str">
        <f>'Comprehensive apps info'!L99</f>
        <v>Jordan Rampersad</v>
      </c>
      <c r="M99" s="25" t="str">
        <f>'Comprehensive apps info'!M99</f>
        <v>Daniel Everton</v>
      </c>
      <c r="N99" s="25" t="str">
        <f>'Comprehensive apps info'!N99</f>
        <v>Mike Benson</v>
      </c>
      <c r="O99" s="120" t="str">
        <f>'Comprehensive apps info'!O99</f>
        <v>Supported by TEKsystems</v>
      </c>
      <c r="P99" s="25" t="str">
        <f>'Comprehensive apps info'!P99</f>
        <v/>
      </c>
      <c r="Q99" s="25" t="str">
        <f>'Comprehensive apps info'!Q99</f>
        <v/>
      </c>
      <c r="R99" s="25" t="str">
        <f>'Comprehensive apps info'!R99</f>
        <v/>
      </c>
      <c r="S99" s="16" t="str">
        <f>'Comprehensive apps info'!S99</f>
        <v/>
      </c>
      <c r="T99" s="16" t="str">
        <f>'Comprehensive apps info'!T99</f>
        <v/>
      </c>
      <c r="U99" s="25" t="str">
        <f>'Comprehensive apps info'!U99</f>
        <v>Logan</v>
      </c>
      <c r="V99" s="25" t="str">
        <f>'Comprehensive apps info'!V99</f>
        <v>Logan</v>
      </c>
      <c r="W99" s="28" t="str">
        <f>'Comprehensive apps info'!W99</f>
        <v>/prod/bcs/lgnp/clientapp/bilinvo/</v>
      </c>
      <c r="X99" s="29" t="str">
        <f>'Comprehensive apps info'!X99</f>
        <v>/bcs/lgnt/clientapp/bilinvo/</v>
      </c>
      <c r="Y99" s="30" t="str">
        <f>'Comprehensive apps info'!Y99</f>
        <v/>
      </c>
      <c r="Z99" s="31" t="str">
        <f>'Comprehensive apps info'!Z99</f>
        <v/>
      </c>
      <c r="AA99" s="32" t="str">
        <f>'Comprehensive apps info'!AA99</f>
        <v>bdc-rrdinternal@rrd.com</v>
      </c>
      <c r="AB99" s="32" t="str">
        <f>'Comprehensive apps info'!AB99</f>
        <v>bdc-rrdgroupemail@rrd.com</v>
      </c>
      <c r="AC99" s="32" t="str">
        <f>'Comprehensive apps info'!AC99</f>
        <v/>
      </c>
      <c r="AD99" s="32" t="str">
        <f>'Comprehensive apps info'!AD99</f>
        <v/>
      </c>
      <c r="AE99" s="32" t="str">
        <f>'Comprehensive apps info'!AE99</f>
        <v/>
      </c>
      <c r="AF99" s="33" t="str">
        <f>'Comprehensive apps info'!AF99</f>
        <v/>
      </c>
      <c r="AG99" s="33" t="str">
        <f>'Comprehensive apps info'!AG99</f>
        <v/>
      </c>
      <c r="AH99" s="33" t="str">
        <f>'Comprehensive apps info'!AH99</f>
        <v/>
      </c>
      <c r="AI99" s="33" t="str">
        <f>'Comprehensive apps info'!AI99</f>
        <v/>
      </c>
      <c r="AJ99" s="33" t="str">
        <f>'Comprehensive apps info'!AJ99</f>
        <v/>
      </c>
      <c r="AK99" s="34" t="str">
        <f>'Comprehensive apps info'!AK99</f>
        <v/>
      </c>
      <c r="AL99" s="1"/>
      <c r="AM99" s="1"/>
      <c r="AN99" s="1"/>
    </row>
    <row r="100" hidden="1">
      <c r="A100" s="1"/>
      <c r="B100" s="10">
        <f>'Comprehensive apps info'!B100</f>
        <v>6</v>
      </c>
      <c r="C100" s="10">
        <f>'Comprehensive apps info'!C100</f>
        <v>4</v>
      </c>
      <c r="D100" s="132" t="str">
        <f>'Comprehensive apps info'!D100</f>
        <v>Bill.com</v>
      </c>
      <c r="E100" s="25" t="str">
        <f>'Comprehensive apps info'!E100</f>
        <v>ADFR Process</v>
      </c>
      <c r="F100" s="25" t="str">
        <f>'Comprehensive apps info'!F100</f>
        <v>billcom</v>
      </c>
      <c r="G100" s="25" t="str">
        <f>'Comprehensive apps info'!G100</f>
        <v>Daily</v>
      </c>
      <c r="H100" s="25" t="str">
        <f>'Comprehensive apps info'!H100</f>
        <v>Statement</v>
      </c>
      <c r="I100" s="25" t="str">
        <f>'Comprehensive apps info'!I100</f>
        <v>PDF</v>
      </c>
      <c r="J100" s="25" t="str">
        <f>'Comprehensive apps info'!J100</f>
        <v>Parth</v>
      </c>
      <c r="K100" s="25" t="str">
        <f>'Comprehensive apps info'!K100</f>
        <v>Ravi</v>
      </c>
      <c r="L100" s="25" t="str">
        <f>'Comprehensive apps info'!L100</f>
        <v>Jordan Rampersad</v>
      </c>
      <c r="M100" s="25" t="str">
        <f>'Comprehensive apps info'!M100</f>
        <v>Daniel Everton</v>
      </c>
      <c r="N100" s="25" t="str">
        <f>'Comprehensive apps info'!N100</f>
        <v>Mike Benson</v>
      </c>
      <c r="O100" s="120" t="str">
        <f>'Comprehensive apps info'!O100</f>
        <v>Supported by TEKsystems</v>
      </c>
      <c r="P100" s="25" t="str">
        <f>'Comprehensive apps info'!P100</f>
        <v/>
      </c>
      <c r="Q100" s="25" t="str">
        <f>'Comprehensive apps info'!Q100</f>
        <v/>
      </c>
      <c r="R100" s="25" t="str">
        <f>'Comprehensive apps info'!R100</f>
        <v/>
      </c>
      <c r="S100" s="16" t="str">
        <f>'Comprehensive apps info'!S100</f>
        <v/>
      </c>
      <c r="T100" s="16" t="str">
        <f>'Comprehensive apps info'!T100</f>
        <v/>
      </c>
      <c r="U100" s="25" t="str">
        <f>'Comprehensive apps info'!U100</f>
        <v>Logan</v>
      </c>
      <c r="V100" s="25" t="str">
        <f>'Comprehensive apps info'!V100</f>
        <v>Logan</v>
      </c>
      <c r="W100" s="28" t="str">
        <f>'Comprehensive apps info'!W100</f>
        <v>/prod/bcs/lgnp/clientapp/billcom/</v>
      </c>
      <c r="X100" s="29" t="str">
        <f>'Comprehensive apps info'!X100</f>
        <v>/bcs/lgnt/clientapp/billcom/</v>
      </c>
      <c r="Y100" s="30" t="str">
        <f>'Comprehensive apps info'!Y100</f>
        <v>There is no Google Site for this app.</v>
      </c>
      <c r="Z100" s="31" t="str">
        <f>'Comprehensive apps info'!Z100</f>
        <v/>
      </c>
      <c r="AA100" s="32" t="str">
        <f>'Comprehensive apps info'!AA100</f>
        <v>bdc-rrdinternal@rrd.com</v>
      </c>
      <c r="AB100" s="32" t="str">
        <f>'Comprehensive apps info'!AB100</f>
        <v>bdc-rrdgroupemail@rrd.com</v>
      </c>
      <c r="AC100" s="32" t="str">
        <f>'Comprehensive apps info'!AC100</f>
        <v/>
      </c>
      <c r="AD100" s="32" t="str">
        <f>'Comprehensive apps info'!AD100</f>
        <v/>
      </c>
      <c r="AE100" s="32" t="str">
        <f>'Comprehensive apps info'!AE100</f>
        <v/>
      </c>
      <c r="AF100" s="33" t="str">
        <f>'Comprehensive apps info'!AF100</f>
        <v/>
      </c>
      <c r="AG100" s="33" t="str">
        <f>'Comprehensive apps info'!AG100</f>
        <v/>
      </c>
      <c r="AH100" s="33" t="str">
        <f>'Comprehensive apps info'!AH100</f>
        <v/>
      </c>
      <c r="AI100" s="33" t="str">
        <f>'Comprehensive apps info'!AI100</f>
        <v/>
      </c>
      <c r="AJ100" s="33" t="str">
        <f>'Comprehensive apps info'!AJ100</f>
        <v/>
      </c>
      <c r="AK100" s="34" t="str">
        <f>'Comprehensive apps info'!AK100</f>
        <v/>
      </c>
      <c r="AL100" s="1"/>
      <c r="AM100" s="1"/>
      <c r="AN100" s="1"/>
    </row>
    <row r="101" hidden="1">
      <c r="A101" s="1"/>
      <c r="B101" s="14">
        <f>'Comprehensive apps info'!B101</f>
        <v>6</v>
      </c>
      <c r="C101" s="14">
        <f>'Comprehensive apps info'!C101</f>
        <v>5</v>
      </c>
      <c r="D101" s="35" t="str">
        <f>'Comprehensive apps info'!D101</f>
        <v>CULS</v>
      </c>
      <c r="E101" s="35" t="str">
        <f>'Comprehensive apps info'!E101</f>
        <v>Auto Statement</v>
      </c>
      <c r="F101" s="35" t="str">
        <f>'Comprehensive apps info'!F101</f>
        <v>culstmt</v>
      </c>
      <c r="G101" s="35" t="str">
        <f>'Comprehensive apps info'!G101</f>
        <v>Daily</v>
      </c>
      <c r="H101" s="35" t="str">
        <f>'Comprehensive apps info'!H101</f>
        <v>Statement</v>
      </c>
      <c r="I101" s="35" t="str">
        <f>'Comprehensive apps info'!I101</f>
        <v>Raw Data</v>
      </c>
      <c r="J101" s="35" t="str">
        <f>'Comprehensive apps info'!J101</f>
        <v>Unassigned</v>
      </c>
      <c r="K101" s="35" t="str">
        <f>'Comprehensive apps info'!K101</f>
        <v>Unassigned</v>
      </c>
      <c r="L101" s="35" t="str">
        <f>'Comprehensive apps info'!L101</f>
        <v>Kim Bell</v>
      </c>
      <c r="M101" s="35" t="str">
        <f>'Comprehensive apps info'!M101</f>
        <v>Lisa Migliore</v>
      </c>
      <c r="N101" s="35" t="str">
        <f>'Comprehensive apps info'!N101</f>
        <v>Mike Benson</v>
      </c>
      <c r="O101" s="67" t="str">
        <f>'Comprehensive apps info'!O101</f>
        <v>De-scoped from TEKsystems</v>
      </c>
      <c r="P101" s="35" t="str">
        <f>'Comprehensive apps info'!P101</f>
        <v/>
      </c>
      <c r="Q101" s="35" t="str">
        <f>'Comprehensive apps info'!Q101</f>
        <v/>
      </c>
      <c r="R101" s="35" t="str">
        <f>'Comprehensive apps info'!R101</f>
        <v/>
      </c>
      <c r="S101" s="38" t="str">
        <f>'Comprehensive apps info'!S101</f>
        <v/>
      </c>
      <c r="T101" s="38" t="str">
        <f>'Comprehensive apps info'!T101</f>
        <v/>
      </c>
      <c r="U101" s="35" t="str">
        <f>'Comprehensive apps info'!U101</f>
        <v>Hyde Park</v>
      </c>
      <c r="V101" s="35" t="str">
        <f>'Comprehensive apps info'!V101</f>
        <v>Hyde Park</v>
      </c>
      <c r="W101" s="37" t="str">
        <f>'Comprehensive apps info'!W101</f>
        <v>/prod/bcs/hdpp/clientapp/culstmt/</v>
      </c>
      <c r="X101" s="55" t="str">
        <f>'Comprehensive apps info'!X101</f>
        <v>/bcs/hdpt/clientapp/culstmt/</v>
      </c>
      <c r="Y101" s="40" t="str">
        <f>'Comprehensive apps info'!Y101</f>
        <v/>
      </c>
      <c r="Z101" s="40" t="str">
        <f>'Comprehensive apps info'!Z101</f>
        <v/>
      </c>
      <c r="AA101" s="39" t="str">
        <f>'Comprehensive apps info'!AA101</f>
        <v/>
      </c>
      <c r="AB101" s="39" t="str">
        <f>'Comprehensive apps info'!AB101</f>
        <v/>
      </c>
      <c r="AC101" s="39" t="str">
        <f>'Comprehensive apps info'!AC101</f>
        <v/>
      </c>
      <c r="AD101" s="39" t="str">
        <f>'Comprehensive apps info'!AD101</f>
        <v/>
      </c>
      <c r="AE101" s="39" t="str">
        <f>'Comprehensive apps info'!AE101</f>
        <v/>
      </c>
      <c r="AF101" s="94" t="str">
        <f>'Comprehensive apps info'!AF101</f>
        <v/>
      </c>
      <c r="AG101" s="94" t="str">
        <f>'Comprehensive apps info'!AG101</f>
        <v/>
      </c>
      <c r="AH101" s="94" t="str">
        <f>'Comprehensive apps info'!AH101</f>
        <v/>
      </c>
      <c r="AI101" s="94" t="str">
        <f>'Comprehensive apps info'!AI101</f>
        <v/>
      </c>
      <c r="AJ101" s="94" t="str">
        <f>'Comprehensive apps info'!AJ101</f>
        <v/>
      </c>
      <c r="AK101" s="138" t="str">
        <f>'Comprehensive apps info'!AK101</f>
        <v/>
      </c>
      <c r="AL101" s="1"/>
      <c r="AM101" s="1"/>
      <c r="AN101" s="1"/>
    </row>
    <row r="102" hidden="1">
      <c r="A102" s="1"/>
      <c r="B102" s="10">
        <f>'Comprehensive apps info'!B102</f>
        <v>6</v>
      </c>
      <c r="C102" s="10">
        <f>'Comprehensive apps info'!C102</f>
        <v>6</v>
      </c>
      <c r="D102" s="25" t="str">
        <f>'Comprehensive apps info'!D102</f>
        <v>Fastenal</v>
      </c>
      <c r="E102" s="25" t="str">
        <f>'Comprehensive apps info'!E102</f>
        <v>Invoices</v>
      </c>
      <c r="F102" s="25" t="str">
        <f>'Comprehensive apps info'!F102</f>
        <v>fstinvs</v>
      </c>
      <c r="G102" s="25" t="str">
        <f>'Comprehensive apps info'!G102</f>
        <v>Weekly</v>
      </c>
      <c r="H102" s="25" t="str">
        <f>'Comprehensive apps info'!H102</f>
        <v>Statement</v>
      </c>
      <c r="I102" s="25" t="str">
        <f>'Comprehensive apps info'!I102</f>
        <v>AFP</v>
      </c>
      <c r="J102" s="25" t="str">
        <f>'Comprehensive apps info'!J102</f>
        <v>Veera</v>
      </c>
      <c r="K102" s="25" t="str">
        <f>'Comprehensive apps info'!K102</f>
        <v>Naidu</v>
      </c>
      <c r="L102" s="25" t="str">
        <f>'Comprehensive apps info'!L102</f>
        <v>Tammy Hellberg</v>
      </c>
      <c r="M102" s="25" t="str">
        <f>'Comprehensive apps info'!M102</f>
        <v>Beverly Riebe</v>
      </c>
      <c r="N102" s="25" t="str">
        <f>'Comprehensive apps info'!N102</f>
        <v>Mike Benson</v>
      </c>
      <c r="O102" s="120" t="str">
        <f>'Comprehensive apps info'!O102</f>
        <v>Supported by TEKsystems</v>
      </c>
      <c r="P102" s="25" t="str">
        <f>'Comprehensive apps info'!P102</f>
        <v/>
      </c>
      <c r="Q102" s="25" t="str">
        <f>'Comprehensive apps info'!Q102</f>
        <v/>
      </c>
      <c r="R102" s="25" t="str">
        <f>'Comprehensive apps info'!R102</f>
        <v/>
      </c>
      <c r="S102" s="16" t="str">
        <f>'Comprehensive apps info'!S102</f>
        <v/>
      </c>
      <c r="T102" s="16" t="str">
        <f>'Comprehensive apps info'!T102</f>
        <v/>
      </c>
      <c r="U102" s="25" t="str">
        <f>'Comprehensive apps info'!U102</f>
        <v>Chicago</v>
      </c>
      <c r="V102" s="25" t="str">
        <f>'Comprehensive apps info'!V102</f>
        <v>Chicago</v>
      </c>
      <c r="W102" s="28" t="str">
        <f>'Comprehensive apps info'!W102</f>
        <v>/prod/bcs/chgp/clientapp/fstinvs/</v>
      </c>
      <c r="X102" s="29" t="str">
        <f>'Comprehensive apps info'!X102</f>
        <v>/bcs/chgt/clientapp/fstinvs/</v>
      </c>
      <c r="Y102" s="30" t="str">
        <f>'Comprehensive apps info'!Y102</f>
        <v>https://sites.google.com/a/rrd.com/fastenal/</v>
      </c>
      <c r="Z102" s="31" t="str">
        <f>'Comprehensive apps info'!Z102</f>
        <v/>
      </c>
      <c r="AA102" s="32" t="str">
        <f>'Comprehensive apps info'!AA102</f>
        <v>rrd-fstinvs-igroup@rrd.com</v>
      </c>
      <c r="AB102" s="32" t="str">
        <f>'Comprehensive apps info'!AB102</f>
        <v>rrd-fstinvs-egroup@rrd.com</v>
      </c>
      <c r="AC102" s="32" t="str">
        <f>'Comprehensive apps info'!AC102</f>
        <v/>
      </c>
      <c r="AD102" s="32" t="str">
        <f>'Comprehensive apps info'!AD102</f>
        <v/>
      </c>
      <c r="AE102" s="32" t="str">
        <f>'Comprehensive apps info'!AE102</f>
        <v/>
      </c>
      <c r="AF102" s="33" t="str">
        <f>'Comprehensive apps info'!AF102</f>
        <v/>
      </c>
      <c r="AG102" s="33" t="str">
        <f>'Comprehensive apps info'!AG102</f>
        <v/>
      </c>
      <c r="AH102" s="33" t="str">
        <f>'Comprehensive apps info'!AH102</f>
        <v/>
      </c>
      <c r="AI102" s="33" t="str">
        <f>'Comprehensive apps info'!AI102</f>
        <v/>
      </c>
      <c r="AJ102" s="33" t="str">
        <f>'Comprehensive apps info'!AJ102</f>
        <v/>
      </c>
      <c r="AK102" s="34" t="str">
        <f>'Comprehensive apps info'!AK102</f>
        <v/>
      </c>
      <c r="AL102" s="1"/>
      <c r="AM102" s="1"/>
      <c r="AN102" s="1"/>
    </row>
    <row r="103" hidden="1">
      <c r="A103" s="1"/>
      <c r="B103" s="10">
        <f>'Comprehensive apps info'!B103</f>
        <v>6</v>
      </c>
      <c r="C103" s="10">
        <f>'Comprehensive apps info'!C103</f>
        <v>7</v>
      </c>
      <c r="D103" s="25" t="str">
        <f>'Comprehensive apps info'!D103</f>
        <v>Fastenal</v>
      </c>
      <c r="E103" s="25" t="str">
        <f>'Comprehensive apps info'!E103</f>
        <v>Statements</v>
      </c>
      <c r="F103" s="25" t="str">
        <f>'Comprehensive apps info'!F103</f>
        <v>fststmt</v>
      </c>
      <c r="G103" s="25" t="str">
        <f>'Comprehensive apps info'!G103</f>
        <v>Weekly</v>
      </c>
      <c r="H103" s="25" t="str">
        <f>'Comprehensive apps info'!H103</f>
        <v>Statement</v>
      </c>
      <c r="I103" s="25" t="str">
        <f>'Comprehensive apps info'!I103</f>
        <v>AFP</v>
      </c>
      <c r="J103" s="25" t="str">
        <f>'Comprehensive apps info'!J103</f>
        <v>Veera</v>
      </c>
      <c r="K103" s="25" t="str">
        <f>'Comprehensive apps info'!K103</f>
        <v>Naidu</v>
      </c>
      <c r="L103" s="25" t="str">
        <f>'Comprehensive apps info'!L103</f>
        <v>Tammy Hellberg</v>
      </c>
      <c r="M103" s="25" t="str">
        <f>'Comprehensive apps info'!M103</f>
        <v>Beverly Riebe</v>
      </c>
      <c r="N103" s="25" t="str">
        <f>'Comprehensive apps info'!N103</f>
        <v>Mike Benson</v>
      </c>
      <c r="O103" s="120" t="str">
        <f>'Comprehensive apps info'!O103</f>
        <v>Supported by TEKsystems</v>
      </c>
      <c r="P103" s="25" t="str">
        <f>'Comprehensive apps info'!P103</f>
        <v/>
      </c>
      <c r="Q103" s="25" t="str">
        <f>'Comprehensive apps info'!Q103</f>
        <v/>
      </c>
      <c r="R103" s="25" t="str">
        <f>'Comprehensive apps info'!R103</f>
        <v/>
      </c>
      <c r="S103" s="16" t="str">
        <f>'Comprehensive apps info'!S103</f>
        <v/>
      </c>
      <c r="T103" s="16" t="str">
        <f>'Comprehensive apps info'!T103</f>
        <v/>
      </c>
      <c r="U103" s="25" t="str">
        <f>'Comprehensive apps info'!U103</f>
        <v>Chicago</v>
      </c>
      <c r="V103" s="25" t="str">
        <f>'Comprehensive apps info'!V103</f>
        <v>Chicago</v>
      </c>
      <c r="W103" s="28" t="str">
        <f>'Comprehensive apps info'!W103</f>
        <v>/prod/bcs/chgp/clientapp/fststmt/</v>
      </c>
      <c r="X103" s="29" t="str">
        <f>'Comprehensive apps info'!X103</f>
        <v>/bcs/chgt/clientapp/fststmt/</v>
      </c>
      <c r="Y103" s="30" t="str">
        <f>'Comprehensive apps info'!Y103</f>
        <v>https://sites.google.com/a/rrd.com/fastenal/</v>
      </c>
      <c r="Z103" s="31" t="str">
        <f>'Comprehensive apps info'!Z103</f>
        <v/>
      </c>
      <c r="AA103" s="32" t="str">
        <f>'Comprehensive apps info'!AA103</f>
        <v>rrd-fststmt-igroup@rrd.com</v>
      </c>
      <c r="AB103" s="32" t="str">
        <f>'Comprehensive apps info'!AB103</f>
        <v>rrd-fststmt-egroup@rrd.com</v>
      </c>
      <c r="AC103" s="32" t="str">
        <f>'Comprehensive apps info'!AC103</f>
        <v/>
      </c>
      <c r="AD103" s="32" t="str">
        <f>'Comprehensive apps info'!AD103</f>
        <v/>
      </c>
      <c r="AE103" s="32" t="str">
        <f>'Comprehensive apps info'!AE103</f>
        <v/>
      </c>
      <c r="AF103" s="33" t="str">
        <f>'Comprehensive apps info'!AF103</f>
        <v/>
      </c>
      <c r="AG103" s="33" t="str">
        <f>'Comprehensive apps info'!AG103</f>
        <v/>
      </c>
      <c r="AH103" s="33" t="str">
        <f>'Comprehensive apps info'!AH103</f>
        <v/>
      </c>
      <c r="AI103" s="33" t="str">
        <f>'Comprehensive apps info'!AI103</f>
        <v/>
      </c>
      <c r="AJ103" s="33" t="str">
        <f>'Comprehensive apps info'!AJ103</f>
        <v/>
      </c>
      <c r="AK103" s="34" t="str">
        <f>'Comprehensive apps info'!AK103</f>
        <v/>
      </c>
      <c r="AL103" s="1"/>
      <c r="AM103" s="1"/>
      <c r="AN103" s="1"/>
    </row>
    <row r="104" hidden="1">
      <c r="A104" s="1"/>
      <c r="B104" s="10">
        <f>'Comprehensive apps info'!B104</f>
        <v>6</v>
      </c>
      <c r="C104" s="10">
        <f>'Comprehensive apps info'!C104</f>
        <v>8</v>
      </c>
      <c r="D104" s="25" t="str">
        <f>'Comprehensive apps info'!D104</f>
        <v>Genworth AssetMark</v>
      </c>
      <c r="E104" s="25" t="str">
        <f>'Comprehensive apps info'!E104</f>
        <v>Advisor QPR</v>
      </c>
      <c r="F104" s="25" t="str">
        <f>'Comprehensive apps info'!F104</f>
        <v>gnwaqpr</v>
      </c>
      <c r="G104" s="25" t="str">
        <f>'Comprehensive apps info'!G104</f>
        <v>Quarterly</v>
      </c>
      <c r="H104" s="25" t="str">
        <f>'Comprehensive apps info'!H104</f>
        <v>Statement</v>
      </c>
      <c r="I104" s="25" t="str">
        <f>'Comprehensive apps info'!I104</f>
        <v>PDF</v>
      </c>
      <c r="J104" s="25" t="str">
        <f>'Comprehensive apps info'!J104</f>
        <v>Parth</v>
      </c>
      <c r="K104" s="25" t="str">
        <f>'Comprehensive apps info'!K104</f>
        <v>Ravi</v>
      </c>
      <c r="L104" s="25" t="str">
        <f>'Comprehensive apps info'!L104</f>
        <v>Jordan Rampersad</v>
      </c>
      <c r="M104" s="25" t="str">
        <f>'Comprehensive apps info'!M104</f>
        <v>Richard Sprague &amp; Melissa Mays</v>
      </c>
      <c r="N104" s="25" t="str">
        <f>'Comprehensive apps info'!N104</f>
        <v>Mike Benson</v>
      </c>
      <c r="O104" s="120" t="str">
        <f>'Comprehensive apps info'!O104</f>
        <v>Supported by TEKsystems</v>
      </c>
      <c r="P104" s="25" t="str">
        <f>'Comprehensive apps info'!P104</f>
        <v/>
      </c>
      <c r="Q104" s="25" t="str">
        <f>'Comprehensive apps info'!Q104</f>
        <v/>
      </c>
      <c r="R104" s="25" t="str">
        <f>'Comprehensive apps info'!R104</f>
        <v/>
      </c>
      <c r="S104" s="16" t="str">
        <f>'Comprehensive apps info'!S104</f>
        <v/>
      </c>
      <c r="T104" s="16" t="str">
        <f>'Comprehensive apps info'!T104</f>
        <v/>
      </c>
      <c r="U104" s="25" t="str">
        <f>'Comprehensive apps info'!U104</f>
        <v>Logan</v>
      </c>
      <c r="V104" s="25" t="str">
        <f>'Comprehensive apps info'!V104</f>
        <v>Logan</v>
      </c>
      <c r="W104" s="28" t="str">
        <f>'Comprehensive apps info'!W104</f>
        <v>/prod/bcs/lgnp/clientapp/gnwaqpr/</v>
      </c>
      <c r="X104" s="29" t="str">
        <f>'Comprehensive apps info'!X104</f>
        <v>/bcs/lgnt/clientapp/gnwaqpr/</v>
      </c>
      <c r="Y104" s="30" t="str">
        <f>'Comprehensive apps info'!Y104</f>
        <v>https://sites.google.com/a/rrd.com/genworth-financial/</v>
      </c>
      <c r="Z104" s="31" t="str">
        <f>'Comprehensive apps info'!Z104</f>
        <v/>
      </c>
      <c r="AA104" s="32" t="str">
        <f>'Comprehensive apps info'!AA104</f>
        <v>rrd-gnwqpr-igroup@rrd.com</v>
      </c>
      <c r="AB104" s="32" t="str">
        <f>'Comprehensive apps info'!AB104</f>
        <v>rrd-gnwqpr-egroup@rrd.com</v>
      </c>
      <c r="AC104" s="32" t="str">
        <f>'Comprehensive apps info'!AC104</f>
        <v/>
      </c>
      <c r="AD104" s="32" t="str">
        <f>'Comprehensive apps info'!AD104</f>
        <v/>
      </c>
      <c r="AE104" s="32" t="str">
        <f>'Comprehensive apps info'!AE104</f>
        <v/>
      </c>
      <c r="AF104" s="33" t="str">
        <f>'Comprehensive apps info'!AF104</f>
        <v/>
      </c>
      <c r="AG104" s="33" t="str">
        <f>'Comprehensive apps info'!AG104</f>
        <v/>
      </c>
      <c r="AH104" s="33" t="str">
        <f>'Comprehensive apps info'!AH104</f>
        <v/>
      </c>
      <c r="AI104" s="33" t="str">
        <f>'Comprehensive apps info'!AI104</f>
        <v/>
      </c>
      <c r="AJ104" s="33" t="str">
        <f>'Comprehensive apps info'!AJ104</f>
        <v/>
      </c>
      <c r="AK104" s="34" t="str">
        <f>'Comprehensive apps info'!AK104</f>
        <v/>
      </c>
      <c r="AL104" s="1"/>
      <c r="AM104" s="1"/>
      <c r="AN104" s="1"/>
    </row>
    <row r="105" hidden="1">
      <c r="A105" s="1"/>
      <c r="B105" s="10">
        <f>'Comprehensive apps info'!B105</f>
        <v>6</v>
      </c>
      <c r="C105" s="10">
        <f>'Comprehensive apps info'!C105</f>
        <v>9</v>
      </c>
      <c r="D105" s="25" t="str">
        <f>'Comprehensive apps info'!D105</f>
        <v>Genworth AssetMark</v>
      </c>
      <c r="E105" s="25" t="str">
        <f>'Comprehensive apps info'!E105</f>
        <v>Client QPR</v>
      </c>
      <c r="F105" s="25" t="str">
        <f>'Comprehensive apps info'!F105</f>
        <v>gnwcqpr</v>
      </c>
      <c r="G105" s="25" t="str">
        <f>'Comprehensive apps info'!G105</f>
        <v>Quarterly</v>
      </c>
      <c r="H105" s="25" t="str">
        <f>'Comprehensive apps info'!H105</f>
        <v>Statement</v>
      </c>
      <c r="I105" s="25" t="str">
        <f>'Comprehensive apps info'!I105</f>
        <v>PDF</v>
      </c>
      <c r="J105" s="25" t="str">
        <f>'Comprehensive apps info'!J105</f>
        <v>Parth</v>
      </c>
      <c r="K105" s="25" t="str">
        <f>'Comprehensive apps info'!K105</f>
        <v>Ravi</v>
      </c>
      <c r="L105" s="25" t="str">
        <f>'Comprehensive apps info'!L105</f>
        <v>Jordan Rampersad</v>
      </c>
      <c r="M105" s="25" t="str">
        <f>'Comprehensive apps info'!M105</f>
        <v>Richard Sprague &amp; Melissa Mays</v>
      </c>
      <c r="N105" s="25" t="str">
        <f>'Comprehensive apps info'!N105</f>
        <v>Mike Benson</v>
      </c>
      <c r="O105" s="120" t="str">
        <f>'Comprehensive apps info'!O105</f>
        <v>Supported by TEKsystems</v>
      </c>
      <c r="P105" s="25" t="str">
        <f>'Comprehensive apps info'!P105</f>
        <v/>
      </c>
      <c r="Q105" s="25" t="str">
        <f>'Comprehensive apps info'!Q105</f>
        <v/>
      </c>
      <c r="R105" s="25" t="str">
        <f>'Comprehensive apps info'!R105</f>
        <v/>
      </c>
      <c r="S105" s="16" t="str">
        <f>'Comprehensive apps info'!S105</f>
        <v/>
      </c>
      <c r="T105" s="16" t="str">
        <f>'Comprehensive apps info'!T105</f>
        <v/>
      </c>
      <c r="U105" s="25" t="str">
        <f>'Comprehensive apps info'!U105</f>
        <v>Logan</v>
      </c>
      <c r="V105" s="25" t="str">
        <f>'Comprehensive apps info'!V105</f>
        <v>Logan</v>
      </c>
      <c r="W105" s="28" t="str">
        <f>'Comprehensive apps info'!W105</f>
        <v>/prod/bcs/lgnp/clientapp/gnwcqpr/</v>
      </c>
      <c r="X105" s="29" t="str">
        <f>'Comprehensive apps info'!X105</f>
        <v>/bcs/lgnt/clientapp/gnwcqpr/</v>
      </c>
      <c r="Y105" s="30" t="str">
        <f>'Comprehensive apps info'!Y105</f>
        <v>https://sites.google.com/a/rrd.com/genworth-financial/</v>
      </c>
      <c r="Z105" s="31" t="str">
        <f>'Comprehensive apps info'!Z105</f>
        <v/>
      </c>
      <c r="AA105" s="32" t="str">
        <f>'Comprehensive apps info'!AA105</f>
        <v>rrd-gnwqpr-igroup@rrd.com</v>
      </c>
      <c r="AB105" s="32" t="str">
        <f>'Comprehensive apps info'!AB105</f>
        <v>rrd-gnwqpr-egroup@rrd.com</v>
      </c>
      <c r="AC105" s="32" t="str">
        <f>'Comprehensive apps info'!AC105</f>
        <v/>
      </c>
      <c r="AD105" s="32" t="str">
        <f>'Comprehensive apps info'!AD105</f>
        <v/>
      </c>
      <c r="AE105" s="32" t="str">
        <f>'Comprehensive apps info'!AE105</f>
        <v/>
      </c>
      <c r="AF105" s="33" t="str">
        <f>'Comprehensive apps info'!AF105</f>
        <v/>
      </c>
      <c r="AG105" s="33" t="str">
        <f>'Comprehensive apps info'!AG105</f>
        <v/>
      </c>
      <c r="AH105" s="33" t="str">
        <f>'Comprehensive apps info'!AH105</f>
        <v/>
      </c>
      <c r="AI105" s="33" t="str">
        <f>'Comprehensive apps info'!AI105</f>
        <v/>
      </c>
      <c r="AJ105" s="33" t="str">
        <f>'Comprehensive apps info'!AJ105</f>
        <v/>
      </c>
      <c r="AK105" s="34" t="str">
        <f>'Comprehensive apps info'!AK105</f>
        <v/>
      </c>
      <c r="AL105" s="1"/>
      <c r="AM105" s="1"/>
      <c r="AN105" s="1"/>
    </row>
    <row r="106" hidden="1">
      <c r="A106" s="1"/>
      <c r="B106" s="10">
        <f>'Comprehensive apps info'!B106</f>
        <v>6</v>
      </c>
      <c r="C106" s="10">
        <f>'Comprehensive apps info'!C106</f>
        <v>10</v>
      </c>
      <c r="D106" s="25" t="str">
        <f>'Comprehensive apps info'!D106</f>
        <v>Genworth AssetMark</v>
      </c>
      <c r="E106" s="25" t="str">
        <f>'Comprehensive apps info'!E106</f>
        <v>1099-R</v>
      </c>
      <c r="F106" s="25" t="str">
        <f>'Comprehensive apps info'!F106</f>
        <v>gnwrtmt</v>
      </c>
      <c r="G106" s="25" t="str">
        <f>'Comprehensive apps info'!G106</f>
        <v>Annual</v>
      </c>
      <c r="H106" s="25" t="str">
        <f>'Comprehensive apps info'!H106</f>
        <v>Statement</v>
      </c>
      <c r="I106" s="25" t="str">
        <f>'Comprehensive apps info'!I106</f>
        <v>PDF</v>
      </c>
      <c r="J106" s="25" t="str">
        <f>'Comprehensive apps info'!J106</f>
        <v>Parth</v>
      </c>
      <c r="K106" s="25" t="str">
        <f>'Comprehensive apps info'!K106</f>
        <v>Ravi</v>
      </c>
      <c r="L106" s="25" t="str">
        <f>'Comprehensive apps info'!L106</f>
        <v>Bob Durtschi</v>
      </c>
      <c r="M106" s="25" t="str">
        <f>'Comprehensive apps info'!M106</f>
        <v>Richard Sprague &amp; Melissa Mays</v>
      </c>
      <c r="N106" s="25" t="str">
        <f>'Comprehensive apps info'!N106</f>
        <v>Casey McCammon</v>
      </c>
      <c r="O106" s="120" t="str">
        <f>'Comprehensive apps info'!O106</f>
        <v>Supported by TEKsystems</v>
      </c>
      <c r="P106" s="25" t="str">
        <f>'Comprehensive apps info'!P106</f>
        <v/>
      </c>
      <c r="Q106" s="25" t="str">
        <f>'Comprehensive apps info'!Q106</f>
        <v/>
      </c>
      <c r="R106" s="25" t="str">
        <f>'Comprehensive apps info'!R106</f>
        <v/>
      </c>
      <c r="S106" s="16" t="str">
        <f>'Comprehensive apps info'!S106</f>
        <v/>
      </c>
      <c r="T106" s="16" t="str">
        <f>'Comprehensive apps info'!T106</f>
        <v/>
      </c>
      <c r="U106" s="25" t="str">
        <f>'Comprehensive apps info'!U106</f>
        <v>Logan</v>
      </c>
      <c r="V106" s="25" t="str">
        <f>'Comprehensive apps info'!V106</f>
        <v>Logan</v>
      </c>
      <c r="W106" s="28" t="str">
        <f>'Comprehensive apps info'!W106</f>
        <v>/prod/bcs/lgnp/clientapp/gnwrtmt/</v>
      </c>
      <c r="X106" s="29" t="str">
        <f>'Comprehensive apps info'!X106</f>
        <v>/bcs/lgnt/clientapp/gnwrtmt/</v>
      </c>
      <c r="Y106" s="30" t="str">
        <f>'Comprehensive apps info'!Y106</f>
        <v>https://sites.google.com/a/rrd.com/assetmark-1099c-1099r-5498/</v>
      </c>
      <c r="Z106" s="31" t="str">
        <f>'Comprehensive apps info'!Z106</f>
        <v/>
      </c>
      <c r="AA106" s="32" t="str">
        <f>'Comprehensive apps info'!AA106</f>
        <v>rrd-gnwqpr-igroup@rrd.com</v>
      </c>
      <c r="AB106" s="32" t="str">
        <f>'Comprehensive apps info'!AB106</f>
        <v>rrd_gnwcomp_egroup@rrd.com</v>
      </c>
      <c r="AC106" s="32" t="str">
        <f>'Comprehensive apps info'!AC106</f>
        <v/>
      </c>
      <c r="AD106" s="32" t="str">
        <f>'Comprehensive apps info'!AD106</f>
        <v/>
      </c>
      <c r="AE106" s="32" t="str">
        <f>'Comprehensive apps info'!AE106</f>
        <v/>
      </c>
      <c r="AF106" s="33" t="str">
        <f>'Comprehensive apps info'!AF106</f>
        <v/>
      </c>
      <c r="AG106" s="33" t="str">
        <f>'Comprehensive apps info'!AG106</f>
        <v/>
      </c>
      <c r="AH106" s="33" t="str">
        <f>'Comprehensive apps info'!AH106</f>
        <v/>
      </c>
      <c r="AI106" s="33" t="str">
        <f>'Comprehensive apps info'!AI106</f>
        <v/>
      </c>
      <c r="AJ106" s="33" t="str">
        <f>'Comprehensive apps info'!AJ106</f>
        <v/>
      </c>
      <c r="AK106" s="34" t="str">
        <f>'Comprehensive apps info'!AK106</f>
        <v/>
      </c>
      <c r="AL106" s="1"/>
      <c r="AM106" s="1"/>
      <c r="AN106" s="1"/>
    </row>
    <row r="107" hidden="1">
      <c r="A107" s="1"/>
      <c r="B107" s="14">
        <f>'Comprehensive apps info'!B107</f>
        <v>6</v>
      </c>
      <c r="C107" s="14">
        <f>'Comprehensive apps info'!C107</f>
        <v>11</v>
      </c>
      <c r="D107" s="35" t="str">
        <f>'Comprehensive apps info'!D107</f>
        <v>New Mexico Livestock</v>
      </c>
      <c r="E107" s="35" t="str">
        <f>'Comprehensive apps info'!E107</f>
        <v>Brand Postcards</v>
      </c>
      <c r="F107" s="35" t="str">
        <f>'Comprehensive apps info'!F107</f>
        <v/>
      </c>
      <c r="G107" s="35" t="str">
        <f>'Comprehensive apps info'!G107</f>
        <v>Annual</v>
      </c>
      <c r="H107" s="35" t="str">
        <f>'Comprehensive apps info'!H107</f>
        <v>Postcard</v>
      </c>
      <c r="I107" s="35" t="str">
        <f>'Comprehensive apps info'!I107</f>
        <v>Raw Data</v>
      </c>
      <c r="J107" s="35" t="str">
        <f>'Comprehensive apps info'!J107</f>
        <v>Unassigned</v>
      </c>
      <c r="K107" s="35" t="str">
        <f>'Comprehensive apps info'!K107</f>
        <v>Unassigned</v>
      </c>
      <c r="L107" s="35" t="str">
        <f>'Comprehensive apps info'!L107</f>
        <v>Tammy Hellberg</v>
      </c>
      <c r="M107" s="35" t="str">
        <f>'Comprehensive apps info'!M107</f>
        <v>Mark Andreasen</v>
      </c>
      <c r="N107" s="35" t="str">
        <f>'Comprehensive apps info'!N107</f>
        <v>Mike Benson</v>
      </c>
      <c r="O107" s="67" t="str">
        <f>'Comprehensive apps info'!O107</f>
        <v>De-scoped from TEKsystems</v>
      </c>
      <c r="P107" s="35" t="str">
        <f>'Comprehensive apps info'!P107</f>
        <v/>
      </c>
      <c r="Q107" s="35" t="str">
        <f>'Comprehensive apps info'!Q107</f>
        <v/>
      </c>
      <c r="R107" s="35" t="str">
        <f>'Comprehensive apps info'!R107</f>
        <v/>
      </c>
      <c r="S107" s="38" t="str">
        <f>'Comprehensive apps info'!S107</f>
        <v/>
      </c>
      <c r="T107" s="38" t="str">
        <f>'Comprehensive apps info'!T107</f>
        <v/>
      </c>
      <c r="U107" s="35" t="str">
        <f>'Comprehensive apps info'!U107</f>
        <v>Need to check</v>
      </c>
      <c r="V107" s="35" t="str">
        <f>'Comprehensive apps info'!V107</f>
        <v>Need to check</v>
      </c>
      <c r="W107" s="37" t="str">
        <f>'Comprehensive apps info'!W107</f>
        <v/>
      </c>
      <c r="X107" s="55" t="str">
        <f>'Comprehensive apps info'!X107</f>
        <v/>
      </c>
      <c r="Y107" s="40" t="str">
        <f>'Comprehensive apps info'!Y107</f>
        <v/>
      </c>
      <c r="Z107" s="40" t="str">
        <f>'Comprehensive apps info'!Z107</f>
        <v/>
      </c>
      <c r="AA107" s="39" t="str">
        <f>'Comprehensive apps info'!AA107</f>
        <v/>
      </c>
      <c r="AB107" s="39" t="str">
        <f>'Comprehensive apps info'!AB107</f>
        <v/>
      </c>
      <c r="AC107" s="39" t="str">
        <f>'Comprehensive apps info'!AC107</f>
        <v/>
      </c>
      <c r="AD107" s="39" t="str">
        <f>'Comprehensive apps info'!AD107</f>
        <v/>
      </c>
      <c r="AE107" s="39" t="str">
        <f>'Comprehensive apps info'!AE107</f>
        <v/>
      </c>
      <c r="AF107" s="94" t="str">
        <f>'Comprehensive apps info'!AF107</f>
        <v/>
      </c>
      <c r="AG107" s="94" t="str">
        <f>'Comprehensive apps info'!AG107</f>
        <v/>
      </c>
      <c r="AH107" s="94" t="str">
        <f>'Comprehensive apps info'!AH107</f>
        <v/>
      </c>
      <c r="AI107" s="94" t="str">
        <f>'Comprehensive apps info'!AI107</f>
        <v/>
      </c>
      <c r="AJ107" s="94" t="str">
        <f>'Comprehensive apps info'!AJ107</f>
        <v/>
      </c>
      <c r="AK107" s="138" t="str">
        <f>'Comprehensive apps info'!AK107</f>
        <v/>
      </c>
      <c r="AL107" s="1"/>
      <c r="AM107" s="1"/>
      <c r="AN107" s="1"/>
    </row>
    <row r="108" hidden="1">
      <c r="A108" s="1"/>
      <c r="B108" s="10">
        <f>'Comprehensive apps info'!B108</f>
        <v>6</v>
      </c>
      <c r="C108" s="10">
        <f>'Comprehensive apps info'!C108</f>
        <v>12</v>
      </c>
      <c r="D108" s="25" t="str">
        <f>'Comprehensive apps info'!D108</f>
        <v>New Mexico Taxation</v>
      </c>
      <c r="E108" s="25" t="str">
        <f>'Comprehensive apps info'!E108</f>
        <v>CRS Filer</v>
      </c>
      <c r="F108" s="25" t="str">
        <f>'Comprehensive apps info'!F108</f>
        <v>nmtbook</v>
      </c>
      <c r="G108" s="25" t="str">
        <f>'Comprehensive apps info'!G108</f>
        <v>Semi-annual</v>
      </c>
      <c r="H108" s="25" t="str">
        <f>'Comprehensive apps info'!H108</f>
        <v>Statement</v>
      </c>
      <c r="I108" s="25" t="str">
        <f>'Comprehensive apps info'!I108</f>
        <v>Raw Data</v>
      </c>
      <c r="J108" s="25" t="str">
        <f>'Comprehensive apps info'!J108</f>
        <v>Sushil</v>
      </c>
      <c r="K108" s="25" t="str">
        <f>'Comprehensive apps info'!K108</f>
        <v>Pravallika</v>
      </c>
      <c r="L108" s="25" t="str">
        <f>'Comprehensive apps info'!L108</f>
        <v>Tammy Hellberg</v>
      </c>
      <c r="M108" s="25" t="str">
        <f>'Comprehensive apps info'!M108</f>
        <v>Mark Andreasen</v>
      </c>
      <c r="N108" s="25" t="str">
        <f>'Comprehensive apps info'!N108</f>
        <v>Mike Benson</v>
      </c>
      <c r="O108" s="120" t="str">
        <f>'Comprehensive apps info'!O108</f>
        <v>Supported by TEKsystems</v>
      </c>
      <c r="P108" s="25" t="str">
        <f>'Comprehensive apps info'!P108</f>
        <v/>
      </c>
      <c r="Q108" s="25" t="str">
        <f>'Comprehensive apps info'!Q108</f>
        <v/>
      </c>
      <c r="R108" s="25" t="str">
        <f>'Comprehensive apps info'!R108</f>
        <v/>
      </c>
      <c r="S108" s="16" t="str">
        <f>'Comprehensive apps info'!S108</f>
        <v/>
      </c>
      <c r="T108" s="16" t="str">
        <f>'Comprehensive apps info'!T108</f>
        <v/>
      </c>
      <c r="U108" s="25" t="str">
        <f>'Comprehensive apps info'!U108</f>
        <v>Logan</v>
      </c>
      <c r="V108" s="25" t="str">
        <f>'Comprehensive apps info'!V108</f>
        <v>Logan</v>
      </c>
      <c r="W108" s="28" t="str">
        <f>'Comprehensive apps info'!W108</f>
        <v>/prod/bcs/lgnp/clientapp/nmtbook/</v>
      </c>
      <c r="X108" s="29" t="str">
        <f>'Comprehensive apps info'!X108</f>
        <v>/bcs/lgnt/clientapp/nmtbook/</v>
      </c>
      <c r="Y108" s="30" t="str">
        <f>'Comprehensive apps info'!Y108</f>
        <v>https://sites.google.com/a/rrd.com/nmt/</v>
      </c>
      <c r="Z108" s="31" t="str">
        <f>'Comprehensive apps info'!Z108</f>
        <v/>
      </c>
      <c r="AA108" s="32" t="str">
        <f>'Comprehensive apps info'!AA108</f>
        <v>rrd-nmtbook-igroup@rrd.com</v>
      </c>
      <c r="AB108" s="32" t="str">
        <f>'Comprehensive apps info'!AB108</f>
        <v>rrd-nmtbook-egroup@rrd.com</v>
      </c>
      <c r="AC108" s="32" t="str">
        <f>'Comprehensive apps info'!AC108</f>
        <v/>
      </c>
      <c r="AD108" s="32" t="str">
        <f>'Comprehensive apps info'!AD108</f>
        <v/>
      </c>
      <c r="AE108" s="32" t="str">
        <f>'Comprehensive apps info'!AE108</f>
        <v/>
      </c>
      <c r="AF108" s="33" t="str">
        <f>'Comprehensive apps info'!AF108</f>
        <v/>
      </c>
      <c r="AG108" s="33" t="str">
        <f>'Comprehensive apps info'!AG108</f>
        <v/>
      </c>
      <c r="AH108" s="33" t="str">
        <f>'Comprehensive apps info'!AH108</f>
        <v/>
      </c>
      <c r="AI108" s="33" t="str">
        <f>'Comprehensive apps info'!AI108</f>
        <v/>
      </c>
      <c r="AJ108" s="33" t="str">
        <f>'Comprehensive apps info'!AJ108</f>
        <v/>
      </c>
      <c r="AK108" s="34" t="str">
        <f>'Comprehensive apps info'!AK108</f>
        <v/>
      </c>
      <c r="AL108" s="1"/>
      <c r="AM108" s="1"/>
      <c r="AN108" s="1"/>
    </row>
    <row r="109" hidden="1">
      <c r="A109" s="1"/>
      <c r="B109" s="10">
        <f>'Comprehensive apps info'!B109</f>
        <v>6</v>
      </c>
      <c r="C109" s="10">
        <f>'Comprehensive apps info'!C109</f>
        <v>13</v>
      </c>
      <c r="D109" s="25" t="str">
        <f>'Comprehensive apps info'!D109</f>
        <v>Paychex</v>
      </c>
      <c r="E109" s="25" t="str">
        <f>'Comprehensive apps info'!E109</f>
        <v>401K Report</v>
      </c>
      <c r="F109" s="25" t="str">
        <f>'Comprehensive apps info'!F109</f>
        <v>pcxsrpt</v>
      </c>
      <c r="G109" s="25" t="str">
        <f>'Comprehensive apps info'!G109</f>
        <v>Quarterly</v>
      </c>
      <c r="H109" s="25" t="str">
        <f>'Comprehensive apps info'!H109</f>
        <v>Statement</v>
      </c>
      <c r="I109" s="25" t="str">
        <f>'Comprehensive apps info'!I109</f>
        <v>PCL</v>
      </c>
      <c r="J109" s="25" t="str">
        <f>'Comprehensive apps info'!J109</f>
        <v>Veera</v>
      </c>
      <c r="K109" s="25" t="str">
        <f>'Comprehensive apps info'!K109</f>
        <v>Naidu</v>
      </c>
      <c r="L109" s="25" t="str">
        <f>'Comprehensive apps info'!L109</f>
        <v>Bradley Seamons</v>
      </c>
      <c r="M109" s="25" t="str">
        <f>'Comprehensive apps info'!M109</f>
        <v>Linden Olson</v>
      </c>
      <c r="N109" s="25" t="str">
        <f>'Comprehensive apps info'!N109</f>
        <v>Mike Benson</v>
      </c>
      <c r="O109" s="120" t="str">
        <f>'Comprehensive apps info'!O109</f>
        <v>Supported by TEKsystems</v>
      </c>
      <c r="P109" s="25" t="str">
        <f>'Comprehensive apps info'!P109</f>
        <v/>
      </c>
      <c r="Q109" s="25" t="str">
        <f>'Comprehensive apps info'!Q109</f>
        <v/>
      </c>
      <c r="R109" s="25" t="str">
        <f>'Comprehensive apps info'!R109</f>
        <v/>
      </c>
      <c r="S109" s="16" t="str">
        <f>'Comprehensive apps info'!S109</f>
        <v/>
      </c>
      <c r="T109" s="16" t="str">
        <f>'Comprehensive apps info'!T109</f>
        <v/>
      </c>
      <c r="U109" s="25" t="str">
        <f>'Comprehensive apps info'!U109</f>
        <v>Logan</v>
      </c>
      <c r="V109" s="25" t="str">
        <f>'Comprehensive apps info'!V109</f>
        <v>Logan</v>
      </c>
      <c r="W109" s="28" t="str">
        <f>'Comprehensive apps info'!W109</f>
        <v>/prod/bcs/lgnp/clientapp/pcxsrpt/</v>
      </c>
      <c r="X109" s="29" t="str">
        <f>'Comprehensive apps info'!X109</f>
        <v>/bcs/lgnt/clientapp/pcxsrpt/</v>
      </c>
      <c r="Y109" s="30" t="str">
        <f>'Comprehensive apps info'!Y109</f>
        <v>https://sites.google.com/a/rrd.com/pcxstmt-srpt/</v>
      </c>
      <c r="Z109" s="31" t="str">
        <f>'Comprehensive apps info'!Z109</f>
        <v/>
      </c>
      <c r="AA109" s="32" t="str">
        <f>'Comprehensive apps info'!AA109</f>
        <v>rrd_pcx_reports_internal@rrd.com</v>
      </c>
      <c r="AB109" s="32" t="str">
        <f>'Comprehensive apps info'!AB109</f>
        <v>rrd_pcx_reports@rrd.com</v>
      </c>
      <c r="AC109" s="32" t="str">
        <f>'Comprehensive apps info'!AC109</f>
        <v/>
      </c>
      <c r="AD109" s="32" t="str">
        <f>'Comprehensive apps info'!AD109</f>
        <v/>
      </c>
      <c r="AE109" s="32" t="str">
        <f>'Comprehensive apps info'!AE109</f>
        <v/>
      </c>
      <c r="AF109" s="33" t="str">
        <f>'Comprehensive apps info'!AF109</f>
        <v/>
      </c>
      <c r="AG109" s="33" t="str">
        <f>'Comprehensive apps info'!AG109</f>
        <v/>
      </c>
      <c r="AH109" s="33" t="str">
        <f>'Comprehensive apps info'!AH109</f>
        <v/>
      </c>
      <c r="AI109" s="33" t="str">
        <f>'Comprehensive apps info'!AI109</f>
        <v/>
      </c>
      <c r="AJ109" s="33" t="str">
        <f>'Comprehensive apps info'!AJ109</f>
        <v/>
      </c>
      <c r="AK109" s="34" t="str">
        <f>'Comprehensive apps info'!AK109</f>
        <v/>
      </c>
      <c r="AL109" s="1"/>
      <c r="AM109" s="1"/>
      <c r="AN109" s="1"/>
    </row>
    <row r="110" hidden="1">
      <c r="A110" s="1"/>
      <c r="B110" s="10">
        <f>'Comprehensive apps info'!B110</f>
        <v>6</v>
      </c>
      <c r="C110" s="10">
        <f>'Comprehensive apps info'!C110</f>
        <v>14</v>
      </c>
      <c r="D110" s="25" t="str">
        <f>'Comprehensive apps info'!D110</f>
        <v>Paychex</v>
      </c>
      <c r="E110" s="25" t="str">
        <f>'Comprehensive apps info'!E110</f>
        <v>401K Statement</v>
      </c>
      <c r="F110" s="25" t="str">
        <f>'Comprehensive apps info'!F110</f>
        <v>pcxstmt</v>
      </c>
      <c r="G110" s="25" t="str">
        <f>'Comprehensive apps info'!G110</f>
        <v>Quarterly</v>
      </c>
      <c r="H110" s="25" t="str">
        <f>'Comprehensive apps info'!H110</f>
        <v>Statement</v>
      </c>
      <c r="I110" s="25" t="str">
        <f>'Comprehensive apps info'!I110</f>
        <v>PCL</v>
      </c>
      <c r="J110" s="25" t="str">
        <f>'Comprehensive apps info'!J110</f>
        <v>Veera</v>
      </c>
      <c r="K110" s="25" t="str">
        <f>'Comprehensive apps info'!K110</f>
        <v>Naidu</v>
      </c>
      <c r="L110" s="25" t="str">
        <f>'Comprehensive apps info'!L110</f>
        <v>Bradley Seamons</v>
      </c>
      <c r="M110" s="25" t="str">
        <f>'Comprehensive apps info'!M110</f>
        <v>Linden Olson</v>
      </c>
      <c r="N110" s="25" t="str">
        <f>'Comprehensive apps info'!N110</f>
        <v>Mike Benson</v>
      </c>
      <c r="O110" s="120" t="str">
        <f>'Comprehensive apps info'!O110</f>
        <v>Supported by TEKsystems</v>
      </c>
      <c r="P110" s="25" t="str">
        <f>'Comprehensive apps info'!P110</f>
        <v/>
      </c>
      <c r="Q110" s="25" t="str">
        <f>'Comprehensive apps info'!Q110</f>
        <v/>
      </c>
      <c r="R110" s="25" t="str">
        <f>'Comprehensive apps info'!R110</f>
        <v/>
      </c>
      <c r="S110" s="16" t="str">
        <f>'Comprehensive apps info'!S110</f>
        <v/>
      </c>
      <c r="T110" s="16" t="str">
        <f>'Comprehensive apps info'!T110</f>
        <v/>
      </c>
      <c r="U110" s="25" t="str">
        <f>'Comprehensive apps info'!U110</f>
        <v>Logan</v>
      </c>
      <c r="V110" s="25" t="str">
        <f>'Comprehensive apps info'!V110</f>
        <v>Logan</v>
      </c>
      <c r="W110" s="28" t="str">
        <f>'Comprehensive apps info'!W110</f>
        <v>/prod/bcs/lgnp/clientapp/pcxstmt/</v>
      </c>
      <c r="X110" s="29" t="str">
        <f>'Comprehensive apps info'!X110</f>
        <v>/bcs/lgnt/clientapp/pcxstmt/</v>
      </c>
      <c r="Y110" s="30" t="str">
        <f>'Comprehensive apps info'!Y110</f>
        <v>https://sites.google.com/a/rrd.com/pcxstmt-srpt/</v>
      </c>
      <c r="Z110" s="31" t="str">
        <f>'Comprehensive apps info'!Z110</f>
        <v/>
      </c>
      <c r="AA110" s="32" t="str">
        <f>'Comprehensive apps info'!AA110</f>
        <v>rrd_pcx_reports_internal@rrd.com</v>
      </c>
      <c r="AB110" s="32" t="str">
        <f>'Comprehensive apps info'!AB110</f>
        <v>rrd_pcx_reports@rrd.com</v>
      </c>
      <c r="AC110" s="32" t="str">
        <f>'Comprehensive apps info'!AC110</f>
        <v/>
      </c>
      <c r="AD110" s="32" t="str">
        <f>'Comprehensive apps info'!AD110</f>
        <v/>
      </c>
      <c r="AE110" s="32" t="str">
        <f>'Comprehensive apps info'!AE110</f>
        <v/>
      </c>
      <c r="AF110" s="33" t="str">
        <f>'Comprehensive apps info'!AF110</f>
        <v/>
      </c>
      <c r="AG110" s="33" t="str">
        <f>'Comprehensive apps info'!AG110</f>
        <v/>
      </c>
      <c r="AH110" s="33" t="str">
        <f>'Comprehensive apps info'!AH110</f>
        <v/>
      </c>
      <c r="AI110" s="33" t="str">
        <f>'Comprehensive apps info'!AI110</f>
        <v/>
      </c>
      <c r="AJ110" s="33" t="str">
        <f>'Comprehensive apps info'!AJ110</f>
        <v/>
      </c>
      <c r="AK110" s="34" t="str">
        <f>'Comprehensive apps info'!AK110</f>
        <v/>
      </c>
      <c r="AL110" s="1"/>
      <c r="AM110" s="1"/>
      <c r="AN110" s="1"/>
    </row>
    <row r="111" hidden="1">
      <c r="A111" s="1"/>
      <c r="B111" s="10">
        <f>'Comprehensive apps info'!B111</f>
        <v>6</v>
      </c>
      <c r="C111" s="10">
        <f>'Comprehensive apps info'!C111</f>
        <v>15</v>
      </c>
      <c r="D111" s="25" t="str">
        <f>'Comprehensive apps info'!D111</f>
        <v>Paychex</v>
      </c>
      <c r="E111" s="25" t="str">
        <f>'Comprehensive apps info'!E111</f>
        <v>QTAR</v>
      </c>
      <c r="F111" s="25" t="str">
        <f>'Comprehensive apps info'!F111</f>
        <v>pcxqtar</v>
      </c>
      <c r="G111" s="25" t="str">
        <f>'Comprehensive apps info'!G111</f>
        <v>Quarterly</v>
      </c>
      <c r="H111" s="25" t="str">
        <f>'Comprehensive apps info'!H111</f>
        <v>Statement</v>
      </c>
      <c r="I111" s="25" t="str">
        <f>'Comprehensive apps info'!I111</f>
        <v>PCL</v>
      </c>
      <c r="J111" s="25" t="str">
        <f>'Comprehensive apps info'!J111</f>
        <v>Veera</v>
      </c>
      <c r="K111" s="25" t="str">
        <f>'Comprehensive apps info'!K111</f>
        <v>Naidu</v>
      </c>
      <c r="L111" s="25" t="str">
        <f>'Comprehensive apps info'!L111</f>
        <v>Bradley Seamons</v>
      </c>
      <c r="M111" s="25" t="str">
        <f>'Comprehensive apps info'!M111</f>
        <v>Linden Olson</v>
      </c>
      <c r="N111" s="25" t="str">
        <f>'Comprehensive apps info'!N111</f>
        <v>Mike Benson</v>
      </c>
      <c r="O111" s="120" t="str">
        <f>'Comprehensive apps info'!O111</f>
        <v>Supported by TEKsystems</v>
      </c>
      <c r="P111" s="25" t="str">
        <f>'Comprehensive apps info'!P111</f>
        <v/>
      </c>
      <c r="Q111" s="25" t="str">
        <f>'Comprehensive apps info'!Q111</f>
        <v/>
      </c>
      <c r="R111" s="25" t="str">
        <f>'Comprehensive apps info'!R111</f>
        <v/>
      </c>
      <c r="S111" s="16" t="str">
        <f>'Comprehensive apps info'!S111</f>
        <v/>
      </c>
      <c r="T111" s="16" t="str">
        <f>'Comprehensive apps info'!T111</f>
        <v/>
      </c>
      <c r="U111" s="25" t="str">
        <f>'Comprehensive apps info'!U111</f>
        <v>Logan</v>
      </c>
      <c r="V111" s="25" t="str">
        <f>'Comprehensive apps info'!V111</f>
        <v>Logan</v>
      </c>
      <c r="W111" s="28" t="str">
        <f>'Comprehensive apps info'!W111</f>
        <v>/prod/bcs/lgnp/clientapp/pcxqtar/</v>
      </c>
      <c r="X111" s="29" t="str">
        <f>'Comprehensive apps info'!X111</f>
        <v>/bcs/lgnt/clientapp/pcxqtar/</v>
      </c>
      <c r="Y111" s="30" t="str">
        <f>'Comprehensive apps info'!Y111</f>
        <v>https://sites.google.com/a/rrd.com/pcxqtar/</v>
      </c>
      <c r="Z111" s="31" t="str">
        <f>'Comprehensive apps info'!Z111</f>
        <v/>
      </c>
      <c r="AA111" s="32" t="str">
        <f>'Comprehensive apps info'!AA111</f>
        <v>rrd_pcx_reports_internal@rrd.com</v>
      </c>
      <c r="AB111" s="32" t="str">
        <f>'Comprehensive apps info'!AB111</f>
        <v>rrd_pcx_reports@rrd.com</v>
      </c>
      <c r="AC111" s="32" t="str">
        <f>'Comprehensive apps info'!AC111</f>
        <v/>
      </c>
      <c r="AD111" s="32" t="str">
        <f>'Comprehensive apps info'!AD111</f>
        <v/>
      </c>
      <c r="AE111" s="32" t="str">
        <f>'Comprehensive apps info'!AE111</f>
        <v/>
      </c>
      <c r="AF111" s="33" t="str">
        <f>'Comprehensive apps info'!AF111</f>
        <v/>
      </c>
      <c r="AG111" s="33" t="str">
        <f>'Comprehensive apps info'!AG111</f>
        <v/>
      </c>
      <c r="AH111" s="33" t="str">
        <f>'Comprehensive apps info'!AH111</f>
        <v/>
      </c>
      <c r="AI111" s="33" t="str">
        <f>'Comprehensive apps info'!AI111</f>
        <v/>
      </c>
      <c r="AJ111" s="33" t="str">
        <f>'Comprehensive apps info'!AJ111</f>
        <v/>
      </c>
      <c r="AK111" s="34" t="str">
        <f>'Comprehensive apps info'!AK111</f>
        <v/>
      </c>
      <c r="AL111" s="1"/>
      <c r="AM111" s="1"/>
      <c r="AN111" s="1"/>
    </row>
    <row r="112" hidden="1">
      <c r="A112" s="1"/>
      <c r="B112" s="10">
        <f>'Comprehensive apps info'!B112</f>
        <v>6</v>
      </c>
      <c r="C112" s="10">
        <f>'Comprehensive apps info'!C112</f>
        <v>16</v>
      </c>
      <c r="D112" s="25" t="str">
        <f>'Comprehensive apps info'!D112</f>
        <v>State of Arkansas</v>
      </c>
      <c r="E112" s="25" t="str">
        <f>'Comprehensive apps info'!E112</f>
        <v>Excise Fill-In</v>
      </c>
      <c r="F112" s="25" t="str">
        <f>'Comprehensive apps info'!F112</f>
        <v>sakstmt</v>
      </c>
      <c r="G112" s="25" t="str">
        <f>'Comprehensive apps info'!G112</f>
        <v>Bi-monthly</v>
      </c>
      <c r="H112" s="25" t="str">
        <f>'Comprehensive apps info'!H112</f>
        <v>Statement</v>
      </c>
      <c r="I112" s="25" t="str">
        <f>'Comprehensive apps info'!I112</f>
        <v>PDF</v>
      </c>
      <c r="J112" s="25" t="str">
        <f>'Comprehensive apps info'!J112</f>
        <v>Lakshmi</v>
      </c>
      <c r="K112" s="25" t="str">
        <f>'Comprehensive apps info'!K112</f>
        <v>Nethra</v>
      </c>
      <c r="L112" s="25" t="str">
        <f>'Comprehensive apps info'!L112</f>
        <v>Glen Kartchner</v>
      </c>
      <c r="M112" s="25" t="str">
        <f>'Comprehensive apps info'!M112</f>
        <v>Sierra Stonecipher</v>
      </c>
      <c r="N112" s="25" t="str">
        <f>'Comprehensive apps info'!N112</f>
        <v>Mike Benson</v>
      </c>
      <c r="O112" s="120" t="str">
        <f>'Comprehensive apps info'!O112</f>
        <v>Supported by TEKsystems</v>
      </c>
      <c r="P112" s="25" t="str">
        <f>'Comprehensive apps info'!P112</f>
        <v/>
      </c>
      <c r="Q112" s="25" t="str">
        <f>'Comprehensive apps info'!Q112</f>
        <v/>
      </c>
      <c r="R112" s="25" t="str">
        <f>'Comprehensive apps info'!R112</f>
        <v/>
      </c>
      <c r="S112" s="16" t="str">
        <f>'Comprehensive apps info'!S112</f>
        <v/>
      </c>
      <c r="T112" s="16" t="str">
        <f>'Comprehensive apps info'!T112</f>
        <v/>
      </c>
      <c r="U112" s="25" t="str">
        <f>'Comprehensive apps info'!U112</f>
        <v>Logan</v>
      </c>
      <c r="V112" s="25" t="str">
        <f>'Comprehensive apps info'!V112</f>
        <v>Logan</v>
      </c>
      <c r="W112" s="28" t="str">
        <f>'Comprehensive apps info'!W112</f>
        <v>/prod/bcs/lgnp/clientapp/sakstmt/</v>
      </c>
      <c r="X112" s="29" t="str">
        <f>'Comprehensive apps info'!X112</f>
        <v>/bcs/lgnt/clientapp/sakstmt/</v>
      </c>
      <c r="Y112" s="30" t="str">
        <f>'Comprehensive apps info'!Y112</f>
        <v>There is no Google Site for this app.</v>
      </c>
      <c r="Z112" s="31" t="str">
        <f>'Comprehensive apps info'!Z112</f>
        <v/>
      </c>
      <c r="AA112" s="32" t="str">
        <f>'Comprehensive apps info'!AA112</f>
        <v>rrd_sak_internal@rrd.com</v>
      </c>
      <c r="AB112" s="32" t="str">
        <f>'Comprehensive apps info'!AB112</f>
        <v>rrd_sak_recon@rrd.com</v>
      </c>
      <c r="AC112" s="32" t="str">
        <f>'Comprehensive apps info'!AC112</f>
        <v/>
      </c>
      <c r="AD112" s="32" t="str">
        <f>'Comprehensive apps info'!AD112</f>
        <v/>
      </c>
      <c r="AE112" s="32" t="str">
        <f>'Comprehensive apps info'!AE112</f>
        <v/>
      </c>
      <c r="AF112" s="33" t="str">
        <f>'Comprehensive apps info'!AF112</f>
        <v/>
      </c>
      <c r="AG112" s="33" t="str">
        <f>'Comprehensive apps info'!AG112</f>
        <v/>
      </c>
      <c r="AH112" s="33" t="str">
        <f>'Comprehensive apps info'!AH112</f>
        <v/>
      </c>
      <c r="AI112" s="33" t="str">
        <f>'Comprehensive apps info'!AI112</f>
        <v/>
      </c>
      <c r="AJ112" s="33" t="str">
        <f>'Comprehensive apps info'!AJ112</f>
        <v/>
      </c>
      <c r="AK112" s="34" t="str">
        <f>'Comprehensive apps info'!AK112</f>
        <v/>
      </c>
      <c r="AL112" s="1"/>
      <c r="AM112" s="1"/>
      <c r="AN112" s="1"/>
    </row>
    <row r="113" hidden="1">
      <c r="A113" s="1"/>
      <c r="B113" s="10">
        <f>'Comprehensive apps info'!B113</f>
        <v>6</v>
      </c>
      <c r="C113" s="10">
        <f>'Comprehensive apps info'!C113</f>
        <v>17</v>
      </c>
      <c r="D113" s="25" t="str">
        <f>'Comprehensive apps info'!D113</f>
        <v>State of Arkansas</v>
      </c>
      <c r="E113" s="25" t="str">
        <f>'Comprehensive apps info'!E113</f>
        <v>Withholdings</v>
      </c>
      <c r="F113" s="25" t="str">
        <f>'Comprehensive apps info'!F113</f>
        <v>sakwthh</v>
      </c>
      <c r="G113" s="25" t="str">
        <f>'Comprehensive apps info'!G113</f>
        <v>Bi-monthly</v>
      </c>
      <c r="H113" s="25" t="str">
        <f>'Comprehensive apps info'!H113</f>
        <v>Statement</v>
      </c>
      <c r="I113" s="25" t="str">
        <f>'Comprehensive apps info'!I113</f>
        <v>PDF</v>
      </c>
      <c r="J113" s="25" t="str">
        <f>'Comprehensive apps info'!J113</f>
        <v>Lakshmi</v>
      </c>
      <c r="K113" s="25" t="str">
        <f>'Comprehensive apps info'!K113</f>
        <v>Nethra</v>
      </c>
      <c r="L113" s="25" t="str">
        <f>'Comprehensive apps info'!L113</f>
        <v>Glen Kartchner</v>
      </c>
      <c r="M113" s="25" t="str">
        <f>'Comprehensive apps info'!M113</f>
        <v>Julie Dunbar</v>
      </c>
      <c r="N113" s="25" t="str">
        <f>'Comprehensive apps info'!N113</f>
        <v>Mike Benson</v>
      </c>
      <c r="O113" s="120" t="str">
        <f>'Comprehensive apps info'!O113</f>
        <v>Supported by TEKsystems</v>
      </c>
      <c r="P113" s="25" t="str">
        <f>'Comprehensive apps info'!P113</f>
        <v/>
      </c>
      <c r="Q113" s="25" t="str">
        <f>'Comprehensive apps info'!Q113</f>
        <v/>
      </c>
      <c r="R113" s="25" t="str">
        <f>'Comprehensive apps info'!R113</f>
        <v/>
      </c>
      <c r="S113" s="16" t="str">
        <f>'Comprehensive apps info'!S113</f>
        <v/>
      </c>
      <c r="T113" s="16" t="str">
        <f>'Comprehensive apps info'!T113</f>
        <v/>
      </c>
      <c r="U113" s="25" t="str">
        <f>'Comprehensive apps info'!U113</f>
        <v>Logan</v>
      </c>
      <c r="V113" s="25" t="str">
        <f>'Comprehensive apps info'!V113</f>
        <v>Logan</v>
      </c>
      <c r="W113" s="28" t="str">
        <f>'Comprehensive apps info'!W113</f>
        <v>/prod/bcs/lgnp/clientapp/sakwthh/</v>
      </c>
      <c r="X113" s="29" t="str">
        <f>'Comprehensive apps info'!X113</f>
        <v>/bcs/lgnt/clientapp/sakwthh/</v>
      </c>
      <c r="Y113" s="30" t="str">
        <f>'Comprehensive apps info'!Y113</f>
        <v>There is no Google Site for this app.</v>
      </c>
      <c r="Z113" s="31" t="str">
        <f>'Comprehensive apps info'!Z113</f>
        <v/>
      </c>
      <c r="AA113" s="32" t="str">
        <f>'Comprehensive apps info'!AA113</f>
        <v>rrd-sakwthh-igroup@rrd.com</v>
      </c>
      <c r="AB113" s="32" t="str">
        <f>'Comprehensive apps info'!AB113</f>
        <v>rrd-sakwthh-egroup@rrd.com</v>
      </c>
      <c r="AC113" s="32" t="str">
        <f>'Comprehensive apps info'!AC113</f>
        <v/>
      </c>
      <c r="AD113" s="32" t="str">
        <f>'Comprehensive apps info'!AD113</f>
        <v/>
      </c>
      <c r="AE113" s="32" t="str">
        <f>'Comprehensive apps info'!AE113</f>
        <v/>
      </c>
      <c r="AF113" s="33" t="str">
        <f>'Comprehensive apps info'!AF113</f>
        <v/>
      </c>
      <c r="AG113" s="33" t="str">
        <f>'Comprehensive apps info'!AG113</f>
        <v/>
      </c>
      <c r="AH113" s="33" t="str">
        <f>'Comprehensive apps info'!AH113</f>
        <v/>
      </c>
      <c r="AI113" s="33" t="str">
        <f>'Comprehensive apps info'!AI113</f>
        <v/>
      </c>
      <c r="AJ113" s="33" t="str">
        <f>'Comprehensive apps info'!AJ113</f>
        <v/>
      </c>
      <c r="AK113" s="34" t="str">
        <f>'Comprehensive apps info'!AK113</f>
        <v/>
      </c>
      <c r="AL113" s="1"/>
      <c r="AM113" s="1"/>
      <c r="AN113" s="1"/>
    </row>
    <row r="114" hidden="1">
      <c r="A114" s="1"/>
      <c r="B114" s="14">
        <f>'Comprehensive apps info'!B114</f>
        <v>6</v>
      </c>
      <c r="C114" s="14">
        <f>'Comprehensive apps info'!C114</f>
        <v>18</v>
      </c>
      <c r="D114" s="35" t="str">
        <f>'Comprehensive apps info'!D114</f>
        <v>Wells Fargo</v>
      </c>
      <c r="E114" s="35" t="str">
        <f>'Comprehensive apps info'!E114</f>
        <v>Reverse Mortgage</v>
      </c>
      <c r="F114" s="35" t="str">
        <f>'Comprehensive apps info'!F114</f>
        <v/>
      </c>
      <c r="G114" s="35" t="str">
        <f>'Comprehensive apps info'!G114</f>
        <v>Monthly</v>
      </c>
      <c r="H114" s="35" t="str">
        <f>'Comprehensive apps info'!H114</f>
        <v>Statement</v>
      </c>
      <c r="I114" s="35" t="str">
        <f>'Comprehensive apps info'!I114</f>
        <v>Raw Data</v>
      </c>
      <c r="J114" s="35" t="str">
        <f>'Comprehensive apps info'!J114</f>
        <v>Unassigned</v>
      </c>
      <c r="K114" s="35" t="str">
        <f>'Comprehensive apps info'!K114</f>
        <v>Unassigned</v>
      </c>
      <c r="L114" s="35" t="str">
        <f>'Comprehensive apps info'!L114</f>
        <v>Tammy Hellberg</v>
      </c>
      <c r="M114" s="35" t="str">
        <f>'Comprehensive apps info'!M114</f>
        <v>Jared Sterzer</v>
      </c>
      <c r="N114" s="35" t="str">
        <f>'Comprehensive apps info'!N114</f>
        <v>Mike Benson</v>
      </c>
      <c r="O114" s="67" t="str">
        <f>'Comprehensive apps info'!O114</f>
        <v>De-scoped from TEKsystems</v>
      </c>
      <c r="P114" s="35" t="str">
        <f>'Comprehensive apps info'!P114</f>
        <v/>
      </c>
      <c r="Q114" s="35" t="str">
        <f>'Comprehensive apps info'!Q114</f>
        <v/>
      </c>
      <c r="R114" s="35" t="str">
        <f>'Comprehensive apps info'!R114</f>
        <v/>
      </c>
      <c r="S114" s="38" t="str">
        <f>'Comprehensive apps info'!S114</f>
        <v/>
      </c>
      <c r="T114" s="38" t="str">
        <f>'Comprehensive apps info'!T114</f>
        <v/>
      </c>
      <c r="U114" s="35" t="str">
        <f>'Comprehensive apps info'!U114</f>
        <v>Need to check</v>
      </c>
      <c r="V114" s="35" t="str">
        <f>'Comprehensive apps info'!V114</f>
        <v>Need to check</v>
      </c>
      <c r="W114" s="37" t="str">
        <f>'Comprehensive apps info'!W114</f>
        <v/>
      </c>
      <c r="X114" s="55" t="str">
        <f>'Comprehensive apps info'!X114</f>
        <v/>
      </c>
      <c r="Y114" s="40" t="str">
        <f>'Comprehensive apps info'!Y114</f>
        <v/>
      </c>
      <c r="Z114" s="40" t="str">
        <f>'Comprehensive apps info'!Z114</f>
        <v/>
      </c>
      <c r="AA114" s="39" t="str">
        <f>'Comprehensive apps info'!AA114</f>
        <v/>
      </c>
      <c r="AB114" s="39" t="str">
        <f>'Comprehensive apps info'!AB114</f>
        <v/>
      </c>
      <c r="AC114" s="39" t="str">
        <f>'Comprehensive apps info'!AC114</f>
        <v/>
      </c>
      <c r="AD114" s="39" t="str">
        <f>'Comprehensive apps info'!AD114</f>
        <v/>
      </c>
      <c r="AE114" s="39" t="str">
        <f>'Comprehensive apps info'!AE114</f>
        <v/>
      </c>
      <c r="AF114" s="94" t="str">
        <f>'Comprehensive apps info'!AF114</f>
        <v/>
      </c>
      <c r="AG114" s="94" t="str">
        <f>'Comprehensive apps info'!AG114</f>
        <v/>
      </c>
      <c r="AH114" s="94" t="str">
        <f>'Comprehensive apps info'!AH114</f>
        <v/>
      </c>
      <c r="AI114" s="94" t="str">
        <f>'Comprehensive apps info'!AI114</f>
        <v/>
      </c>
      <c r="AJ114" s="94" t="str">
        <f>'Comprehensive apps info'!AJ114</f>
        <v/>
      </c>
      <c r="AK114" s="138" t="str">
        <f>'Comprehensive apps info'!AK114</f>
        <v/>
      </c>
      <c r="AL114" s="1"/>
      <c r="AM114" s="1"/>
      <c r="AN114" s="1"/>
    </row>
    <row r="115" hidden="1">
      <c r="A115" s="1"/>
      <c r="B115" s="10">
        <f>'Comprehensive apps info'!B115</f>
        <v>6</v>
      </c>
      <c r="C115" s="10">
        <f>'Comprehensive apps info'!C115</f>
        <v>19</v>
      </c>
      <c r="D115" s="25" t="str">
        <f>'Comprehensive apps info'!D115</f>
        <v>American Honda</v>
      </c>
      <c r="E115" s="25" t="str">
        <f>'Comprehensive apps info'!E115</f>
        <v>Recall Notices</v>
      </c>
      <c r="F115" s="25" t="str">
        <f>'Comprehensive apps info'!F115</f>
        <v>amhcard</v>
      </c>
      <c r="G115" s="25" t="str">
        <f>'Comprehensive apps info'!G115</f>
        <v>Ad-hoc</v>
      </c>
      <c r="H115" s="25" t="str">
        <f>'Comprehensive apps info'!H115</f>
        <v>Notice</v>
      </c>
      <c r="I115" s="25" t="str">
        <f>'Comprehensive apps info'!I115</f>
        <v>Raw Data</v>
      </c>
      <c r="J115" s="25" t="str">
        <f>'Comprehensive apps info'!J115</f>
        <v>Sushil</v>
      </c>
      <c r="K115" s="25" t="str">
        <f>'Comprehensive apps info'!K115</f>
        <v>Naidu</v>
      </c>
      <c r="L115" s="25" t="str">
        <f>'Comprehensive apps info'!L115</f>
        <v>Anthony Goodwin</v>
      </c>
      <c r="M115" s="25" t="str">
        <f>'Comprehensive apps info'!M115</f>
        <v>Lisa Hinkle</v>
      </c>
      <c r="N115" s="25" t="str">
        <f>'Comprehensive apps info'!N115</f>
        <v>Casey McCammon</v>
      </c>
      <c r="O115" s="120" t="str">
        <f>'Comprehensive apps info'!O115</f>
        <v>Supported by TEKsystems</v>
      </c>
      <c r="P115" s="25" t="str">
        <f>'Comprehensive apps info'!P115</f>
        <v/>
      </c>
      <c r="Q115" s="25" t="str">
        <f>'Comprehensive apps info'!Q115</f>
        <v/>
      </c>
      <c r="R115" s="25" t="str">
        <f>'Comprehensive apps info'!R115</f>
        <v/>
      </c>
      <c r="S115" s="16" t="str">
        <f>'Comprehensive apps info'!S115</f>
        <v/>
      </c>
      <c r="T115" s="16" t="str">
        <f>'Comprehensive apps info'!T115</f>
        <v/>
      </c>
      <c r="U115" s="25" t="str">
        <f>'Comprehensive apps info'!U115</f>
        <v>Logan</v>
      </c>
      <c r="V115" s="25" t="str">
        <f>'Comprehensive apps info'!V115</f>
        <v>Logan</v>
      </c>
      <c r="W115" s="28" t="str">
        <f>'Comprehensive apps info'!W115</f>
        <v>/prod/bcs/lgnp/clientapp/amhcard/</v>
      </c>
      <c r="X115" s="29" t="str">
        <f>'Comprehensive apps info'!X115</f>
        <v>/bcs/lgnt/clientapp/amhcard/</v>
      </c>
      <c r="Y115" s="30" t="str">
        <f>'Comprehensive apps info'!Y115</f>
        <v>https://sites.google.com/a/rrd.com/american-honda/</v>
      </c>
      <c r="Z115" s="31" t="str">
        <f>'Comprehensive apps info'!Z115</f>
        <v/>
      </c>
      <c r="AA115" s="32" t="str">
        <f>'Comprehensive apps info'!AA115</f>
        <v>rrd-amhcard-igroup@rrd.com</v>
      </c>
      <c r="AB115" s="32" t="str">
        <f>'Comprehensive apps info'!AB115</f>
        <v>rrd-amhcard-egroup@rrd.com</v>
      </c>
      <c r="AC115" s="32" t="str">
        <f>'Comprehensive apps info'!AC115</f>
        <v/>
      </c>
      <c r="AD115" s="32" t="str">
        <f>'Comprehensive apps info'!AD115</f>
        <v/>
      </c>
      <c r="AE115" s="32" t="str">
        <f>'Comprehensive apps info'!AE115</f>
        <v/>
      </c>
      <c r="AF115" s="33" t="str">
        <f>'Comprehensive apps info'!AF115</f>
        <v/>
      </c>
      <c r="AG115" s="33" t="str">
        <f>'Comprehensive apps info'!AG115</f>
        <v/>
      </c>
      <c r="AH115" s="33" t="str">
        <f>'Comprehensive apps info'!AH115</f>
        <v/>
      </c>
      <c r="AI115" s="33" t="str">
        <f>'Comprehensive apps info'!AI115</f>
        <v/>
      </c>
      <c r="AJ115" s="33" t="str">
        <f>'Comprehensive apps info'!AJ115</f>
        <v/>
      </c>
      <c r="AK115" s="34" t="str">
        <f>'Comprehensive apps info'!AK115</f>
        <v/>
      </c>
      <c r="AL115" s="1"/>
      <c r="AM115" s="1"/>
      <c r="AN115" s="1"/>
    </row>
    <row r="116" hidden="1">
      <c r="A116" s="1"/>
      <c r="B116" s="10">
        <f>'Comprehensive apps info'!B116</f>
        <v>6</v>
      </c>
      <c r="C116" s="10">
        <f>'Comprehensive apps info'!C116</f>
        <v>20</v>
      </c>
      <c r="D116" s="25" t="str">
        <f>'Comprehensive apps info'!D116</f>
        <v>Ascensus</v>
      </c>
      <c r="E116" s="25" t="str">
        <f>'Comprehensive apps info'!E116</f>
        <v>Fee Disclosure</v>
      </c>
      <c r="F116" s="25" t="str">
        <f>'Comprehensive apps info'!F116</f>
        <v>asnfeed</v>
      </c>
      <c r="G116" s="25" t="str">
        <f>'Comprehensive apps info'!G116</f>
        <v>Weekly</v>
      </c>
      <c r="H116" s="25" t="str">
        <f>'Comprehensive apps info'!H116</f>
        <v>Statement</v>
      </c>
      <c r="I116" s="25" t="str">
        <f>'Comprehensive apps info'!I116</f>
        <v>PDF</v>
      </c>
      <c r="J116" s="25" t="str">
        <f>'Comprehensive apps info'!J116</f>
        <v>Veera</v>
      </c>
      <c r="K116" s="25" t="str">
        <f>'Comprehensive apps info'!K116</f>
        <v>Naidu</v>
      </c>
      <c r="L116" s="25" t="str">
        <f>'Comprehensive apps info'!L116</f>
        <v>Bob Durtschi</v>
      </c>
      <c r="M116" s="25" t="str">
        <f>'Comprehensive apps info'!M116</f>
        <v>Karla Ann Shakes</v>
      </c>
      <c r="N116" s="25" t="str">
        <f>'Comprehensive apps info'!N116</f>
        <v>Casey McCammon</v>
      </c>
      <c r="O116" s="120" t="str">
        <f>'Comprehensive apps info'!O116</f>
        <v>Supported by TEKsystems</v>
      </c>
      <c r="P116" s="25" t="str">
        <f>'Comprehensive apps info'!P116</f>
        <v/>
      </c>
      <c r="Q116" s="25" t="str">
        <f>'Comprehensive apps info'!Q116</f>
        <v/>
      </c>
      <c r="R116" s="25" t="str">
        <f>'Comprehensive apps info'!R116</f>
        <v/>
      </c>
      <c r="S116" s="16" t="str">
        <f>'Comprehensive apps info'!S116</f>
        <v/>
      </c>
      <c r="T116" s="16" t="str">
        <f>'Comprehensive apps info'!T116</f>
        <v/>
      </c>
      <c r="U116" s="25" t="str">
        <f>'Comprehensive apps info'!U116</f>
        <v>Hyde Park</v>
      </c>
      <c r="V116" s="25" t="str">
        <f>'Comprehensive apps info'!V116</f>
        <v>Hyde Park</v>
      </c>
      <c r="W116" s="28" t="str">
        <f>'Comprehensive apps info'!W116</f>
        <v>/prod/bcs/hdpp/clientapp/asnfeed/</v>
      </c>
      <c r="X116" s="29" t="str">
        <f>'Comprehensive apps info'!X116</f>
        <v>/bcs/hdpt/clientapp/asnfeed/</v>
      </c>
      <c r="Y116" s="30" t="str">
        <f>'Comprehensive apps info'!Y116</f>
        <v>https://sites.google.com/a/rrd.com/ascensus-fee-disclosure/</v>
      </c>
      <c r="Z116" s="31" t="str">
        <f>'Comprehensive apps info'!Z116</f>
        <v/>
      </c>
      <c r="AA116" s="32" t="str">
        <f>'Comprehensive apps info'!AA116</f>
        <v>rrd-asnfeed-igroup@rrd.com</v>
      </c>
      <c r="AB116" s="32" t="str">
        <f>'Comprehensive apps info'!AB116</f>
        <v>rrd-asnfeed-egroup@rrd.com</v>
      </c>
      <c r="AC116" s="32" t="str">
        <f>'Comprehensive apps info'!AC116</f>
        <v/>
      </c>
      <c r="AD116" s="32" t="str">
        <f>'Comprehensive apps info'!AD116</f>
        <v/>
      </c>
      <c r="AE116" s="32" t="str">
        <f>'Comprehensive apps info'!AE116</f>
        <v/>
      </c>
      <c r="AF116" s="33" t="str">
        <f>'Comprehensive apps info'!AF116</f>
        <v/>
      </c>
      <c r="AG116" s="33" t="str">
        <f>'Comprehensive apps info'!AG116</f>
        <v/>
      </c>
      <c r="AH116" s="33" t="str">
        <f>'Comprehensive apps info'!AH116</f>
        <v/>
      </c>
      <c r="AI116" s="33" t="str">
        <f>'Comprehensive apps info'!AI116</f>
        <v/>
      </c>
      <c r="AJ116" s="33" t="str">
        <f>'Comprehensive apps info'!AJ116</f>
        <v/>
      </c>
      <c r="AK116" s="34" t="str">
        <f>'Comprehensive apps info'!AK116</f>
        <v/>
      </c>
      <c r="AL116" s="1"/>
      <c r="AM116" s="1"/>
      <c r="AN116" s="1"/>
    </row>
    <row r="117" hidden="1">
      <c r="A117" s="1"/>
      <c r="B117" s="14">
        <f>'Comprehensive apps info'!B117</f>
        <v>6</v>
      </c>
      <c r="C117" s="14">
        <f>'Comprehensive apps info'!C117</f>
        <v>21</v>
      </c>
      <c r="D117" s="35" t="str">
        <f>'Comprehensive apps info'!D117</f>
        <v>Bank of Utah</v>
      </c>
      <c r="E117" s="35" t="str">
        <f>'Comprehensive apps info'!E117</f>
        <v>Statements</v>
      </c>
      <c r="F117" s="35" t="str">
        <f>'Comprehensive apps info'!F117</f>
        <v>butstmt</v>
      </c>
      <c r="G117" s="35" t="str">
        <f>'Comprehensive apps info'!G117</f>
        <v>Daily</v>
      </c>
      <c r="H117" s="35" t="str">
        <f>'Comprehensive apps info'!H117</f>
        <v>Statement</v>
      </c>
      <c r="I117" s="35" t="str">
        <f>'Comprehensive apps info'!I117</f>
        <v>PDF</v>
      </c>
      <c r="J117" s="35" t="str">
        <f>'Comprehensive apps info'!J117</f>
        <v>Unassigned</v>
      </c>
      <c r="K117" s="35" t="str">
        <f>'Comprehensive apps info'!K117</f>
        <v>Unassigned</v>
      </c>
      <c r="L117" s="35" t="str">
        <f>'Comprehensive apps info'!L117</f>
        <v>Bob Durtschi</v>
      </c>
      <c r="M117" s="35" t="str">
        <f>'Comprehensive apps info'!M117</f>
        <v>Julie Dunbar</v>
      </c>
      <c r="N117" s="35" t="str">
        <f>'Comprehensive apps info'!N117</f>
        <v>Casey McCammon</v>
      </c>
      <c r="O117" s="67" t="str">
        <f>'Comprehensive apps info'!O117</f>
        <v>De-scoped from TEKsystems</v>
      </c>
      <c r="P117" s="35" t="str">
        <f>'Comprehensive apps info'!P117</f>
        <v/>
      </c>
      <c r="Q117" s="35" t="str">
        <f>'Comprehensive apps info'!Q117</f>
        <v/>
      </c>
      <c r="R117" s="35" t="str">
        <f>'Comprehensive apps info'!R117</f>
        <v/>
      </c>
      <c r="S117" s="38" t="str">
        <f>'Comprehensive apps info'!S117</f>
        <v/>
      </c>
      <c r="T117" s="38" t="str">
        <f>'Comprehensive apps info'!T117</f>
        <v/>
      </c>
      <c r="U117" s="35" t="str">
        <f>'Comprehensive apps info'!U117</f>
        <v>Logan</v>
      </c>
      <c r="V117" s="35" t="str">
        <f>'Comprehensive apps info'!V117</f>
        <v>Logan</v>
      </c>
      <c r="W117" s="37" t="str">
        <f>'Comprehensive apps info'!W117</f>
        <v>/prod/bcs/lgnp/clientapp/butstmt/</v>
      </c>
      <c r="X117" s="55" t="str">
        <f>'Comprehensive apps info'!X117</f>
        <v>/bcs/lgnt/clientapp/butstmt/</v>
      </c>
      <c r="Y117" s="40" t="str">
        <f>'Comprehensive apps info'!Y117</f>
        <v/>
      </c>
      <c r="Z117" s="40" t="str">
        <f>'Comprehensive apps info'!Z117</f>
        <v/>
      </c>
      <c r="AA117" s="39" t="str">
        <f>'Comprehensive apps info'!AA117</f>
        <v/>
      </c>
      <c r="AB117" s="39" t="str">
        <f>'Comprehensive apps info'!AB117</f>
        <v/>
      </c>
      <c r="AC117" s="39" t="str">
        <f>'Comprehensive apps info'!AC117</f>
        <v/>
      </c>
      <c r="AD117" s="39" t="str">
        <f>'Comprehensive apps info'!AD117</f>
        <v/>
      </c>
      <c r="AE117" s="39" t="str">
        <f>'Comprehensive apps info'!AE117</f>
        <v/>
      </c>
      <c r="AF117" s="94" t="str">
        <f>'Comprehensive apps info'!AF117</f>
        <v/>
      </c>
      <c r="AG117" s="94" t="str">
        <f>'Comprehensive apps info'!AG117</f>
        <v/>
      </c>
      <c r="AH117" s="94" t="str">
        <f>'Comprehensive apps info'!AH117</f>
        <v/>
      </c>
      <c r="AI117" s="94" t="str">
        <f>'Comprehensive apps info'!AI117</f>
        <v/>
      </c>
      <c r="AJ117" s="94" t="str">
        <f>'Comprehensive apps info'!AJ117</f>
        <v/>
      </c>
      <c r="AK117" s="138" t="str">
        <f>'Comprehensive apps info'!AK117</f>
        <v/>
      </c>
      <c r="AL117" s="1"/>
      <c r="AM117" s="1"/>
      <c r="AN117" s="1"/>
    </row>
    <row r="118" hidden="1">
      <c r="A118" s="1"/>
      <c r="B118" s="10">
        <f>'Comprehensive apps info'!B118</f>
        <v>6</v>
      </c>
      <c r="C118" s="10">
        <f>'Comprehensive apps info'!C118</f>
        <v>22</v>
      </c>
      <c r="D118" s="25" t="str">
        <f>'Comprehensive apps info'!D118</f>
        <v>American Academy of Ophthalmology</v>
      </c>
      <c r="E118" s="25" t="str">
        <f>'Comprehensive apps info'!E118</f>
        <v>AAO</v>
      </c>
      <c r="F118" s="25" t="str">
        <f>'Comprehensive apps info'!F118</f>
        <v>aaobill</v>
      </c>
      <c r="G118" s="25" t="str">
        <f>'Comprehensive apps info'!G118</f>
        <v>Annual</v>
      </c>
      <c r="H118" s="25" t="str">
        <f>'Comprehensive apps info'!H118</f>
        <v>Kit</v>
      </c>
      <c r="I118" s="25" t="str">
        <f>'Comprehensive apps info'!I118</f>
        <v>Raw Data</v>
      </c>
      <c r="J118" s="25" t="str">
        <f>'Comprehensive apps info'!J118</f>
        <v>Parth</v>
      </c>
      <c r="K118" s="25" t="str">
        <f>'Comprehensive apps info'!K118</f>
        <v>Ravi</v>
      </c>
      <c r="L118" s="25" t="str">
        <f>'Comprehensive apps info'!L118</f>
        <v>Alan Gebert</v>
      </c>
      <c r="M118" s="25" t="str">
        <f>'Comprehensive apps info'!M118</f>
        <v>Linden Olson</v>
      </c>
      <c r="N118" s="25" t="str">
        <f>'Comprehensive apps info'!N118</f>
        <v>Casey McCammon</v>
      </c>
      <c r="O118" s="120" t="str">
        <f>'Comprehensive apps info'!O118</f>
        <v>Supported by TEKsystems</v>
      </c>
      <c r="P118" s="25" t="str">
        <f>'Comprehensive apps info'!P118</f>
        <v/>
      </c>
      <c r="Q118" s="25" t="str">
        <f>'Comprehensive apps info'!Q118</f>
        <v/>
      </c>
      <c r="R118" s="25" t="str">
        <f>'Comprehensive apps info'!R118</f>
        <v/>
      </c>
      <c r="S118" s="16" t="str">
        <f>'Comprehensive apps info'!S118</f>
        <v/>
      </c>
      <c r="T118" s="16" t="str">
        <f>'Comprehensive apps info'!T118</f>
        <v/>
      </c>
      <c r="U118" s="25" t="str">
        <f>'Comprehensive apps info'!U118</f>
        <v>Logan</v>
      </c>
      <c r="V118" s="25" t="str">
        <f>'Comprehensive apps info'!V118</f>
        <v>Logan</v>
      </c>
      <c r="W118" s="28" t="str">
        <f>'Comprehensive apps info'!W118</f>
        <v>/prod/bcs/lgnp/clientapp/aaobill/</v>
      </c>
      <c r="X118" s="29" t="str">
        <f>'Comprehensive apps info'!X118</f>
        <v>/bcs/lgnt/clientapp/aaobill/</v>
      </c>
      <c r="Y118" s="30" t="str">
        <f>'Comprehensive apps info'!Y118</f>
        <v>https://sites.google.com/a/rrd.com/aao/</v>
      </c>
      <c r="Z118" s="31" t="str">
        <f>'Comprehensive apps info'!Z118</f>
        <v/>
      </c>
      <c r="AA118" s="32" t="str">
        <f>'Comprehensive apps info'!AA118</f>
        <v>rrd_aaobill_igroup@rrd.com</v>
      </c>
      <c r="AB118" s="32" t="str">
        <f>'Comprehensive apps info'!AB118</f>
        <v>rrd_aaobill_egroup@rrd.com</v>
      </c>
      <c r="AC118" s="32" t="str">
        <f>'Comprehensive apps info'!AC118</f>
        <v/>
      </c>
      <c r="AD118" s="32" t="str">
        <f>'Comprehensive apps info'!AD118</f>
        <v/>
      </c>
      <c r="AE118" s="32" t="str">
        <f>'Comprehensive apps info'!AE118</f>
        <v/>
      </c>
      <c r="AF118" s="33" t="str">
        <f>'Comprehensive apps info'!AF118</f>
        <v/>
      </c>
      <c r="AG118" s="33" t="str">
        <f>'Comprehensive apps info'!AG118</f>
        <v/>
      </c>
      <c r="AH118" s="33" t="str">
        <f>'Comprehensive apps info'!AH118</f>
        <v/>
      </c>
      <c r="AI118" s="33" t="str">
        <f>'Comprehensive apps info'!AI118</f>
        <v/>
      </c>
      <c r="AJ118" s="33" t="str">
        <f>'Comprehensive apps info'!AJ118</f>
        <v/>
      </c>
      <c r="AK118" s="34" t="str">
        <f>'Comprehensive apps info'!AK118</f>
        <v/>
      </c>
      <c r="AL118" s="1"/>
      <c r="AM118" s="1"/>
      <c r="AN118" s="1"/>
    </row>
    <row r="119" hidden="1">
      <c r="A119" s="1"/>
      <c r="B119" s="10">
        <f>'Comprehensive apps info'!B119</f>
        <v>6</v>
      </c>
      <c r="C119" s="10">
        <f>'Comprehensive apps info'!C119</f>
        <v>23</v>
      </c>
      <c r="D119" s="25" t="str">
        <f>'Comprehensive apps info'!D119</f>
        <v>Clark County</v>
      </c>
      <c r="E119" s="25" t="str">
        <f>'Comprehensive apps info'!E119</f>
        <v>Certified</v>
      </c>
      <c r="F119" s="25" t="str">
        <f>'Comprehensive apps info'!F119</f>
        <v>clccert</v>
      </c>
      <c r="G119" s="25" t="str">
        <f>'Comprehensive apps info'!G119</f>
        <v>Quarterly</v>
      </c>
      <c r="H119" s="25" t="str">
        <f>'Comprehensive apps info'!H119</f>
        <v>Statement</v>
      </c>
      <c r="I119" s="25" t="str">
        <f>'Comprehensive apps info'!I119</f>
        <v>Raw Data</v>
      </c>
      <c r="J119" s="25" t="str">
        <f>'Comprehensive apps info'!J119</f>
        <v>Parth</v>
      </c>
      <c r="K119" s="25" t="str">
        <f>'Comprehensive apps info'!K119</f>
        <v>Ravi</v>
      </c>
      <c r="L119" s="25" t="str">
        <f>'Comprehensive apps info'!L119</f>
        <v>Ismaila Meite</v>
      </c>
      <c r="M119" s="25" t="str">
        <f>'Comprehensive apps info'!M119</f>
        <v>LuAnn Rickson</v>
      </c>
      <c r="N119" s="25" t="str">
        <f>'Comprehensive apps info'!N119</f>
        <v>Casey McCammon</v>
      </c>
      <c r="O119" s="120" t="str">
        <f>'Comprehensive apps info'!O119</f>
        <v>Supported by TEKsystems</v>
      </c>
      <c r="P119" s="25" t="str">
        <f>'Comprehensive apps info'!P119</f>
        <v/>
      </c>
      <c r="Q119" s="25" t="str">
        <f>'Comprehensive apps info'!Q119</f>
        <v/>
      </c>
      <c r="R119" s="25" t="str">
        <f>'Comprehensive apps info'!R119</f>
        <v/>
      </c>
      <c r="S119" s="16" t="str">
        <f>'Comprehensive apps info'!S119</f>
        <v/>
      </c>
      <c r="T119" s="16" t="str">
        <f>'Comprehensive apps info'!T119</f>
        <v/>
      </c>
      <c r="U119" s="25" t="str">
        <f>'Comprehensive apps info'!U119</f>
        <v>Logan</v>
      </c>
      <c r="V119" s="25" t="str">
        <f>'Comprehensive apps info'!V119</f>
        <v>Logan</v>
      </c>
      <c r="W119" s="28" t="str">
        <f>'Comprehensive apps info'!W119</f>
        <v>/prod/bcs/lgnp/clientapp/clccert/</v>
      </c>
      <c r="X119" s="29" t="str">
        <f>'Comprehensive apps info'!X119</f>
        <v>/bcs/lgnt/clientapp/clccert/</v>
      </c>
      <c r="Y119" s="30" t="str">
        <f>'Comprehensive apps info'!Y119</f>
        <v>https://sites.google.com/a/rrd.com/clark-county-certified2/</v>
      </c>
      <c r="Z119" s="31" t="str">
        <f>'Comprehensive apps info'!Z119</f>
        <v/>
      </c>
      <c r="AA119" s="32" t="str">
        <f>'Comprehensive apps info'!AA119</f>
        <v>rrd-clccert-igroup@rrd.com</v>
      </c>
      <c r="AB119" s="32" t="str">
        <f>'Comprehensive apps info'!AB119</f>
        <v>rrd-clccert-egroup@rrd.com</v>
      </c>
      <c r="AC119" s="32" t="str">
        <f>'Comprehensive apps info'!AC119</f>
        <v/>
      </c>
      <c r="AD119" s="32" t="str">
        <f>'Comprehensive apps info'!AD119</f>
        <v/>
      </c>
      <c r="AE119" s="32" t="str">
        <f>'Comprehensive apps info'!AE119</f>
        <v/>
      </c>
      <c r="AF119" s="33" t="str">
        <f>'Comprehensive apps info'!AF119</f>
        <v/>
      </c>
      <c r="AG119" s="33" t="str">
        <f>'Comprehensive apps info'!AG119</f>
        <v/>
      </c>
      <c r="AH119" s="33" t="str">
        <f>'Comprehensive apps info'!AH119</f>
        <v/>
      </c>
      <c r="AI119" s="33" t="str">
        <f>'Comprehensive apps info'!AI119</f>
        <v/>
      </c>
      <c r="AJ119" s="33" t="str">
        <f>'Comprehensive apps info'!AJ119</f>
        <v/>
      </c>
      <c r="AK119" s="34" t="str">
        <f>'Comprehensive apps info'!AK119</f>
        <v/>
      </c>
      <c r="AL119" s="1"/>
      <c r="AM119" s="1"/>
      <c r="AN119" s="1"/>
    </row>
    <row r="120" hidden="1">
      <c r="A120" s="1"/>
      <c r="B120" s="10">
        <f>'Comprehensive apps info'!B120</f>
        <v>6</v>
      </c>
      <c r="C120" s="10">
        <f>'Comprehensive apps info'!C120</f>
        <v>24</v>
      </c>
      <c r="D120" s="25" t="str">
        <f>'Comprehensive apps info'!D120</f>
        <v>Clark County</v>
      </c>
      <c r="E120" s="25" t="str">
        <f>'Comprehensive apps info'!E120</f>
        <v>Distribution Notices</v>
      </c>
      <c r="F120" s="25" t="str">
        <f>'Comprehensive apps info'!F120</f>
        <v>clcdnot</v>
      </c>
      <c r="G120" s="25" t="str">
        <f>'Comprehensive apps info'!G120</f>
        <v>Annual</v>
      </c>
      <c r="H120" s="25" t="str">
        <f>'Comprehensive apps info'!H120</f>
        <v>Statement</v>
      </c>
      <c r="I120" s="25" t="str">
        <f>'Comprehensive apps info'!I120</f>
        <v>Raw Data</v>
      </c>
      <c r="J120" s="25" t="str">
        <f>'Comprehensive apps info'!J120</f>
        <v>Anil</v>
      </c>
      <c r="K120" s="25" t="str">
        <f>'Comprehensive apps info'!K120</f>
        <v>Lakshmi</v>
      </c>
      <c r="L120" s="25" t="str">
        <f>'Comprehensive apps info'!L120</f>
        <v>Michelle Tubbs</v>
      </c>
      <c r="M120" s="25" t="str">
        <f>'Comprehensive apps info'!M120</f>
        <v>LuAnn Rickson</v>
      </c>
      <c r="N120" s="25" t="str">
        <f>'Comprehensive apps info'!N120</f>
        <v>Casey McCammon</v>
      </c>
      <c r="O120" s="120" t="str">
        <f>'Comprehensive apps info'!O120</f>
        <v>Supported by TEKsystems</v>
      </c>
      <c r="P120" s="25" t="str">
        <f>'Comprehensive apps info'!P120</f>
        <v/>
      </c>
      <c r="Q120" s="25" t="str">
        <f>'Comprehensive apps info'!Q120</f>
        <v/>
      </c>
      <c r="R120" s="25" t="str">
        <f>'Comprehensive apps info'!R120</f>
        <v/>
      </c>
      <c r="S120" s="16" t="str">
        <f>'Comprehensive apps info'!S120</f>
        <v/>
      </c>
      <c r="T120" s="16" t="str">
        <f>'Comprehensive apps info'!T120</f>
        <v/>
      </c>
      <c r="U120" s="25" t="str">
        <f>'Comprehensive apps info'!U120</f>
        <v>Logan</v>
      </c>
      <c r="V120" s="25" t="str">
        <f>'Comprehensive apps info'!V120</f>
        <v>Logan</v>
      </c>
      <c r="W120" s="28" t="str">
        <f>'Comprehensive apps info'!W120</f>
        <v>/prod/bcs/lgnp/clientapp/clcdnot/</v>
      </c>
      <c r="X120" s="29" t="str">
        <f>'Comprehensive apps info'!X120</f>
        <v>/bcs/lgnt/clientapp/clcdnot/</v>
      </c>
      <c r="Y120" s="30" t="str">
        <f>'Comprehensive apps info'!Y120</f>
        <v>https://sites.google.com/a/rrd.com/clark-county-distribution-notices/</v>
      </c>
      <c r="Z120" s="31" t="str">
        <f>'Comprehensive apps info'!Z120</f>
        <v/>
      </c>
      <c r="AA120" s="32" t="str">
        <f>'Comprehensive apps info'!AA120</f>
        <v>rrd-clcdnot-igroup@rrd.com</v>
      </c>
      <c r="AB120" s="32" t="str">
        <f>'Comprehensive apps info'!AB120</f>
        <v>rrd-clcdnot-egroup@rrd.com</v>
      </c>
      <c r="AC120" s="32" t="str">
        <f>'Comprehensive apps info'!AC120</f>
        <v/>
      </c>
      <c r="AD120" s="32" t="str">
        <f>'Comprehensive apps info'!AD120</f>
        <v/>
      </c>
      <c r="AE120" s="32" t="str">
        <f>'Comprehensive apps info'!AE120</f>
        <v/>
      </c>
      <c r="AF120" s="33" t="str">
        <f>'Comprehensive apps info'!AF120</f>
        <v/>
      </c>
      <c r="AG120" s="33" t="str">
        <f>'Comprehensive apps info'!AG120</f>
        <v/>
      </c>
      <c r="AH120" s="33" t="str">
        <f>'Comprehensive apps info'!AH120</f>
        <v/>
      </c>
      <c r="AI120" s="33" t="str">
        <f>'Comprehensive apps info'!AI120</f>
        <v/>
      </c>
      <c r="AJ120" s="33" t="str">
        <f>'Comprehensive apps info'!AJ120</f>
        <v/>
      </c>
      <c r="AK120" s="34" t="str">
        <f>'Comprehensive apps info'!AK120</f>
        <v/>
      </c>
      <c r="AL120" s="1"/>
      <c r="AM120" s="1"/>
      <c r="AN120" s="1"/>
    </row>
    <row r="121" hidden="1">
      <c r="A121" s="1"/>
      <c r="B121" s="10">
        <f>'Comprehensive apps info'!B121</f>
        <v>6</v>
      </c>
      <c r="C121" s="10">
        <f>'Comprehensive apps info'!C121</f>
        <v>25</v>
      </c>
      <c r="D121" s="25" t="str">
        <f>'Comprehensive apps info'!D121</f>
        <v>Clark County</v>
      </c>
      <c r="E121" s="25" t="str">
        <f>'Comprehensive apps info'!E121</f>
        <v>Multi Run Property Tax Notices</v>
      </c>
      <c r="F121" s="25" t="str">
        <f>'Comprehensive apps info'!F121</f>
        <v>clctbil</v>
      </c>
      <c r="G121" s="25" t="str">
        <f>'Comprehensive apps info'!G121</f>
        <v>Monthly</v>
      </c>
      <c r="H121" s="25" t="str">
        <f>'Comprehensive apps info'!H121</f>
        <v>Statement</v>
      </c>
      <c r="I121" s="25" t="str">
        <f>'Comprehensive apps info'!I121</f>
        <v>Raw Data</v>
      </c>
      <c r="J121" s="25" t="str">
        <f>'Comprehensive apps info'!J121</f>
        <v>Anil</v>
      </c>
      <c r="K121" s="25" t="str">
        <f>'Comprehensive apps info'!K121</f>
        <v>Lakshmi</v>
      </c>
      <c r="L121" s="25" t="str">
        <f>'Comprehensive apps info'!L121</f>
        <v>Michelle Tubbs</v>
      </c>
      <c r="M121" s="25" t="str">
        <f>'Comprehensive apps info'!M121</f>
        <v>LuAnn Rickson</v>
      </c>
      <c r="N121" s="25" t="str">
        <f>'Comprehensive apps info'!N121</f>
        <v>Casey McCammon</v>
      </c>
      <c r="O121" s="120" t="str">
        <f>'Comprehensive apps info'!O121</f>
        <v>Supported by TEKsystems</v>
      </c>
      <c r="P121" s="25" t="str">
        <f>'Comprehensive apps info'!P121</f>
        <v/>
      </c>
      <c r="Q121" s="25" t="str">
        <f>'Comprehensive apps info'!Q121</f>
        <v/>
      </c>
      <c r="R121" s="25" t="str">
        <f>'Comprehensive apps info'!R121</f>
        <v/>
      </c>
      <c r="S121" s="16" t="str">
        <f>'Comprehensive apps info'!S121</f>
        <v/>
      </c>
      <c r="T121" s="16" t="str">
        <f>'Comprehensive apps info'!T121</f>
        <v/>
      </c>
      <c r="U121" s="25" t="str">
        <f>'Comprehensive apps info'!U121</f>
        <v>Logan</v>
      </c>
      <c r="V121" s="25" t="str">
        <f>'Comprehensive apps info'!V121</f>
        <v>Logan</v>
      </c>
      <c r="W121" s="28" t="str">
        <f>'Comprehensive apps info'!W121</f>
        <v>/prod/bcs/lgnp/clientapp/clctbil/</v>
      </c>
      <c r="X121" s="29" t="str">
        <f>'Comprehensive apps info'!X121</f>
        <v>/bcs/lgnt/clientapp/clctbil/</v>
      </c>
      <c r="Y121" s="30" t="str">
        <f>'Comprehensive apps info'!Y121</f>
        <v>https://sites.google.com/a/rrd.com/clark-county-multiple-run-tax-bills/</v>
      </c>
      <c r="Z121" s="31" t="str">
        <f>'Comprehensive apps info'!Z121</f>
        <v/>
      </c>
      <c r="AA121" s="32" t="str">
        <f>'Comprehensive apps info'!AA121</f>
        <v>rrd-clctbil-igroup@rrd.com</v>
      </c>
      <c r="AB121" s="32" t="str">
        <f>'Comprehensive apps info'!AB121</f>
        <v>rrd-clctbil-egroup@rrd.com</v>
      </c>
      <c r="AC121" s="32" t="str">
        <f>'Comprehensive apps info'!AC121</f>
        <v/>
      </c>
      <c r="AD121" s="32" t="str">
        <f>'Comprehensive apps info'!AD121</f>
        <v/>
      </c>
      <c r="AE121" s="32" t="str">
        <f>'Comprehensive apps info'!AE121</f>
        <v/>
      </c>
      <c r="AF121" s="33" t="str">
        <f>'Comprehensive apps info'!AF121</f>
        <v/>
      </c>
      <c r="AG121" s="33" t="str">
        <f>'Comprehensive apps info'!AG121</f>
        <v/>
      </c>
      <c r="AH121" s="33" t="str">
        <f>'Comprehensive apps info'!AH121</f>
        <v/>
      </c>
      <c r="AI121" s="33" t="str">
        <f>'Comprehensive apps info'!AI121</f>
        <v/>
      </c>
      <c r="AJ121" s="33" t="str">
        <f>'Comprehensive apps info'!AJ121</f>
        <v/>
      </c>
      <c r="AK121" s="34" t="str">
        <f>'Comprehensive apps info'!AK121</f>
        <v/>
      </c>
      <c r="AL121" s="1"/>
      <c r="AM121" s="1"/>
      <c r="AN121" s="1"/>
    </row>
    <row r="122" hidden="1">
      <c r="A122" s="1"/>
      <c r="B122" s="10">
        <f>'Comprehensive apps info'!B122</f>
        <v>6</v>
      </c>
      <c r="C122" s="10">
        <f>'Comprehensive apps info'!C122</f>
        <v>26</v>
      </c>
      <c r="D122" s="25" t="str">
        <f>'Comprehensive apps info'!D122</f>
        <v>Clark County</v>
      </c>
      <c r="E122" s="25" t="str">
        <f>'Comprehensive apps info'!E122</f>
        <v>Past Due Notices</v>
      </c>
      <c r="F122" s="25" t="str">
        <f>'Comprehensive apps info'!F122</f>
        <v>clcdlnt</v>
      </c>
      <c r="G122" s="25" t="str">
        <f>'Comprehensive apps info'!G122</f>
        <v>Quarterly</v>
      </c>
      <c r="H122" s="25" t="str">
        <f>'Comprehensive apps info'!H122</f>
        <v>Statement</v>
      </c>
      <c r="I122" s="25" t="str">
        <f>'Comprehensive apps info'!I122</f>
        <v>Raw Data</v>
      </c>
      <c r="J122" s="25" t="str">
        <f>'Comprehensive apps info'!J122</f>
        <v>Anil</v>
      </c>
      <c r="K122" s="25" t="str">
        <f>'Comprehensive apps info'!K122</f>
        <v>Lakshmi</v>
      </c>
      <c r="L122" s="25" t="str">
        <f>'Comprehensive apps info'!L122</f>
        <v>Michelle Tubbs</v>
      </c>
      <c r="M122" s="25" t="str">
        <f>'Comprehensive apps info'!M122</f>
        <v>LuAnn Rickson</v>
      </c>
      <c r="N122" s="25" t="str">
        <f>'Comprehensive apps info'!N122</f>
        <v>Casey McCammon</v>
      </c>
      <c r="O122" s="120" t="str">
        <f>'Comprehensive apps info'!O122</f>
        <v>Supported by TEKsystems</v>
      </c>
      <c r="P122" s="25" t="str">
        <f>'Comprehensive apps info'!P122</f>
        <v/>
      </c>
      <c r="Q122" s="25" t="str">
        <f>'Comprehensive apps info'!Q122</f>
        <v/>
      </c>
      <c r="R122" s="25" t="str">
        <f>'Comprehensive apps info'!R122</f>
        <v/>
      </c>
      <c r="S122" s="16" t="str">
        <f>'Comprehensive apps info'!S122</f>
        <v/>
      </c>
      <c r="T122" s="16" t="str">
        <f>'Comprehensive apps info'!T122</f>
        <v/>
      </c>
      <c r="U122" s="25" t="str">
        <f>'Comprehensive apps info'!U122</f>
        <v>Logan</v>
      </c>
      <c r="V122" s="25" t="str">
        <f>'Comprehensive apps info'!V122</f>
        <v>Logan</v>
      </c>
      <c r="W122" s="28" t="str">
        <f>'Comprehensive apps info'!W122</f>
        <v>/prod/bcs/lgnp/clientapp/clcdlnt/</v>
      </c>
      <c r="X122" s="29" t="str">
        <f>'Comprehensive apps info'!X122</f>
        <v>/bcs/lgnt/clientapp/clcdlnt/</v>
      </c>
      <c r="Y122" s="30" t="str">
        <f>'Comprehensive apps info'!Y122</f>
        <v>https://sites.google.com/a/rrd.com/clark-county-past-due-notices/</v>
      </c>
      <c r="Z122" s="31" t="str">
        <f>'Comprehensive apps info'!Z122</f>
        <v/>
      </c>
      <c r="AA122" s="32" t="str">
        <f>'Comprehensive apps info'!AA122</f>
        <v>rrd-clcdlnt-igroup@rrd.com</v>
      </c>
      <c r="AB122" s="32" t="str">
        <f>'Comprehensive apps info'!AB122</f>
        <v>rrd-clcdlnt-egroup@rrd.com</v>
      </c>
      <c r="AC122" s="32" t="str">
        <f>'Comprehensive apps info'!AC122</f>
        <v/>
      </c>
      <c r="AD122" s="32" t="str">
        <f>'Comprehensive apps info'!AD122</f>
        <v/>
      </c>
      <c r="AE122" s="32" t="str">
        <f>'Comprehensive apps info'!AE122</f>
        <v/>
      </c>
      <c r="AF122" s="33" t="str">
        <f>'Comprehensive apps info'!AF122</f>
        <v/>
      </c>
      <c r="AG122" s="33" t="str">
        <f>'Comprehensive apps info'!AG122</f>
        <v/>
      </c>
      <c r="AH122" s="33" t="str">
        <f>'Comprehensive apps info'!AH122</f>
        <v/>
      </c>
      <c r="AI122" s="33" t="str">
        <f>'Comprehensive apps info'!AI122</f>
        <v/>
      </c>
      <c r="AJ122" s="33" t="str">
        <f>'Comprehensive apps info'!AJ122</f>
        <v/>
      </c>
      <c r="AK122" s="34" t="str">
        <f>'Comprehensive apps info'!AK122</f>
        <v/>
      </c>
      <c r="AL122" s="1"/>
      <c r="AM122" s="1"/>
      <c r="AN122" s="1"/>
    </row>
    <row r="123" hidden="1">
      <c r="A123" s="1"/>
      <c r="B123" s="10">
        <f>'Comprehensive apps info'!B123</f>
        <v>6</v>
      </c>
      <c r="C123" s="10">
        <f>'Comprehensive apps info'!C123</f>
        <v>27</v>
      </c>
      <c r="D123" s="25" t="str">
        <f>'Comprehensive apps info'!D123</f>
        <v>Clark County</v>
      </c>
      <c r="E123" s="25" t="str">
        <f>'Comprehensive apps info'!E123</f>
        <v>Property Tax Notices</v>
      </c>
      <c r="F123" s="25" t="str">
        <f>'Comprehensive apps info'!F123</f>
        <v>clctbil</v>
      </c>
      <c r="G123" s="25" t="str">
        <f>'Comprehensive apps info'!G123</f>
        <v>Annual</v>
      </c>
      <c r="H123" s="25" t="str">
        <f>'Comprehensive apps info'!H123</f>
        <v>Statement</v>
      </c>
      <c r="I123" s="25" t="str">
        <f>'Comprehensive apps info'!I123</f>
        <v>Raw Data</v>
      </c>
      <c r="J123" s="25" t="str">
        <f>'Comprehensive apps info'!J123</f>
        <v>Anil</v>
      </c>
      <c r="K123" s="25" t="str">
        <f>'Comprehensive apps info'!K123</f>
        <v>Lakshmi</v>
      </c>
      <c r="L123" s="25" t="str">
        <f>'Comprehensive apps info'!L123</f>
        <v>Michelle Tubbs</v>
      </c>
      <c r="M123" s="25" t="str">
        <f>'Comprehensive apps info'!M123</f>
        <v>LuAnn Rickson</v>
      </c>
      <c r="N123" s="25" t="str">
        <f>'Comprehensive apps info'!N123</f>
        <v>Casey McCammon</v>
      </c>
      <c r="O123" s="120" t="str">
        <f>'Comprehensive apps info'!O123</f>
        <v>Supported by TEKsystems</v>
      </c>
      <c r="P123" s="25" t="str">
        <f>'Comprehensive apps info'!P123</f>
        <v/>
      </c>
      <c r="Q123" s="25" t="str">
        <f>'Comprehensive apps info'!Q123</f>
        <v/>
      </c>
      <c r="R123" s="25" t="str">
        <f>'Comprehensive apps info'!R123</f>
        <v/>
      </c>
      <c r="S123" s="16" t="str">
        <f>'Comprehensive apps info'!S123</f>
        <v/>
      </c>
      <c r="T123" s="16" t="str">
        <f>'Comprehensive apps info'!T123</f>
        <v/>
      </c>
      <c r="U123" s="25" t="str">
        <f>'Comprehensive apps info'!U123</f>
        <v>Logan</v>
      </c>
      <c r="V123" s="25" t="str">
        <f>'Comprehensive apps info'!V123</f>
        <v>Logan</v>
      </c>
      <c r="W123" s="28" t="str">
        <f>'Comprehensive apps info'!W123</f>
        <v>/prod/bcs/lgnp/clientapp/clctbil/</v>
      </c>
      <c r="X123" s="29" t="str">
        <f>'Comprehensive apps info'!X123</f>
        <v>/bcs/lgnt/clientapp/clctbil/</v>
      </c>
      <c r="Y123" s="30" t="str">
        <f>'Comprehensive apps info'!Y123</f>
        <v>https://sites.google.com/a/rrd.com/clark-county-annual/</v>
      </c>
      <c r="Z123" s="31" t="str">
        <f>'Comprehensive apps info'!Z123</f>
        <v/>
      </c>
      <c r="AA123" s="32" t="str">
        <f>'Comprehensive apps info'!AA123</f>
        <v>rrd-clctbil-igroup@rrd.com</v>
      </c>
      <c r="AB123" s="32" t="str">
        <f>'Comprehensive apps info'!AB123</f>
        <v>rrd-clctbil-egroup@rrd.com</v>
      </c>
      <c r="AC123" s="32" t="str">
        <f>'Comprehensive apps info'!AC123</f>
        <v/>
      </c>
      <c r="AD123" s="32" t="str">
        <f>'Comprehensive apps info'!AD123</f>
        <v/>
      </c>
      <c r="AE123" s="32" t="str">
        <f>'Comprehensive apps info'!AE123</f>
        <v/>
      </c>
      <c r="AF123" s="33" t="str">
        <f>'Comprehensive apps info'!AF123</f>
        <v/>
      </c>
      <c r="AG123" s="33" t="str">
        <f>'Comprehensive apps info'!AG123</f>
        <v/>
      </c>
      <c r="AH123" s="33" t="str">
        <f>'Comprehensive apps info'!AH123</f>
        <v/>
      </c>
      <c r="AI123" s="33" t="str">
        <f>'Comprehensive apps info'!AI123</f>
        <v/>
      </c>
      <c r="AJ123" s="33" t="str">
        <f>'Comprehensive apps info'!AJ123</f>
        <v/>
      </c>
      <c r="AK123" s="34" t="str">
        <f>'Comprehensive apps info'!AK123</f>
        <v/>
      </c>
      <c r="AL123" s="1"/>
      <c r="AM123" s="1"/>
      <c r="AN123" s="1"/>
    </row>
    <row r="124" hidden="1">
      <c r="A124" s="91"/>
      <c r="B124" s="10">
        <f>'Comprehensive apps info'!B124</f>
        <v>7</v>
      </c>
      <c r="C124" s="10">
        <f>'Comprehensive apps info'!C124</f>
        <v>1</v>
      </c>
      <c r="D124" s="25" t="str">
        <f>'Comprehensive apps info'!D124</f>
        <v>Compassion</v>
      </c>
      <c r="E124" s="25" t="str">
        <f>'Comprehensive apps info'!E124</f>
        <v>Contribution Statements</v>
      </c>
      <c r="F124" s="25" t="str">
        <f>'Comprehensive apps info'!F124</f>
        <v>cmpstmt</v>
      </c>
      <c r="G124" s="25" t="str">
        <f>'Comprehensive apps info'!G124</f>
        <v>Monthly</v>
      </c>
      <c r="H124" s="25" t="str">
        <f>'Comprehensive apps info'!H124</f>
        <v>Statement</v>
      </c>
      <c r="I124" s="25" t="str">
        <f>'Comprehensive apps info'!I124</f>
        <v>Raw Data</v>
      </c>
      <c r="J124" s="25" t="str">
        <f>'Comprehensive apps info'!J124</f>
        <v>Parth</v>
      </c>
      <c r="K124" s="25" t="str">
        <f>'Comprehensive apps info'!K124</f>
        <v>Venkat</v>
      </c>
      <c r="L124" s="25" t="str">
        <f>'Comprehensive apps info'!L124</f>
        <v>Bruce Simmons</v>
      </c>
      <c r="M124" s="25" t="str">
        <f>'Comprehensive apps info'!M124</f>
        <v>Randy Bunce</v>
      </c>
      <c r="N124" s="25" t="str">
        <f>'Comprehensive apps info'!N124</f>
        <v>Casey McCammon</v>
      </c>
      <c r="O124" s="120" t="str">
        <f>'Comprehensive apps info'!O124</f>
        <v>Supported by TEKsystems</v>
      </c>
      <c r="P124" s="25" t="str">
        <f>'Comprehensive apps info'!P124</f>
        <v/>
      </c>
      <c r="Q124" s="25" t="str">
        <f>'Comprehensive apps info'!Q124</f>
        <v/>
      </c>
      <c r="R124" s="25" t="str">
        <f>'Comprehensive apps info'!R124</f>
        <v/>
      </c>
      <c r="S124" s="16" t="str">
        <f>'Comprehensive apps info'!S124</f>
        <v/>
      </c>
      <c r="T124" s="16" t="str">
        <f>'Comprehensive apps info'!T124</f>
        <v/>
      </c>
      <c r="U124" s="25" t="str">
        <f>'Comprehensive apps info'!U124</f>
        <v>Logan</v>
      </c>
      <c r="V124" s="25" t="str">
        <f>'Comprehensive apps info'!V124</f>
        <v>Logan</v>
      </c>
      <c r="W124" s="28" t="str">
        <f>'Comprehensive apps info'!W124</f>
        <v>/prod/bcs/lgnp/clientapp/cmpstmt/</v>
      </c>
      <c r="X124" s="29" t="str">
        <f>'Comprehensive apps info'!X124</f>
        <v>/bcs/lgnt/clientapp/cmpstmt/</v>
      </c>
      <c r="Y124" s="30" t="str">
        <f>'Comprehensive apps info'!Y124</f>
        <v/>
      </c>
      <c r="Z124" s="31" t="str">
        <f>'Comprehensive apps info'!Z124</f>
        <v/>
      </c>
      <c r="AA124" s="32" t="str">
        <f>'Comprehensive apps info'!AA124</f>
        <v>rrd-cmpstmt-igroup@rrd.com</v>
      </c>
      <c r="AB124" s="32" t="str">
        <f>'Comprehensive apps info'!AB124</f>
        <v>rrd-cmpstmt-egroup@rrd.com</v>
      </c>
      <c r="AC124" s="32" t="str">
        <f>'Comprehensive apps info'!AC124</f>
        <v/>
      </c>
      <c r="AD124" s="32" t="str">
        <f>'Comprehensive apps info'!AD124</f>
        <v/>
      </c>
      <c r="AE124" s="32" t="str">
        <f>'Comprehensive apps info'!AE124</f>
        <v/>
      </c>
      <c r="AF124" s="33" t="str">
        <f>'Comprehensive apps info'!AF124</f>
        <v/>
      </c>
      <c r="AG124" s="33" t="str">
        <f>'Comprehensive apps info'!AG124</f>
        <v/>
      </c>
      <c r="AH124" s="33" t="str">
        <f>'Comprehensive apps info'!AH124</f>
        <v/>
      </c>
      <c r="AI124" s="33" t="str">
        <f>'Comprehensive apps info'!AI124</f>
        <v/>
      </c>
      <c r="AJ124" s="33" t="str">
        <f>'Comprehensive apps info'!AJ124</f>
        <v/>
      </c>
      <c r="AK124" s="34">
        <f>'Comprehensive apps info'!AK124</f>
        <v>3</v>
      </c>
      <c r="AL124" s="1"/>
      <c r="AM124" s="1"/>
      <c r="AN124" s="1"/>
    </row>
    <row r="125" hidden="1">
      <c r="A125" s="1"/>
      <c r="B125" s="14">
        <f>'Comprehensive apps info'!B125</f>
        <v>7</v>
      </c>
      <c r="C125" s="14">
        <f>'Comprehensive apps info'!C125</f>
        <v>2</v>
      </c>
      <c r="D125" s="35" t="str">
        <f>'Comprehensive apps info'!D125</f>
        <v>Davis County</v>
      </c>
      <c r="E125" s="35" t="str">
        <f>'Comprehensive apps info'!E125</f>
        <v>Property Tax Notice</v>
      </c>
      <c r="F125" s="35" t="str">
        <f>'Comprehensive apps info'!F125</f>
        <v>davvaln</v>
      </c>
      <c r="G125" s="35" t="str">
        <f>'Comprehensive apps info'!G125</f>
        <v>Annual</v>
      </c>
      <c r="H125" s="35" t="str">
        <f>'Comprehensive apps info'!H125</f>
        <v>Statement</v>
      </c>
      <c r="I125" s="35" t="str">
        <f>'Comprehensive apps info'!I125</f>
        <v>Raw Data</v>
      </c>
      <c r="J125" s="35" t="str">
        <f>'Comprehensive apps info'!J125</f>
        <v>Unassigned</v>
      </c>
      <c r="K125" s="35" t="str">
        <f>'Comprehensive apps info'!K125</f>
        <v>Unassigned</v>
      </c>
      <c r="L125" s="35" t="str">
        <f>'Comprehensive apps info'!L125</f>
        <v>Alan Gebert</v>
      </c>
      <c r="M125" s="35" t="str">
        <f>'Comprehensive apps info'!M125</f>
        <v>Rose Ann Rockwell</v>
      </c>
      <c r="N125" s="35" t="str">
        <f>'Comprehensive apps info'!N125</f>
        <v>Casey McCammon</v>
      </c>
      <c r="O125" s="67" t="str">
        <f>'Comprehensive apps info'!O125</f>
        <v>De-scoped from TEKsystems</v>
      </c>
      <c r="P125" s="35" t="str">
        <f>'Comprehensive apps info'!P125</f>
        <v/>
      </c>
      <c r="Q125" s="35" t="str">
        <f>'Comprehensive apps info'!Q125</f>
        <v/>
      </c>
      <c r="R125" s="35" t="str">
        <f>'Comprehensive apps info'!R125</f>
        <v/>
      </c>
      <c r="S125" s="38" t="str">
        <f>'Comprehensive apps info'!S125</f>
        <v/>
      </c>
      <c r="T125" s="38" t="str">
        <f>'Comprehensive apps info'!T125</f>
        <v/>
      </c>
      <c r="U125" s="35" t="str">
        <f>'Comprehensive apps info'!U125</f>
        <v>Logan</v>
      </c>
      <c r="V125" s="35" t="str">
        <f>'Comprehensive apps info'!V125</f>
        <v>Logan</v>
      </c>
      <c r="W125" s="37" t="str">
        <f>'Comprehensive apps info'!W125</f>
        <v>/prod/bcs/lgnp/clientapp/davvaln/</v>
      </c>
      <c r="X125" s="55" t="str">
        <f>'Comprehensive apps info'!X125</f>
        <v>/bcs/lgnt/clientapp/davvaln/</v>
      </c>
      <c r="Y125" s="40" t="str">
        <f>'Comprehensive apps info'!Y125</f>
        <v/>
      </c>
      <c r="Z125" s="40" t="str">
        <f>'Comprehensive apps info'!Z125</f>
        <v/>
      </c>
      <c r="AA125" s="39" t="str">
        <f>'Comprehensive apps info'!AA125</f>
        <v/>
      </c>
      <c r="AB125" s="39" t="str">
        <f>'Comprehensive apps info'!AB125</f>
        <v/>
      </c>
      <c r="AC125" s="39" t="str">
        <f>'Comprehensive apps info'!AC125</f>
        <v/>
      </c>
      <c r="AD125" s="39" t="str">
        <f>'Comprehensive apps info'!AD125</f>
        <v/>
      </c>
      <c r="AE125" s="39" t="str">
        <f>'Comprehensive apps info'!AE125</f>
        <v/>
      </c>
      <c r="AF125" s="94" t="str">
        <f>'Comprehensive apps info'!AF125</f>
        <v/>
      </c>
      <c r="AG125" s="94" t="str">
        <f>'Comprehensive apps info'!AG125</f>
        <v/>
      </c>
      <c r="AH125" s="94" t="str">
        <f>'Comprehensive apps info'!AH125</f>
        <v/>
      </c>
      <c r="AI125" s="94" t="str">
        <f>'Comprehensive apps info'!AI125</f>
        <v/>
      </c>
      <c r="AJ125" s="94" t="str">
        <f>'Comprehensive apps info'!AJ125</f>
        <v/>
      </c>
      <c r="AK125" s="141" t="str">
        <f>'Comprehensive apps info'!AK125</f>
        <v/>
      </c>
      <c r="AL125" s="1"/>
      <c r="AM125" s="1"/>
      <c r="AN125" s="1"/>
    </row>
    <row r="126" hidden="1">
      <c r="A126" s="91"/>
      <c r="B126" s="10">
        <f>'Comprehensive apps info'!B126</f>
        <v>7</v>
      </c>
      <c r="C126" s="10">
        <f>'Comprehensive apps info'!C126</f>
        <v>3</v>
      </c>
      <c r="D126" s="25" t="str">
        <f>'Comprehensive apps info'!D126</f>
        <v>Delaware DOL</v>
      </c>
      <c r="E126" s="25" t="str">
        <f>'Comprehensive apps info'!E126</f>
        <v>UC8</v>
      </c>
      <c r="F126" s="25" t="str">
        <f>'Comprehensive apps info'!F126</f>
        <v>dlldolq</v>
      </c>
      <c r="G126" s="25" t="str">
        <f>'Comprehensive apps info'!G126</f>
        <v>Quarterly</v>
      </c>
      <c r="H126" s="25" t="str">
        <f>'Comprehensive apps info'!H126</f>
        <v>Statement</v>
      </c>
      <c r="I126" s="25" t="str">
        <f>'Comprehensive apps info'!I126</f>
        <v>Raw Data</v>
      </c>
      <c r="J126" s="25" t="str">
        <f>'Comprehensive apps info'!J126</f>
        <v>Rao</v>
      </c>
      <c r="K126" s="25" t="str">
        <f>'Comprehensive apps info'!K126</f>
        <v>Veera</v>
      </c>
      <c r="L126" s="25" t="str">
        <f>'Comprehensive apps info'!L126</f>
        <v>Dawn Robison</v>
      </c>
      <c r="M126" s="25" t="str">
        <f>'Comprehensive apps info'!M126</f>
        <v>Jason Hickox</v>
      </c>
      <c r="N126" s="25" t="str">
        <f>'Comprehensive apps info'!N126</f>
        <v>Casey McCammon</v>
      </c>
      <c r="O126" s="120" t="str">
        <f>'Comprehensive apps info'!O126</f>
        <v>Supported by TEKsystems</v>
      </c>
      <c r="P126" s="25" t="str">
        <f>'Comprehensive apps info'!P126</f>
        <v/>
      </c>
      <c r="Q126" s="25" t="str">
        <f>'Comprehensive apps info'!Q126</f>
        <v/>
      </c>
      <c r="R126" s="25" t="str">
        <f>'Comprehensive apps info'!R126</f>
        <v/>
      </c>
      <c r="S126" s="16" t="str">
        <f>'Comprehensive apps info'!S126</f>
        <v/>
      </c>
      <c r="T126" s="16" t="str">
        <f>'Comprehensive apps info'!T126</f>
        <v/>
      </c>
      <c r="U126" s="25" t="str">
        <f>'Comprehensive apps info'!U126</f>
        <v>Logan</v>
      </c>
      <c r="V126" s="25" t="str">
        <f>'Comprehensive apps info'!V126</f>
        <v>Logan</v>
      </c>
      <c r="W126" s="28" t="str">
        <f>'Comprehensive apps info'!W126</f>
        <v>/prod/bcs/lgnp/clientapp/dlldolq/</v>
      </c>
      <c r="X126" s="29" t="str">
        <f>'Comprehensive apps info'!X126</f>
        <v>/bcs/lgnt/clientapp/dlldolq/</v>
      </c>
      <c r="Y126" s="30" t="str">
        <f>'Comprehensive apps info'!Y126</f>
        <v/>
      </c>
      <c r="Z126" s="31" t="str">
        <f>'Comprehensive apps info'!Z126</f>
        <v/>
      </c>
      <c r="AA126" s="32" t="str">
        <f>'Comprehensive apps info'!AA126</f>
        <v>rrd-dlldolq-igroup@rrd.com</v>
      </c>
      <c r="AB126" s="32" t="str">
        <f>'Comprehensive apps info'!AB126</f>
        <v>rrd-dlldolq-egroup@rrd.com</v>
      </c>
      <c r="AC126" s="32" t="str">
        <f>'Comprehensive apps info'!AC126</f>
        <v/>
      </c>
      <c r="AD126" s="32" t="str">
        <f>'Comprehensive apps info'!AD126</f>
        <v/>
      </c>
      <c r="AE126" s="32" t="str">
        <f>'Comprehensive apps info'!AE126</f>
        <v/>
      </c>
      <c r="AF126" s="33" t="str">
        <f>'Comprehensive apps info'!AF126</f>
        <v/>
      </c>
      <c r="AG126" s="33" t="str">
        <f>'Comprehensive apps info'!AG126</f>
        <v/>
      </c>
      <c r="AH126" s="33" t="str">
        <f>'Comprehensive apps info'!AH126</f>
        <v/>
      </c>
      <c r="AI126" s="33" t="str">
        <f>'Comprehensive apps info'!AI126</f>
        <v/>
      </c>
      <c r="AJ126" s="33" t="str">
        <f>'Comprehensive apps info'!AJ126</f>
        <v/>
      </c>
      <c r="AK126" s="142">
        <f>'Comprehensive apps info'!AK126</f>
        <v>2</v>
      </c>
      <c r="AL126" s="1"/>
      <c r="AM126" s="1"/>
      <c r="AN126" s="1"/>
    </row>
    <row r="127" hidden="1">
      <c r="A127" s="91"/>
      <c r="B127" s="10">
        <f>'Comprehensive apps info'!B127</f>
        <v>7</v>
      </c>
      <c r="C127" s="10">
        <f>'Comprehensive apps info'!C127</f>
        <v>4</v>
      </c>
      <c r="D127" s="25" t="str">
        <f>'Comprehensive apps info'!D127</f>
        <v>Farmers Insurance</v>
      </c>
      <c r="E127" s="25" t="str">
        <f>'Comprehensive apps info'!E127</f>
        <v>GLBA</v>
      </c>
      <c r="F127" s="25" t="str">
        <f>'Comprehensive apps info'!F127</f>
        <v>figfglb</v>
      </c>
      <c r="G127" s="25" t="str">
        <f>'Comprehensive apps info'!G127</f>
        <v>Bi-weekly</v>
      </c>
      <c r="H127" s="25" t="str">
        <f>'Comprehensive apps info'!H127</f>
        <v>Statement</v>
      </c>
      <c r="I127" s="25" t="str">
        <f>'Comprehensive apps info'!I127</f>
        <v>Raw Data</v>
      </c>
      <c r="J127" s="25" t="str">
        <f>'Comprehensive apps info'!J127</f>
        <v>Parth</v>
      </c>
      <c r="K127" s="25" t="str">
        <f>'Comprehensive apps info'!K127</f>
        <v>Venkat</v>
      </c>
      <c r="L127" s="25" t="str">
        <f>'Comprehensive apps info'!L127</f>
        <v>Michelle Tubbs</v>
      </c>
      <c r="M127" s="25" t="str">
        <f>'Comprehensive apps info'!M127</f>
        <v>Heidi Stockton</v>
      </c>
      <c r="N127" s="25" t="str">
        <f>'Comprehensive apps info'!N127</f>
        <v>Casey McCammon</v>
      </c>
      <c r="O127" s="120" t="str">
        <f>'Comprehensive apps info'!O127</f>
        <v>Supported by TEKsystems</v>
      </c>
      <c r="P127" s="25" t="str">
        <f>'Comprehensive apps info'!P127</f>
        <v/>
      </c>
      <c r="Q127" s="25" t="str">
        <f>'Comprehensive apps info'!Q127</f>
        <v/>
      </c>
      <c r="R127" s="25" t="str">
        <f>'Comprehensive apps info'!R127</f>
        <v/>
      </c>
      <c r="S127" s="16" t="str">
        <f>'Comprehensive apps info'!S127</f>
        <v/>
      </c>
      <c r="T127" s="16" t="str">
        <f>'Comprehensive apps info'!T127</f>
        <v/>
      </c>
      <c r="U127" s="25" t="str">
        <f>'Comprehensive apps info'!U127</f>
        <v>Logan</v>
      </c>
      <c r="V127" s="25" t="str">
        <f>'Comprehensive apps info'!V127</f>
        <v>Logan</v>
      </c>
      <c r="W127" s="28" t="str">
        <f>'Comprehensive apps info'!W127</f>
        <v>/prod/bcs/lgnp/clientapp/figfglb/</v>
      </c>
      <c r="X127" s="29" t="str">
        <f>'Comprehensive apps info'!X127</f>
        <v>/bcs/lgnt/clientapp/figfglb/</v>
      </c>
      <c r="Y127" s="30" t="str">
        <f>'Comprehensive apps info'!Y127</f>
        <v>https://sites.google.com/a/rrd.com/farmers/</v>
      </c>
      <c r="Z127" s="31" t="str">
        <f>'Comprehensive apps info'!Z127</f>
        <v/>
      </c>
      <c r="AA127" s="32" t="str">
        <f>'Comprehensive apps info'!AA127</f>
        <v>rrd-figfglb-igroup@rrd.com</v>
      </c>
      <c r="AB127" s="32" t="str">
        <f>'Comprehensive apps info'!AB127</f>
        <v>N/A</v>
      </c>
      <c r="AC127" s="32" t="str">
        <f>'Comprehensive apps info'!AC127</f>
        <v/>
      </c>
      <c r="AD127" s="32" t="str">
        <f>'Comprehensive apps info'!AD127</f>
        <v/>
      </c>
      <c r="AE127" s="32" t="str">
        <f>'Comprehensive apps info'!AE127</f>
        <v/>
      </c>
      <c r="AF127" s="33" t="str">
        <f>'Comprehensive apps info'!AF127</f>
        <v/>
      </c>
      <c r="AG127" s="33" t="str">
        <f>'Comprehensive apps info'!AG127</f>
        <v/>
      </c>
      <c r="AH127" s="33" t="str">
        <f>'Comprehensive apps info'!AH127</f>
        <v/>
      </c>
      <c r="AI127" s="33" t="str">
        <f>'Comprehensive apps info'!AI127</f>
        <v/>
      </c>
      <c r="AJ127" s="33" t="str">
        <f>'Comprehensive apps info'!AJ127</f>
        <v/>
      </c>
      <c r="AK127" s="142">
        <f>'Comprehensive apps info'!AK127</f>
        <v>2</v>
      </c>
      <c r="AL127" s="1"/>
      <c r="AM127" s="1"/>
      <c r="AN127" s="1"/>
    </row>
    <row r="128" hidden="1">
      <c r="A128" s="91"/>
      <c r="B128" s="10">
        <f>'Comprehensive apps info'!B128</f>
        <v>7</v>
      </c>
      <c r="C128" s="10">
        <f>'Comprehensive apps info'!C128</f>
        <v>5</v>
      </c>
      <c r="D128" s="25" t="str">
        <f>'Comprehensive apps info'!D128</f>
        <v>Mellon ACS</v>
      </c>
      <c r="E128" s="25" t="str">
        <f>'Comprehensive apps info'!E128</f>
        <v>Care First Letters</v>
      </c>
      <c r="F128" s="25" t="str">
        <f>'Comprehensive apps info'!F128</f>
        <v>mipletr</v>
      </c>
      <c r="G128" s="25" t="str">
        <f>'Comprehensive apps info'!G128</f>
        <v>Monthly</v>
      </c>
      <c r="H128" s="25" t="str">
        <f>'Comprehensive apps info'!H128</f>
        <v>Letter</v>
      </c>
      <c r="I128" s="25" t="str">
        <f>'Comprehensive apps info'!I128</f>
        <v>Raw Data</v>
      </c>
      <c r="J128" s="25" t="str">
        <f>'Comprehensive apps info'!J128</f>
        <v>Venkat</v>
      </c>
      <c r="K128" s="25" t="str">
        <f>'Comprehensive apps info'!K128</f>
        <v>Parth</v>
      </c>
      <c r="L128" s="25" t="str">
        <f>'Comprehensive apps info'!L128</f>
        <v>Anthony Goodwin</v>
      </c>
      <c r="M128" s="25" t="str">
        <f>'Comprehensive apps info'!M128</f>
        <v>Lynsey Falkenberg</v>
      </c>
      <c r="N128" s="25" t="str">
        <f>'Comprehensive apps info'!N128</f>
        <v>Casey McCammon</v>
      </c>
      <c r="O128" s="120" t="str">
        <f>'Comprehensive apps info'!O128</f>
        <v>Supported by TEKsystems</v>
      </c>
      <c r="P128" s="25" t="str">
        <f>'Comprehensive apps info'!P128</f>
        <v/>
      </c>
      <c r="Q128" s="25" t="str">
        <f>'Comprehensive apps info'!Q128</f>
        <v/>
      </c>
      <c r="R128" s="25" t="str">
        <f>'Comprehensive apps info'!R128</f>
        <v/>
      </c>
      <c r="S128" s="16" t="str">
        <f>'Comprehensive apps info'!S128</f>
        <v/>
      </c>
      <c r="T128" s="16" t="str">
        <f>'Comprehensive apps info'!T128</f>
        <v/>
      </c>
      <c r="U128" s="25" t="str">
        <f>'Comprehensive apps info'!U128</f>
        <v>Logan</v>
      </c>
      <c r="V128" s="25" t="str">
        <f>'Comprehensive apps info'!V128</f>
        <v>Logan</v>
      </c>
      <c r="W128" s="28" t="str">
        <f>'Comprehensive apps info'!W128</f>
        <v>/prod/bcs/lgnp/clientapp/mipletr/</v>
      </c>
      <c r="X128" s="29" t="str">
        <f>'Comprehensive apps info'!X128</f>
        <v>/bcs/lgnt/clientapp/mipletr/</v>
      </c>
      <c r="Y128" s="30" t="str">
        <f>'Comprehensive apps info'!Y128</f>
        <v>https://sites.google.com/a/rrd.com/mellon-carefirst-letters/</v>
      </c>
      <c r="Z128" s="31" t="str">
        <f>'Comprehensive apps info'!Z128</f>
        <v/>
      </c>
      <c r="AA128" s="32" t="str">
        <f>'Comprehensive apps info'!AA128</f>
        <v>rrd-mipletr-igroup@rrd.com</v>
      </c>
      <c r="AB128" s="32" t="str">
        <f>'Comprehensive apps info'!AB128</f>
        <v>rrd-mipletr-egroup@rrd.com</v>
      </c>
      <c r="AC128" s="32" t="str">
        <f>'Comprehensive apps info'!AC128</f>
        <v/>
      </c>
      <c r="AD128" s="32" t="str">
        <f>'Comprehensive apps info'!AD128</f>
        <v/>
      </c>
      <c r="AE128" s="32" t="str">
        <f>'Comprehensive apps info'!AE128</f>
        <v/>
      </c>
      <c r="AF128" s="33" t="str">
        <f>'Comprehensive apps info'!AF128</f>
        <v/>
      </c>
      <c r="AG128" s="33" t="str">
        <f>'Comprehensive apps info'!AG128</f>
        <v/>
      </c>
      <c r="AH128" s="33" t="str">
        <f>'Comprehensive apps info'!AH128</f>
        <v/>
      </c>
      <c r="AI128" s="33" t="str">
        <f>'Comprehensive apps info'!AI128</f>
        <v/>
      </c>
      <c r="AJ128" s="33" t="str">
        <f>'Comprehensive apps info'!AJ128</f>
        <v/>
      </c>
      <c r="AK128" s="142">
        <f>'Comprehensive apps info'!AK128</f>
        <v>1</v>
      </c>
      <c r="AL128" s="1"/>
      <c r="AM128" s="1"/>
      <c r="AN128" s="1"/>
    </row>
    <row r="129" hidden="1">
      <c r="A129" s="91"/>
      <c r="B129" s="10">
        <f>'Comprehensive apps info'!B129</f>
        <v>7</v>
      </c>
      <c r="C129" s="10">
        <f>'Comprehensive apps info'!C129</f>
        <v>6</v>
      </c>
      <c r="D129" s="25" t="str">
        <f>'Comprehensive apps info'!D129</f>
        <v>Mellon ACS</v>
      </c>
      <c r="E129" s="25" t="str">
        <f>'Comprehensive apps info'!E129</f>
        <v>Welcome Kit</v>
      </c>
      <c r="F129" s="25" t="str">
        <f>'Comprehensive apps info'!F129</f>
        <v>mipkits</v>
      </c>
      <c r="G129" s="25" t="str">
        <f>'Comprehensive apps info'!G129</f>
        <v>Daily</v>
      </c>
      <c r="H129" s="25" t="str">
        <f>'Comprehensive apps info'!H129</f>
        <v>Kit</v>
      </c>
      <c r="I129" s="25" t="str">
        <f>'Comprehensive apps info'!I129</f>
        <v>Raw Data</v>
      </c>
      <c r="J129" s="25" t="str">
        <f>'Comprehensive apps info'!J129</f>
        <v>Venkat</v>
      </c>
      <c r="K129" s="25" t="str">
        <f>'Comprehensive apps info'!K129</f>
        <v>Parth</v>
      </c>
      <c r="L129" s="25" t="str">
        <f>'Comprehensive apps info'!L129</f>
        <v>Ismaila Meite</v>
      </c>
      <c r="M129" s="25" t="str">
        <f>'Comprehensive apps info'!M129</f>
        <v>Lynsey Falkenberg</v>
      </c>
      <c r="N129" s="25" t="str">
        <f>'Comprehensive apps info'!N129</f>
        <v>Casey McCammon</v>
      </c>
      <c r="O129" s="120" t="str">
        <f>'Comprehensive apps info'!O129</f>
        <v>Supported by TEKsystems</v>
      </c>
      <c r="P129" s="25" t="str">
        <f>'Comprehensive apps info'!P129</f>
        <v/>
      </c>
      <c r="Q129" s="25" t="str">
        <f>'Comprehensive apps info'!Q129</f>
        <v/>
      </c>
      <c r="R129" s="25" t="str">
        <f>'Comprehensive apps info'!R129</f>
        <v/>
      </c>
      <c r="S129" s="16" t="str">
        <f>'Comprehensive apps info'!S129</f>
        <v/>
      </c>
      <c r="T129" s="16" t="str">
        <f>'Comprehensive apps info'!T129</f>
        <v/>
      </c>
      <c r="U129" s="25" t="str">
        <f>'Comprehensive apps info'!U129</f>
        <v>Logan</v>
      </c>
      <c r="V129" s="25" t="str">
        <f>'Comprehensive apps info'!V129</f>
        <v>Logan</v>
      </c>
      <c r="W129" s="28" t="str">
        <f>'Comprehensive apps info'!W129</f>
        <v>/prod/bcs/lgnp/clientapp/mipkits/</v>
      </c>
      <c r="X129" s="29" t="str">
        <f>'Comprehensive apps info'!X129</f>
        <v>/bcs/lgnt/clientapp/mipkits/</v>
      </c>
      <c r="Y129" s="30" t="str">
        <f>'Comprehensive apps info'!Y129</f>
        <v>https://sites.google.com/a/rrd.com/mipkits/</v>
      </c>
      <c r="Z129" s="31" t="str">
        <f>'Comprehensive apps info'!Z129</f>
        <v/>
      </c>
      <c r="AA129" s="32" t="str">
        <f>'Comprehensive apps info'!AA129</f>
        <v>mip-internal-reports@rrd.com</v>
      </c>
      <c r="AB129" s="32" t="str">
        <f>'Comprehensive apps info'!AB129</f>
        <v>mip-external-reports@rrd.com</v>
      </c>
      <c r="AC129" s="32" t="str">
        <f>'Comprehensive apps info'!AC129</f>
        <v/>
      </c>
      <c r="AD129" s="32" t="str">
        <f>'Comprehensive apps info'!AD129</f>
        <v/>
      </c>
      <c r="AE129" s="32" t="str">
        <f>'Comprehensive apps info'!AE129</f>
        <v/>
      </c>
      <c r="AF129" s="33" t="str">
        <f>'Comprehensive apps info'!AF129</f>
        <v/>
      </c>
      <c r="AG129" s="33" t="str">
        <f>'Comprehensive apps info'!AG129</f>
        <v/>
      </c>
      <c r="AH129" s="33" t="str">
        <f>'Comprehensive apps info'!AH129</f>
        <v/>
      </c>
      <c r="AI129" s="33" t="str">
        <f>'Comprehensive apps info'!AI129</f>
        <v/>
      </c>
      <c r="AJ129" s="33" t="str">
        <f>'Comprehensive apps info'!AJ129</f>
        <v/>
      </c>
      <c r="AK129" s="142">
        <f>'Comprehensive apps info'!AK129</f>
        <v>1</v>
      </c>
      <c r="AL129" s="1"/>
      <c r="AM129" s="1"/>
      <c r="AN129" s="1"/>
    </row>
    <row r="130" hidden="1">
      <c r="A130" s="91"/>
      <c r="B130" s="10">
        <f>'Comprehensive apps info'!B130</f>
        <v>7</v>
      </c>
      <c r="C130" s="10">
        <f>'Comprehensive apps info'!C130</f>
        <v>7</v>
      </c>
      <c r="D130" s="25" t="str">
        <f>'Comprehensive apps info'!D130</f>
        <v>New Mexico</v>
      </c>
      <c r="E130" s="25" t="str">
        <f>'Comprehensive apps info'!E130</f>
        <v>Motor Vehicle Registration</v>
      </c>
      <c r="F130" s="25" t="str">
        <f>'Comprehensive apps info'!F130</f>
        <v>nm1post</v>
      </c>
      <c r="G130" s="25" t="str">
        <f>'Comprehensive apps info'!G130</f>
        <v>Monthly</v>
      </c>
      <c r="H130" s="25" t="str">
        <f>'Comprehensive apps info'!H130</f>
        <v>Renewal</v>
      </c>
      <c r="I130" s="25" t="str">
        <f>'Comprehensive apps info'!I130</f>
        <v>Raw Data</v>
      </c>
      <c r="J130" s="25" t="str">
        <f>'Comprehensive apps info'!J130</f>
        <v>Parth</v>
      </c>
      <c r="K130" s="25" t="str">
        <f>'Comprehensive apps info'!K130</f>
        <v>Venkat</v>
      </c>
      <c r="L130" s="25" t="str">
        <f>'Comprehensive apps info'!L130</f>
        <v>Bob Durtschi</v>
      </c>
      <c r="M130" s="25" t="str">
        <f>'Comprehensive apps info'!M130</f>
        <v>Mark Andreasen</v>
      </c>
      <c r="N130" s="25" t="str">
        <f>'Comprehensive apps info'!N130</f>
        <v>Casey McCammon</v>
      </c>
      <c r="O130" s="120" t="str">
        <f>'Comprehensive apps info'!O130</f>
        <v>Supported by TEKsystems</v>
      </c>
      <c r="P130" s="25" t="str">
        <f>'Comprehensive apps info'!P130</f>
        <v/>
      </c>
      <c r="Q130" s="25" t="str">
        <f>'Comprehensive apps info'!Q130</f>
        <v/>
      </c>
      <c r="R130" s="25" t="str">
        <f>'Comprehensive apps info'!R130</f>
        <v/>
      </c>
      <c r="S130" s="16" t="str">
        <f>'Comprehensive apps info'!S130</f>
        <v/>
      </c>
      <c r="T130" s="16" t="str">
        <f>'Comprehensive apps info'!T130</f>
        <v/>
      </c>
      <c r="U130" s="25" t="str">
        <f>'Comprehensive apps info'!U130</f>
        <v>Logan</v>
      </c>
      <c r="V130" s="25" t="str">
        <f>'Comprehensive apps info'!V130</f>
        <v>Logan</v>
      </c>
      <c r="W130" s="28" t="str">
        <f>'Comprehensive apps info'!W130</f>
        <v>/prod/bcs/lgnp/clientapp/nm1post/</v>
      </c>
      <c r="X130" s="29" t="str">
        <f>'Comprehensive apps info'!X130</f>
        <v>/bcs/lgnt/clientapp/nm1post/</v>
      </c>
      <c r="Y130" s="30" t="str">
        <f>'Comprehensive apps info'!Y130</f>
        <v>https://sites.google.com/a/rrd.com/new-mexico-motor-vehicle-renewals/</v>
      </c>
      <c r="Z130" s="31" t="str">
        <f>'Comprehensive apps info'!Z130</f>
        <v/>
      </c>
      <c r="AA130" s="32" t="str">
        <f>'Comprehensive apps info'!AA130</f>
        <v>rrd-nm1post-igroup@rrd.com</v>
      </c>
      <c r="AB130" s="32" t="str">
        <f>'Comprehensive apps info'!AB130</f>
        <v>rrd-nm1post-egroup@rrd.com</v>
      </c>
      <c r="AC130" s="32" t="str">
        <f>'Comprehensive apps info'!AC130</f>
        <v/>
      </c>
      <c r="AD130" s="32" t="str">
        <f>'Comprehensive apps info'!AD130</f>
        <v/>
      </c>
      <c r="AE130" s="32" t="str">
        <f>'Comprehensive apps info'!AE130</f>
        <v/>
      </c>
      <c r="AF130" s="33" t="str">
        <f>'Comprehensive apps info'!AF130</f>
        <v/>
      </c>
      <c r="AG130" s="33" t="str">
        <f>'Comprehensive apps info'!AG130</f>
        <v/>
      </c>
      <c r="AH130" s="33" t="str">
        <f>'Comprehensive apps info'!AH130</f>
        <v/>
      </c>
      <c r="AI130" s="33" t="str">
        <f>'Comprehensive apps info'!AI130</f>
        <v/>
      </c>
      <c r="AJ130" s="33" t="str">
        <f>'Comprehensive apps info'!AJ130</f>
        <v/>
      </c>
      <c r="AK130" s="142">
        <f>'Comprehensive apps info'!AK130</f>
        <v>3</v>
      </c>
      <c r="AL130" s="1"/>
      <c r="AM130" s="1"/>
      <c r="AN130" s="1"/>
    </row>
    <row r="131" hidden="1">
      <c r="A131" s="91"/>
      <c r="B131" s="10">
        <f>'Comprehensive apps info'!B131</f>
        <v>7</v>
      </c>
      <c r="C131" s="10">
        <f>'Comprehensive apps info'!C131</f>
        <v>8</v>
      </c>
      <c r="D131" s="25" t="str">
        <f>'Comprehensive apps info'!D131</f>
        <v>Prudential</v>
      </c>
      <c r="E131" s="25" t="str">
        <f>'Comprehensive apps info'!E131</f>
        <v>Welcome Kit</v>
      </c>
      <c r="F131" s="25" t="str">
        <f>'Comprehensive apps info'!F131</f>
        <v>pruwelc</v>
      </c>
      <c r="G131" s="25" t="str">
        <f>'Comprehensive apps info'!G131</f>
        <v>Ad-hoc</v>
      </c>
      <c r="H131" s="25" t="str">
        <f>'Comprehensive apps info'!H131</f>
        <v>Kit</v>
      </c>
      <c r="I131" s="25" t="str">
        <f>'Comprehensive apps info'!I131</f>
        <v>PDF</v>
      </c>
      <c r="J131" s="25" t="str">
        <f>'Comprehensive apps info'!J131</f>
        <v>Rao</v>
      </c>
      <c r="K131" s="25" t="str">
        <f>'Comprehensive apps info'!K131</f>
        <v>Veera</v>
      </c>
      <c r="L131" s="25" t="str">
        <f>'Comprehensive apps info'!L131</f>
        <v>Jay Thatcher</v>
      </c>
      <c r="M131" s="25" t="str">
        <f>'Comprehensive apps info'!M131</f>
        <v>Andrew Berato</v>
      </c>
      <c r="N131" s="25" t="str">
        <f>'Comprehensive apps info'!N131</f>
        <v>Casey McCammon</v>
      </c>
      <c r="O131" s="120" t="str">
        <f>'Comprehensive apps info'!O131</f>
        <v>Supported by TEKsystems</v>
      </c>
      <c r="P131" s="25" t="str">
        <f>'Comprehensive apps info'!P131</f>
        <v/>
      </c>
      <c r="Q131" s="25" t="str">
        <f>'Comprehensive apps info'!Q131</f>
        <v/>
      </c>
      <c r="R131" s="25" t="str">
        <f>'Comprehensive apps info'!R131</f>
        <v/>
      </c>
      <c r="S131" s="16" t="str">
        <f>'Comprehensive apps info'!S131</f>
        <v/>
      </c>
      <c r="T131" s="16" t="str">
        <f>'Comprehensive apps info'!T131</f>
        <v/>
      </c>
      <c r="U131" s="25" t="str">
        <f>'Comprehensive apps info'!U131</f>
        <v>West Caldwell</v>
      </c>
      <c r="V131" s="25" t="str">
        <f>'Comprehensive apps info'!V131</f>
        <v>West Caldwell</v>
      </c>
      <c r="W131" s="28" t="str">
        <f>'Comprehensive apps info'!W131</f>
        <v>/prod/bcs/wcwp/clientapp/pruwelc/</v>
      </c>
      <c r="X131" s="29" t="str">
        <f>'Comprehensive apps info'!X131</f>
        <v>/bcs/wcwt/clientapp/pruwelc/</v>
      </c>
      <c r="Y131" s="30" t="str">
        <f>'Comprehensive apps info'!Y131</f>
        <v/>
      </c>
      <c r="Z131" s="31" t="str">
        <f>'Comprehensive apps info'!Z131</f>
        <v/>
      </c>
      <c r="AA131" s="32" t="str">
        <f>'Comprehensive apps info'!AA131</f>
        <v>rrd-pruwelc-igroup@rrd.com</v>
      </c>
      <c r="AB131" s="32" t="str">
        <f>'Comprehensive apps info'!AB131</f>
        <v>N/A</v>
      </c>
      <c r="AC131" s="32" t="str">
        <f>'Comprehensive apps info'!AC131</f>
        <v/>
      </c>
      <c r="AD131" s="32" t="str">
        <f>'Comprehensive apps info'!AD131</f>
        <v/>
      </c>
      <c r="AE131" s="32" t="str">
        <f>'Comprehensive apps info'!AE131</f>
        <v/>
      </c>
      <c r="AF131" s="33" t="str">
        <f>'Comprehensive apps info'!AF131</f>
        <v/>
      </c>
      <c r="AG131" s="33" t="str">
        <f>'Comprehensive apps info'!AG131</f>
        <v/>
      </c>
      <c r="AH131" s="33" t="str">
        <f>'Comprehensive apps info'!AH131</f>
        <v/>
      </c>
      <c r="AI131" s="33" t="str">
        <f>'Comprehensive apps info'!AI131</f>
        <v/>
      </c>
      <c r="AJ131" s="33" t="str">
        <f>'Comprehensive apps info'!AJ131</f>
        <v/>
      </c>
      <c r="AK131" s="142">
        <f>'Comprehensive apps info'!AK131</f>
        <v>1</v>
      </c>
      <c r="AL131" s="1"/>
      <c r="AM131" s="1"/>
      <c r="AN131" s="1"/>
    </row>
    <row r="132" hidden="1">
      <c r="A132" s="91"/>
      <c r="B132" s="10">
        <f>'Comprehensive apps info'!B132</f>
        <v>7</v>
      </c>
      <c r="C132" s="10">
        <f>'Comprehensive apps info'!C132</f>
        <v>9</v>
      </c>
      <c r="D132" s="25" t="str">
        <f>'Comprehensive apps info'!D132</f>
        <v>State of New Mexico</v>
      </c>
      <c r="E132" s="25" t="str">
        <f>'Comprehensive apps info'!E132</f>
        <v>Monthly 729</v>
      </c>
      <c r="F132" s="25" t="str">
        <f>'Comprehensive apps info'!F132</f>
        <v>snmstmt</v>
      </c>
      <c r="G132" s="25" t="str">
        <f>'Comprehensive apps info'!G132</f>
        <v>Monthly</v>
      </c>
      <c r="H132" s="25" t="str">
        <f>'Comprehensive apps info'!H132</f>
        <v>Statement</v>
      </c>
      <c r="I132" s="25" t="str">
        <f>'Comprehensive apps info'!I132</f>
        <v>Raw Data</v>
      </c>
      <c r="J132" s="25" t="str">
        <f>'Comprehensive apps info'!J132</f>
        <v>Venkat</v>
      </c>
      <c r="K132" s="25" t="str">
        <f>'Comprehensive apps info'!K132</f>
        <v>Parth</v>
      </c>
      <c r="L132" s="25" t="str">
        <f>'Comprehensive apps info'!L132</f>
        <v>Ismaila Meite</v>
      </c>
      <c r="M132" s="25" t="str">
        <f>'Comprehensive apps info'!M132</f>
        <v>Mark Andreasen</v>
      </c>
      <c r="N132" s="25" t="str">
        <f>'Comprehensive apps info'!N132</f>
        <v>Casey McCammon</v>
      </c>
      <c r="O132" s="120" t="str">
        <f>'Comprehensive apps info'!O132</f>
        <v>Supported by TEKsystems</v>
      </c>
      <c r="P132" s="25" t="str">
        <f>'Comprehensive apps info'!P132</f>
        <v/>
      </c>
      <c r="Q132" s="25" t="str">
        <f>'Comprehensive apps info'!Q132</f>
        <v/>
      </c>
      <c r="R132" s="25" t="str">
        <f>'Comprehensive apps info'!R132</f>
        <v/>
      </c>
      <c r="S132" s="16" t="str">
        <f>'Comprehensive apps info'!S132</f>
        <v/>
      </c>
      <c r="T132" s="16" t="str">
        <f>'Comprehensive apps info'!T132</f>
        <v/>
      </c>
      <c r="U132" s="25" t="str">
        <f>'Comprehensive apps info'!U132</f>
        <v>Logan</v>
      </c>
      <c r="V132" s="25" t="str">
        <f>'Comprehensive apps info'!V132</f>
        <v>Logan</v>
      </c>
      <c r="W132" s="28" t="str">
        <f>'Comprehensive apps info'!W132</f>
        <v>/prod/bcs/lgnp/clientapp/snmstmt/</v>
      </c>
      <c r="X132" s="29" t="str">
        <f>'Comprehensive apps info'!X132</f>
        <v>/bcs/lgnt/clientapp/snmstmt/</v>
      </c>
      <c r="Y132" s="30" t="str">
        <f>'Comprehensive apps info'!Y132</f>
        <v>https://sites.google.com/a/rrd.com/state-of-new-mexico/</v>
      </c>
      <c r="Z132" s="31" t="str">
        <f>'Comprehensive apps info'!Z132</f>
        <v/>
      </c>
      <c r="AA132" s="32" t="str">
        <f>'Comprehensive apps info'!AA132</f>
        <v>rrd-snmstmt-igroup@rrd.com</v>
      </c>
      <c r="AB132" s="32" t="str">
        <f>'Comprehensive apps info'!AB132</f>
        <v>rrd-snmstmt-egroup@rrd.com</v>
      </c>
      <c r="AC132" s="32" t="str">
        <f>'Comprehensive apps info'!AC132</f>
        <v/>
      </c>
      <c r="AD132" s="32" t="str">
        <f>'Comprehensive apps info'!AD132</f>
        <v/>
      </c>
      <c r="AE132" s="32" t="str">
        <f>'Comprehensive apps info'!AE132</f>
        <v/>
      </c>
      <c r="AF132" s="33" t="str">
        <f>'Comprehensive apps info'!AF132</f>
        <v/>
      </c>
      <c r="AG132" s="33" t="str">
        <f>'Comprehensive apps info'!AG132</f>
        <v/>
      </c>
      <c r="AH132" s="33" t="str">
        <f>'Comprehensive apps info'!AH132</f>
        <v/>
      </c>
      <c r="AI132" s="33" t="str">
        <f>'Comprehensive apps info'!AI132</f>
        <v/>
      </c>
      <c r="AJ132" s="33" t="str">
        <f>'Comprehensive apps info'!AJ132</f>
        <v/>
      </c>
      <c r="AK132" s="142">
        <f>'Comprehensive apps info'!AK132</f>
        <v>1</v>
      </c>
      <c r="AL132" s="1"/>
      <c r="AM132" s="1"/>
      <c r="AN132" s="1"/>
    </row>
    <row r="133" hidden="1">
      <c r="A133" s="91"/>
      <c r="B133" s="10">
        <f>'Comprehensive apps info'!B133</f>
        <v>7</v>
      </c>
      <c r="C133" s="10">
        <f>'Comprehensive apps info'!C133</f>
        <v>10</v>
      </c>
      <c r="D133" s="25" t="str">
        <f>'Comprehensive apps info'!D133</f>
        <v>State of New Mexico</v>
      </c>
      <c r="E133" s="25" t="str">
        <f>'Comprehensive apps info'!E133</f>
        <v>Monthly 737</v>
      </c>
      <c r="F133" s="25" t="str">
        <f>'Comprehensive apps info'!F133</f>
        <v>snmstmt</v>
      </c>
      <c r="G133" s="25" t="str">
        <f>'Comprehensive apps info'!G133</f>
        <v>Monthly</v>
      </c>
      <c r="H133" s="25" t="str">
        <f>'Comprehensive apps info'!H133</f>
        <v>Statement</v>
      </c>
      <c r="I133" s="25" t="str">
        <f>'Comprehensive apps info'!I133</f>
        <v>Raw Data</v>
      </c>
      <c r="J133" s="25" t="str">
        <f>'Comprehensive apps info'!J133</f>
        <v>Venkat</v>
      </c>
      <c r="K133" s="25" t="str">
        <f>'Comprehensive apps info'!K133</f>
        <v>Parth</v>
      </c>
      <c r="L133" s="25" t="str">
        <f>'Comprehensive apps info'!L133</f>
        <v>Ismaila Meite</v>
      </c>
      <c r="M133" s="25" t="str">
        <f>'Comprehensive apps info'!M133</f>
        <v>Mark Andreasen</v>
      </c>
      <c r="N133" s="25" t="str">
        <f>'Comprehensive apps info'!N133</f>
        <v>Casey McCammon</v>
      </c>
      <c r="O133" s="120" t="str">
        <f>'Comprehensive apps info'!O133</f>
        <v>Supported by TEKsystems</v>
      </c>
      <c r="P133" s="25" t="str">
        <f>'Comprehensive apps info'!P133</f>
        <v/>
      </c>
      <c r="Q133" s="25" t="str">
        <f>'Comprehensive apps info'!Q133</f>
        <v/>
      </c>
      <c r="R133" s="25" t="str">
        <f>'Comprehensive apps info'!R133</f>
        <v/>
      </c>
      <c r="S133" s="16" t="str">
        <f>'Comprehensive apps info'!S133</f>
        <v/>
      </c>
      <c r="T133" s="16" t="str">
        <f>'Comprehensive apps info'!T133</f>
        <v/>
      </c>
      <c r="U133" s="25" t="str">
        <f>'Comprehensive apps info'!U133</f>
        <v>Logan</v>
      </c>
      <c r="V133" s="25" t="str">
        <f>'Comprehensive apps info'!V133</f>
        <v>Logan</v>
      </c>
      <c r="W133" s="28" t="str">
        <f>'Comprehensive apps info'!W133</f>
        <v>/prod/bcs/lgnp/clientapp/snmstmt/</v>
      </c>
      <c r="X133" s="29" t="str">
        <f>'Comprehensive apps info'!X133</f>
        <v>/bcs/lgnt/clientapp/snmstmt/</v>
      </c>
      <c r="Y133" s="30" t="str">
        <f>'Comprehensive apps info'!Y133</f>
        <v>https://sites.google.com/a/rrd.com/state-of-new-mexico/</v>
      </c>
      <c r="Z133" s="31" t="str">
        <f>'Comprehensive apps info'!Z133</f>
        <v/>
      </c>
      <c r="AA133" s="32" t="str">
        <f>'Comprehensive apps info'!AA133</f>
        <v>rrd-snmstmt-igroup@rrd.com</v>
      </c>
      <c r="AB133" s="32" t="str">
        <f>'Comprehensive apps info'!AB133</f>
        <v>rrd-snmstmt-egroup@rrd.com</v>
      </c>
      <c r="AC133" s="32" t="str">
        <f>'Comprehensive apps info'!AC133</f>
        <v/>
      </c>
      <c r="AD133" s="32" t="str">
        <f>'Comprehensive apps info'!AD133</f>
        <v/>
      </c>
      <c r="AE133" s="32" t="str">
        <f>'Comprehensive apps info'!AE133</f>
        <v/>
      </c>
      <c r="AF133" s="33" t="str">
        <f>'Comprehensive apps info'!AF133</f>
        <v/>
      </c>
      <c r="AG133" s="33" t="str">
        <f>'Comprehensive apps info'!AG133</f>
        <v/>
      </c>
      <c r="AH133" s="33" t="str">
        <f>'Comprehensive apps info'!AH133</f>
        <v/>
      </c>
      <c r="AI133" s="33" t="str">
        <f>'Comprehensive apps info'!AI133</f>
        <v/>
      </c>
      <c r="AJ133" s="33" t="str">
        <f>'Comprehensive apps info'!AJ133</f>
        <v/>
      </c>
      <c r="AK133" s="142">
        <f>'Comprehensive apps info'!AK133</f>
        <v>1</v>
      </c>
      <c r="AL133" s="1"/>
      <c r="AM133" s="1"/>
      <c r="AN133" s="1"/>
    </row>
    <row r="134" hidden="1">
      <c r="A134" s="91"/>
      <c r="B134" s="10">
        <f>'Comprehensive apps info'!B134</f>
        <v>7</v>
      </c>
      <c r="C134" s="10">
        <f>'Comprehensive apps info'!C134</f>
        <v>11</v>
      </c>
      <c r="D134" s="25" t="str">
        <f>'Comprehensive apps info'!D134</f>
        <v>State of New Mexico</v>
      </c>
      <c r="E134" s="25" t="str">
        <f>'Comprehensive apps info'!E134</f>
        <v>Quarterly 569</v>
      </c>
      <c r="F134" s="25" t="str">
        <f>'Comprehensive apps info'!F134</f>
        <v>snmstmt</v>
      </c>
      <c r="G134" s="25" t="str">
        <f>'Comprehensive apps info'!G134</f>
        <v>Quarterly</v>
      </c>
      <c r="H134" s="25" t="str">
        <f>'Comprehensive apps info'!H134</f>
        <v>Statement</v>
      </c>
      <c r="I134" s="25" t="str">
        <f>'Comprehensive apps info'!I134</f>
        <v>Raw Data</v>
      </c>
      <c r="J134" s="25" t="str">
        <f>'Comprehensive apps info'!J134</f>
        <v>Venkat</v>
      </c>
      <c r="K134" s="25" t="str">
        <f>'Comprehensive apps info'!K134</f>
        <v>Parth</v>
      </c>
      <c r="L134" s="25" t="str">
        <f>'Comprehensive apps info'!L134</f>
        <v>Ismaila Meite</v>
      </c>
      <c r="M134" s="25" t="str">
        <f>'Comprehensive apps info'!M134</f>
        <v>Mark Andreasen</v>
      </c>
      <c r="N134" s="25" t="str">
        <f>'Comprehensive apps info'!N134</f>
        <v>Casey McCammon</v>
      </c>
      <c r="O134" s="120" t="str">
        <f>'Comprehensive apps info'!O134</f>
        <v>Supported by TEKsystems</v>
      </c>
      <c r="P134" s="25" t="str">
        <f>'Comprehensive apps info'!P134</f>
        <v/>
      </c>
      <c r="Q134" s="25" t="str">
        <f>'Comprehensive apps info'!Q134</f>
        <v/>
      </c>
      <c r="R134" s="25" t="str">
        <f>'Comprehensive apps info'!R134</f>
        <v/>
      </c>
      <c r="S134" s="16" t="str">
        <f>'Comprehensive apps info'!S134</f>
        <v/>
      </c>
      <c r="T134" s="16" t="str">
        <f>'Comprehensive apps info'!T134</f>
        <v/>
      </c>
      <c r="U134" s="25" t="str">
        <f>'Comprehensive apps info'!U134</f>
        <v>Logan</v>
      </c>
      <c r="V134" s="25" t="str">
        <f>'Comprehensive apps info'!V134</f>
        <v>Logan</v>
      </c>
      <c r="W134" s="28" t="str">
        <f>'Comprehensive apps info'!W134</f>
        <v>/prod/bcs/lgnp/clientapp/snmstmt/</v>
      </c>
      <c r="X134" s="29" t="str">
        <f>'Comprehensive apps info'!X134</f>
        <v>/bcs/lgnt/clientapp/snmstmt/</v>
      </c>
      <c r="Y134" s="30" t="str">
        <f>'Comprehensive apps info'!Y134</f>
        <v>https://sites.google.com/a/rrd.com/state-of-new-mexico/</v>
      </c>
      <c r="Z134" s="31" t="str">
        <f>'Comprehensive apps info'!Z134</f>
        <v/>
      </c>
      <c r="AA134" s="32" t="str">
        <f>'Comprehensive apps info'!AA134</f>
        <v>rrd-snmstmt-igroup@rrd.com</v>
      </c>
      <c r="AB134" s="32" t="str">
        <f>'Comprehensive apps info'!AB134</f>
        <v>rrd-snmstmt-egroup@rrd.com</v>
      </c>
      <c r="AC134" s="32" t="str">
        <f>'Comprehensive apps info'!AC134</f>
        <v/>
      </c>
      <c r="AD134" s="32" t="str">
        <f>'Comprehensive apps info'!AD134</f>
        <v/>
      </c>
      <c r="AE134" s="32" t="str">
        <f>'Comprehensive apps info'!AE134</f>
        <v/>
      </c>
      <c r="AF134" s="33" t="str">
        <f>'Comprehensive apps info'!AF134</f>
        <v/>
      </c>
      <c r="AG134" s="33" t="str">
        <f>'Comprehensive apps info'!AG134</f>
        <v/>
      </c>
      <c r="AH134" s="33" t="str">
        <f>'Comprehensive apps info'!AH134</f>
        <v/>
      </c>
      <c r="AI134" s="33" t="str">
        <f>'Comprehensive apps info'!AI134</f>
        <v/>
      </c>
      <c r="AJ134" s="33" t="str">
        <f>'Comprehensive apps info'!AJ134</f>
        <v/>
      </c>
      <c r="AK134" s="142">
        <f>'Comprehensive apps info'!AK134</f>
        <v>1</v>
      </c>
      <c r="AL134" s="1"/>
      <c r="AM134" s="1"/>
      <c r="AN134" s="1"/>
    </row>
    <row r="135" hidden="1">
      <c r="A135" s="91"/>
      <c r="B135" s="10">
        <f>'Comprehensive apps info'!B135</f>
        <v>7</v>
      </c>
      <c r="C135" s="10">
        <f>'Comprehensive apps info'!C135</f>
        <v>12</v>
      </c>
      <c r="D135" s="25" t="str">
        <f>'Comprehensive apps info'!D135</f>
        <v>State of New Mexico</v>
      </c>
      <c r="E135" s="25" t="str">
        <f>'Comprehensive apps info'!E135</f>
        <v>CSED Daily</v>
      </c>
      <c r="F135" s="25" t="str">
        <f>'Comprehensive apps info'!F135</f>
        <v>snmdail</v>
      </c>
      <c r="G135" s="25" t="str">
        <f>'Comprehensive apps info'!G135</f>
        <v>Daily</v>
      </c>
      <c r="H135" s="25" t="str">
        <f>'Comprehensive apps info'!H135</f>
        <v>Statement</v>
      </c>
      <c r="I135" s="25" t="str">
        <f>'Comprehensive apps info'!I135</f>
        <v>Raw Data</v>
      </c>
      <c r="J135" s="25" t="str">
        <f>'Comprehensive apps info'!J135</f>
        <v>Parth</v>
      </c>
      <c r="K135" s="25" t="str">
        <f>'Comprehensive apps info'!K135</f>
        <v>Venkat</v>
      </c>
      <c r="L135" s="25" t="str">
        <f>'Comprehensive apps info'!L135</f>
        <v>Ismaila Meite</v>
      </c>
      <c r="M135" s="25" t="str">
        <f>'Comprehensive apps info'!M135</f>
        <v>Mark Andreasen</v>
      </c>
      <c r="N135" s="25" t="str">
        <f>'Comprehensive apps info'!N135</f>
        <v>Casey McCammon</v>
      </c>
      <c r="O135" s="120" t="str">
        <f>'Comprehensive apps info'!O135</f>
        <v>Supported by TEKsystems</v>
      </c>
      <c r="P135" s="25" t="str">
        <f>'Comprehensive apps info'!P135</f>
        <v/>
      </c>
      <c r="Q135" s="25" t="str">
        <f>'Comprehensive apps info'!Q135</f>
        <v/>
      </c>
      <c r="R135" s="25" t="str">
        <f>'Comprehensive apps info'!R135</f>
        <v/>
      </c>
      <c r="S135" s="16" t="str">
        <f>'Comprehensive apps info'!S135</f>
        <v/>
      </c>
      <c r="T135" s="16" t="str">
        <f>'Comprehensive apps info'!T135</f>
        <v/>
      </c>
      <c r="U135" s="25" t="str">
        <f>'Comprehensive apps info'!U135</f>
        <v>Logan</v>
      </c>
      <c r="V135" s="25" t="str">
        <f>'Comprehensive apps info'!V135</f>
        <v>Logan</v>
      </c>
      <c r="W135" s="28" t="str">
        <f>'Comprehensive apps info'!W135</f>
        <v>/prod/bcs/lgnp/clientapp/snmdail/</v>
      </c>
      <c r="X135" s="29" t="str">
        <f>'Comprehensive apps info'!X135</f>
        <v>/bcs/lgnt/clientapp/snmdail/</v>
      </c>
      <c r="Y135" s="30" t="str">
        <f>'Comprehensive apps info'!Y135</f>
        <v>https://sites.google.com/a/rrd.com/state-of-new-mexico/</v>
      </c>
      <c r="Z135" s="31" t="str">
        <f>'Comprehensive apps info'!Z135</f>
        <v/>
      </c>
      <c r="AA135" s="32" t="str">
        <f>'Comprehensive apps info'!AA135</f>
        <v>rrd-snmstmt-igroup@rrd.com</v>
      </c>
      <c r="AB135" s="32" t="str">
        <f>'Comprehensive apps info'!AB135</f>
        <v>rrd-snmstmt-egroup@rrd.com</v>
      </c>
      <c r="AC135" s="32" t="str">
        <f>'Comprehensive apps info'!AC135</f>
        <v/>
      </c>
      <c r="AD135" s="32" t="str">
        <f>'Comprehensive apps info'!AD135</f>
        <v/>
      </c>
      <c r="AE135" s="32" t="str">
        <f>'Comprehensive apps info'!AE135</f>
        <v/>
      </c>
      <c r="AF135" s="33" t="str">
        <f>'Comprehensive apps info'!AF135</f>
        <v/>
      </c>
      <c r="AG135" s="33" t="str">
        <f>'Comprehensive apps info'!AG135</f>
        <v/>
      </c>
      <c r="AH135" s="33" t="str">
        <f>'Comprehensive apps info'!AH135</f>
        <v/>
      </c>
      <c r="AI135" s="33" t="str">
        <f>'Comprehensive apps info'!AI135</f>
        <v/>
      </c>
      <c r="AJ135" s="33" t="str">
        <f>'Comprehensive apps info'!AJ135</f>
        <v/>
      </c>
      <c r="AK135" s="142">
        <f>'Comprehensive apps info'!AK135</f>
        <v>2</v>
      </c>
      <c r="AL135" s="1"/>
      <c r="AM135" s="1"/>
      <c r="AN135" s="1"/>
    </row>
    <row r="136" hidden="1">
      <c r="A136" s="91"/>
      <c r="B136" s="10">
        <f>'Comprehensive apps info'!B136</f>
        <v>7</v>
      </c>
      <c r="C136" s="10">
        <f>'Comprehensive apps info'!C136</f>
        <v>13</v>
      </c>
      <c r="D136" s="25" t="str">
        <f>'Comprehensive apps info'!D136</f>
        <v>Toyota</v>
      </c>
      <c r="E136" s="25" t="str">
        <f>'Comprehensive apps info'!E136</f>
        <v>Annual AFPV</v>
      </c>
      <c r="F136" s="25" t="str">
        <f>'Comprehensive apps info'!F136</f>
        <v>toyafpv</v>
      </c>
      <c r="G136" s="25" t="str">
        <f>'Comprehensive apps info'!G136</f>
        <v>Annual</v>
      </c>
      <c r="H136" s="25" t="str">
        <f>'Comprehensive apps info'!H136</f>
        <v/>
      </c>
      <c r="I136" s="25" t="str">
        <f>'Comprehensive apps info'!I136</f>
        <v/>
      </c>
      <c r="J136" s="25" t="str">
        <f>'Comprehensive apps info'!J136</f>
        <v>Anil</v>
      </c>
      <c r="K136" s="25" t="str">
        <f>'Comprehensive apps info'!K136</f>
        <v>Rao</v>
      </c>
      <c r="L136" s="25" t="str">
        <f>'Comprehensive apps info'!L136</f>
        <v>Ismaila Meite</v>
      </c>
      <c r="M136" s="25" t="str">
        <f>'Comprehensive apps info'!M136</f>
        <v>Jared Sterzer</v>
      </c>
      <c r="N136" s="25" t="str">
        <f>'Comprehensive apps info'!N136</f>
        <v>Mike Benson</v>
      </c>
      <c r="O136" s="120" t="str">
        <f>'Comprehensive apps info'!O136</f>
        <v>Supported by TEKsystems</v>
      </c>
      <c r="P136" s="25" t="str">
        <f>'Comprehensive apps info'!P136</f>
        <v/>
      </c>
      <c r="Q136" s="25" t="str">
        <f>'Comprehensive apps info'!Q136</f>
        <v/>
      </c>
      <c r="R136" s="25" t="str">
        <f>'Comprehensive apps info'!R136</f>
        <v/>
      </c>
      <c r="S136" s="16" t="str">
        <f>'Comprehensive apps info'!S136</f>
        <v/>
      </c>
      <c r="T136" s="16" t="str">
        <f>'Comprehensive apps info'!T136</f>
        <v/>
      </c>
      <c r="U136" s="25" t="str">
        <f>'Comprehensive apps info'!U136</f>
        <v>Logan</v>
      </c>
      <c r="V136" s="25" t="str">
        <f>'Comprehensive apps info'!V136</f>
        <v>Logan</v>
      </c>
      <c r="W136" s="28" t="str">
        <f>'Comprehensive apps info'!W136</f>
        <v>/prod/bcs/lgnp/clientapp/toyafpv/</v>
      </c>
      <c r="X136" s="29" t="str">
        <f>'Comprehensive apps info'!X136</f>
        <v>/bcs/lgnt/clientapp/toyafpv/</v>
      </c>
      <c r="Y136" s="30" t="str">
        <f>'Comprehensive apps info'!Y136</f>
        <v>https://sites.google.com/a/rrd.com/toyota-notices/</v>
      </c>
      <c r="Z136" s="31" t="str">
        <f>'Comprehensive apps info'!Z136</f>
        <v/>
      </c>
      <c r="AA136" s="32" t="str">
        <f>'Comprehensive apps info'!AA136</f>
        <v>tfs_rrd_privacy@rrd.com</v>
      </c>
      <c r="AB136" s="32" t="str">
        <f>'Comprehensive apps info'!AB136</f>
        <v>tfs_ext_privacy@rrd.com</v>
      </c>
      <c r="AC136" s="32" t="str">
        <f>'Comprehensive apps info'!AC136</f>
        <v/>
      </c>
      <c r="AD136" s="32" t="str">
        <f>'Comprehensive apps info'!AD136</f>
        <v/>
      </c>
      <c r="AE136" s="32" t="str">
        <f>'Comprehensive apps info'!AE136</f>
        <v/>
      </c>
      <c r="AF136" s="33" t="str">
        <f>'Comprehensive apps info'!AF136</f>
        <v/>
      </c>
      <c r="AG136" s="33" t="str">
        <f>'Comprehensive apps info'!AG136</f>
        <v/>
      </c>
      <c r="AH136" s="33" t="str">
        <f>'Comprehensive apps info'!AH136</f>
        <v/>
      </c>
      <c r="AI136" s="33" t="str">
        <f>'Comprehensive apps info'!AI136</f>
        <v/>
      </c>
      <c r="AJ136" s="33" t="str">
        <f>'Comprehensive apps info'!AJ136</f>
        <v/>
      </c>
      <c r="AK136" s="142">
        <f>'Comprehensive apps info'!AK136</f>
        <v>2</v>
      </c>
      <c r="AL136" s="1"/>
      <c r="AM136" s="1"/>
      <c r="AN136" s="1"/>
    </row>
    <row r="137" hidden="1">
      <c r="A137" s="91"/>
      <c r="B137" s="10">
        <f>'Comprehensive apps info'!B137</f>
        <v>7</v>
      </c>
      <c r="C137" s="10">
        <f>'Comprehensive apps info'!C137</f>
        <v>14</v>
      </c>
      <c r="D137" s="25" t="str">
        <f>'Comprehensive apps info'!D137</f>
        <v>Virginia Retirement Systems</v>
      </c>
      <c r="E137" s="25" t="str">
        <f>'Comprehensive apps info'!E137</f>
        <v>Earning Statement</v>
      </c>
      <c r="F137" s="25" t="str">
        <f>'Comprehensive apps info'!F137</f>
        <v>varstmt</v>
      </c>
      <c r="G137" s="25" t="str">
        <f>'Comprehensive apps info'!G137</f>
        <v>Monthly</v>
      </c>
      <c r="H137" s="25" t="str">
        <f>'Comprehensive apps info'!H137</f>
        <v>Statement</v>
      </c>
      <c r="I137" s="25" t="str">
        <f>'Comprehensive apps info'!I137</f>
        <v>Raw Data</v>
      </c>
      <c r="J137" s="25" t="str">
        <f>'Comprehensive apps info'!J137</f>
        <v>Parth</v>
      </c>
      <c r="K137" s="25" t="str">
        <f>'Comprehensive apps info'!K137</f>
        <v>Venkat</v>
      </c>
      <c r="L137" s="25" t="str">
        <f>'Comprehensive apps info'!L137</f>
        <v>Michelle Tubbs</v>
      </c>
      <c r="M137" s="25" t="str">
        <f>'Comprehensive apps info'!M137</f>
        <v>Cammy Telford</v>
      </c>
      <c r="N137" s="25" t="str">
        <f>'Comprehensive apps info'!N137</f>
        <v>Casey McCammon</v>
      </c>
      <c r="O137" s="120" t="str">
        <f>'Comprehensive apps info'!O137</f>
        <v>Supported by TEKsystems</v>
      </c>
      <c r="P137" s="25" t="str">
        <f>'Comprehensive apps info'!P137</f>
        <v/>
      </c>
      <c r="Q137" s="25" t="str">
        <f>'Comprehensive apps info'!Q137</f>
        <v/>
      </c>
      <c r="R137" s="25" t="str">
        <f>'Comprehensive apps info'!R137</f>
        <v/>
      </c>
      <c r="S137" s="16" t="str">
        <f>'Comprehensive apps info'!S137</f>
        <v/>
      </c>
      <c r="T137" s="16" t="str">
        <f>'Comprehensive apps info'!T137</f>
        <v/>
      </c>
      <c r="U137" s="25" t="str">
        <f>'Comprehensive apps info'!U137</f>
        <v>Logan</v>
      </c>
      <c r="V137" s="25" t="str">
        <f>'Comprehensive apps info'!V137</f>
        <v>Logan</v>
      </c>
      <c r="W137" s="28" t="str">
        <f>'Comprehensive apps info'!W137</f>
        <v>/prod/bcs/lgnp/clientapp/varstmt/</v>
      </c>
      <c r="X137" s="29" t="str">
        <f>'Comprehensive apps info'!X137</f>
        <v>/bcs/lgnt/clientapp/varstmt/</v>
      </c>
      <c r="Y137" s="30" t="str">
        <f>'Comprehensive apps info'!Y137</f>
        <v>https://sites.google.com/a/rrd.com/va-retirement-statements/</v>
      </c>
      <c r="Z137" s="31" t="str">
        <f>'Comprehensive apps info'!Z137</f>
        <v/>
      </c>
      <c r="AA137" s="32" t="str">
        <f>'Comprehensive apps info'!AA137</f>
        <v>rrd-var-igroup@rrd.com</v>
      </c>
      <c r="AB137" s="32" t="str">
        <f>'Comprehensive apps info'!AB137</f>
        <v>N/A</v>
      </c>
      <c r="AC137" s="32" t="str">
        <f>'Comprehensive apps info'!AC137</f>
        <v/>
      </c>
      <c r="AD137" s="32" t="str">
        <f>'Comprehensive apps info'!AD137</f>
        <v/>
      </c>
      <c r="AE137" s="32" t="str">
        <f>'Comprehensive apps info'!AE137</f>
        <v/>
      </c>
      <c r="AF137" s="33" t="str">
        <f>'Comprehensive apps info'!AF137</f>
        <v/>
      </c>
      <c r="AG137" s="33" t="str">
        <f>'Comprehensive apps info'!AG137</f>
        <v/>
      </c>
      <c r="AH137" s="33" t="str">
        <f>'Comprehensive apps info'!AH137</f>
        <v/>
      </c>
      <c r="AI137" s="33" t="str">
        <f>'Comprehensive apps info'!AI137</f>
        <v/>
      </c>
      <c r="AJ137" s="33" t="str">
        <f>'Comprehensive apps info'!AJ137</f>
        <v/>
      </c>
      <c r="AK137" s="142">
        <f>'Comprehensive apps info'!AK137</f>
        <v>1</v>
      </c>
      <c r="AL137" s="1"/>
      <c r="AM137" s="1"/>
      <c r="AN137" s="1"/>
    </row>
    <row r="138" hidden="1">
      <c r="A138" s="91"/>
      <c r="B138" s="10">
        <f>'Comprehensive apps info'!B138</f>
        <v>7</v>
      </c>
      <c r="C138" s="10">
        <f>'Comprehensive apps info'!C138</f>
        <v>15</v>
      </c>
      <c r="D138" s="25" t="str">
        <f>'Comprehensive apps info'!D138</f>
        <v>Virginia Retirement Systems</v>
      </c>
      <c r="E138" s="25" t="str">
        <f>'Comprehensive apps info'!E138</f>
        <v>Postcard</v>
      </c>
      <c r="F138" s="25" t="str">
        <f>'Comprehensive apps info'!F138</f>
        <v>varcard</v>
      </c>
      <c r="G138" s="25" t="str">
        <f>'Comprehensive apps info'!G138</f>
        <v>Monthly</v>
      </c>
      <c r="H138" s="25" t="str">
        <f>'Comprehensive apps info'!H138</f>
        <v>Postcard</v>
      </c>
      <c r="I138" s="25" t="str">
        <f>'Comprehensive apps info'!I138</f>
        <v>Raw Data</v>
      </c>
      <c r="J138" s="25" t="str">
        <f>'Comprehensive apps info'!J138</f>
        <v>Parth</v>
      </c>
      <c r="K138" s="25" t="str">
        <f>'Comprehensive apps info'!K138</f>
        <v>Venkat</v>
      </c>
      <c r="L138" s="25" t="str">
        <f>'Comprehensive apps info'!L138</f>
        <v>Michelle Tubbs</v>
      </c>
      <c r="M138" s="25" t="str">
        <f>'Comprehensive apps info'!M138</f>
        <v>Cammy Telford</v>
      </c>
      <c r="N138" s="25" t="str">
        <f>'Comprehensive apps info'!N138</f>
        <v>Casey McCammon</v>
      </c>
      <c r="O138" s="120" t="str">
        <f>'Comprehensive apps info'!O138</f>
        <v>Supported by TEKsystems</v>
      </c>
      <c r="P138" s="25" t="str">
        <f>'Comprehensive apps info'!P138</f>
        <v/>
      </c>
      <c r="Q138" s="25" t="str">
        <f>'Comprehensive apps info'!Q138</f>
        <v/>
      </c>
      <c r="R138" s="25" t="str">
        <f>'Comprehensive apps info'!R138</f>
        <v/>
      </c>
      <c r="S138" s="16" t="str">
        <f>'Comprehensive apps info'!S138</f>
        <v/>
      </c>
      <c r="T138" s="16" t="str">
        <f>'Comprehensive apps info'!T138</f>
        <v/>
      </c>
      <c r="U138" s="25" t="str">
        <f>'Comprehensive apps info'!U138</f>
        <v>Logan</v>
      </c>
      <c r="V138" s="25" t="str">
        <f>'Comprehensive apps info'!V138</f>
        <v>Logan</v>
      </c>
      <c r="W138" s="28" t="str">
        <f>'Comprehensive apps info'!W138</f>
        <v>/prod/bcs/lgnp/clientapp/varcard/</v>
      </c>
      <c r="X138" s="29" t="str">
        <f>'Comprehensive apps info'!X138</f>
        <v>/bcs/lgnt/clientapp/varcard/</v>
      </c>
      <c r="Y138" s="30" t="str">
        <f>'Comprehensive apps info'!Y138</f>
        <v>https://sites.google.com/a/rrd.com/va-retirement-postcards/</v>
      </c>
      <c r="Z138" s="31" t="str">
        <f>'Comprehensive apps info'!Z138</f>
        <v/>
      </c>
      <c r="AA138" s="32" t="str">
        <f>'Comprehensive apps info'!AA138</f>
        <v>rrd-var-igroup@rrd.com</v>
      </c>
      <c r="AB138" s="32" t="str">
        <f>'Comprehensive apps info'!AB138</f>
        <v>N/A</v>
      </c>
      <c r="AC138" s="32" t="str">
        <f>'Comprehensive apps info'!AC138</f>
        <v/>
      </c>
      <c r="AD138" s="32" t="str">
        <f>'Comprehensive apps info'!AD138</f>
        <v/>
      </c>
      <c r="AE138" s="32" t="str">
        <f>'Comprehensive apps info'!AE138</f>
        <v/>
      </c>
      <c r="AF138" s="33" t="str">
        <f>'Comprehensive apps info'!AF138</f>
        <v/>
      </c>
      <c r="AG138" s="33" t="str">
        <f>'Comprehensive apps info'!AG138</f>
        <v/>
      </c>
      <c r="AH138" s="33" t="str">
        <f>'Comprehensive apps info'!AH138</f>
        <v/>
      </c>
      <c r="AI138" s="33" t="str">
        <f>'Comprehensive apps info'!AI138</f>
        <v/>
      </c>
      <c r="AJ138" s="33" t="str">
        <f>'Comprehensive apps info'!AJ138</f>
        <v/>
      </c>
      <c r="AK138" s="142">
        <f>'Comprehensive apps info'!AK138</f>
        <v>1</v>
      </c>
      <c r="AL138" s="1"/>
      <c r="AM138" s="1"/>
      <c r="AN138" s="1"/>
    </row>
    <row r="139" hidden="1">
      <c r="A139" s="91"/>
      <c r="B139" s="10">
        <f>'Comprehensive apps info'!B139</f>
        <v>7</v>
      </c>
      <c r="C139" s="10">
        <f>'Comprehensive apps info'!C139</f>
        <v>16</v>
      </c>
      <c r="D139" s="25" t="str">
        <f>'Comprehensive apps info'!D139</f>
        <v>Weber County</v>
      </c>
      <c r="E139" s="25" t="str">
        <f>'Comprehensive apps info'!E139</f>
        <v>Valuation Notice</v>
      </c>
      <c r="F139" s="25" t="str">
        <f>'Comprehensive apps info'!F139</f>
        <v>webvalu</v>
      </c>
      <c r="G139" s="25" t="str">
        <f>'Comprehensive apps info'!G139</f>
        <v>Annual</v>
      </c>
      <c r="H139" s="25" t="str">
        <f>'Comprehensive apps info'!H139</f>
        <v>Statement</v>
      </c>
      <c r="I139" s="25" t="str">
        <f>'Comprehensive apps info'!I139</f>
        <v>Raw Data</v>
      </c>
      <c r="J139" s="25" t="str">
        <f>'Comprehensive apps info'!J139</f>
        <v>Rao</v>
      </c>
      <c r="K139" s="25" t="str">
        <f>'Comprehensive apps info'!K139</f>
        <v>Veera</v>
      </c>
      <c r="L139" s="25" t="str">
        <f>'Comprehensive apps info'!L139</f>
        <v>Michelle Tubbs</v>
      </c>
      <c r="M139" s="25" t="str">
        <f>'Comprehensive apps info'!M139</f>
        <v>Rose Ann Rockwell</v>
      </c>
      <c r="N139" s="25" t="str">
        <f>'Comprehensive apps info'!N139</f>
        <v>Casey McCammon</v>
      </c>
      <c r="O139" s="120" t="str">
        <f>'Comprehensive apps info'!O139</f>
        <v>Supported by TEKsystems</v>
      </c>
      <c r="P139" s="25" t="str">
        <f>'Comprehensive apps info'!P139</f>
        <v/>
      </c>
      <c r="Q139" s="25" t="str">
        <f>'Comprehensive apps info'!Q139</f>
        <v/>
      </c>
      <c r="R139" s="25" t="str">
        <f>'Comprehensive apps info'!R139</f>
        <v/>
      </c>
      <c r="S139" s="16" t="str">
        <f>'Comprehensive apps info'!S139</f>
        <v/>
      </c>
      <c r="T139" s="16" t="str">
        <f>'Comprehensive apps info'!T139</f>
        <v/>
      </c>
      <c r="U139" s="25" t="str">
        <f>'Comprehensive apps info'!U139</f>
        <v>Logan</v>
      </c>
      <c r="V139" s="25" t="str">
        <f>'Comprehensive apps info'!V139</f>
        <v>Logan</v>
      </c>
      <c r="W139" s="28" t="str">
        <f>'Comprehensive apps info'!W139</f>
        <v>/prod/bcs/lgnp/clientapp/webvalu/</v>
      </c>
      <c r="X139" s="29" t="str">
        <f>'Comprehensive apps info'!X139</f>
        <v>/bcs/lgnt/clientapp/webvalu/</v>
      </c>
      <c r="Y139" s="30" t="str">
        <f>'Comprehensive apps info'!Y139</f>
        <v>https://sites.google.com/a/rrd.com/weber-county-valuation/</v>
      </c>
      <c r="Z139" s="31" t="str">
        <f>'Comprehensive apps info'!Z139</f>
        <v/>
      </c>
      <c r="AA139" s="32" t="str">
        <f>'Comprehensive apps info'!AA139</f>
        <v>webvalu-igroupreports@rrd.com</v>
      </c>
      <c r="AB139" s="32" t="str">
        <f>'Comprehensive apps info'!AB139</f>
        <v>webvalu-egroupreports@rrd.com</v>
      </c>
      <c r="AC139" s="32" t="str">
        <f>'Comprehensive apps info'!AC139</f>
        <v/>
      </c>
      <c r="AD139" s="32" t="str">
        <f>'Comprehensive apps info'!AD139</f>
        <v/>
      </c>
      <c r="AE139" s="32" t="str">
        <f>'Comprehensive apps info'!AE139</f>
        <v/>
      </c>
      <c r="AF139" s="33" t="str">
        <f>'Comprehensive apps info'!AF139</f>
        <v/>
      </c>
      <c r="AG139" s="33" t="str">
        <f>'Comprehensive apps info'!AG139</f>
        <v/>
      </c>
      <c r="AH139" s="33" t="str">
        <f>'Comprehensive apps info'!AH139</f>
        <v/>
      </c>
      <c r="AI139" s="33" t="str">
        <f>'Comprehensive apps info'!AI139</f>
        <v/>
      </c>
      <c r="AJ139" s="33" t="str">
        <f>'Comprehensive apps info'!AJ139</f>
        <v/>
      </c>
      <c r="AK139" s="142">
        <f>'Comprehensive apps info'!AK139</f>
        <v>2</v>
      </c>
      <c r="AL139" s="1"/>
      <c r="AM139" s="1"/>
      <c r="AN139" s="1"/>
    </row>
    <row r="140" hidden="1">
      <c r="A140" s="91"/>
      <c r="B140" s="10">
        <f>'Comprehensive apps info'!B140</f>
        <v>7</v>
      </c>
      <c r="C140" s="10">
        <f>'Comprehensive apps info'!C140</f>
        <v>17</v>
      </c>
      <c r="D140" s="25" t="str">
        <f>'Comprehensive apps info'!D140</f>
        <v>Weber County</v>
      </c>
      <c r="E140" s="25" t="str">
        <f>'Comprehensive apps info'!E140</f>
        <v>Delinquency Notice</v>
      </c>
      <c r="F140" s="25" t="str">
        <f>'Comprehensive apps info'!F140</f>
        <v>webdelq</v>
      </c>
      <c r="G140" s="25" t="str">
        <f>'Comprehensive apps info'!G140</f>
        <v>Annual</v>
      </c>
      <c r="H140" s="25" t="str">
        <f>'Comprehensive apps info'!H140</f>
        <v>Statement</v>
      </c>
      <c r="I140" s="25" t="str">
        <f>'Comprehensive apps info'!I140</f>
        <v>Raw Data</v>
      </c>
      <c r="J140" s="25" t="str">
        <f>'Comprehensive apps info'!J140</f>
        <v>Rao</v>
      </c>
      <c r="K140" s="25" t="str">
        <f>'Comprehensive apps info'!K140</f>
        <v>Veera</v>
      </c>
      <c r="L140" s="25" t="str">
        <f>'Comprehensive apps info'!L140</f>
        <v>Michelle Tubbs</v>
      </c>
      <c r="M140" s="25" t="str">
        <f>'Comprehensive apps info'!M140</f>
        <v>Rose Ann Rockwell</v>
      </c>
      <c r="N140" s="25" t="str">
        <f>'Comprehensive apps info'!N140</f>
        <v>Casey McCammon</v>
      </c>
      <c r="O140" s="120" t="str">
        <f>'Comprehensive apps info'!O140</f>
        <v>Supported by TEKsystems</v>
      </c>
      <c r="P140" s="25" t="str">
        <f>'Comprehensive apps info'!P140</f>
        <v/>
      </c>
      <c r="Q140" s="25" t="str">
        <f>'Comprehensive apps info'!Q140</f>
        <v/>
      </c>
      <c r="R140" s="25" t="str">
        <f>'Comprehensive apps info'!R140</f>
        <v/>
      </c>
      <c r="S140" s="16" t="str">
        <f>'Comprehensive apps info'!S140</f>
        <v/>
      </c>
      <c r="T140" s="16" t="str">
        <f>'Comprehensive apps info'!T140</f>
        <v/>
      </c>
      <c r="U140" s="25" t="str">
        <f>'Comprehensive apps info'!U140</f>
        <v>Logan</v>
      </c>
      <c r="V140" s="25" t="str">
        <f>'Comprehensive apps info'!V140</f>
        <v>Logan</v>
      </c>
      <c r="W140" s="28" t="str">
        <f>'Comprehensive apps info'!W140</f>
        <v>/prod/bcs/lgnp/clientapp/webdelq/</v>
      </c>
      <c r="X140" s="29" t="str">
        <f>'Comprehensive apps info'!X140</f>
        <v>/bcs/lgnt/clientapp/webdelq/</v>
      </c>
      <c r="Y140" s="30" t="str">
        <f>'Comprehensive apps info'!Y140</f>
        <v>https://sites.google.com/a/rrd.com/weber-county-delinquent/</v>
      </c>
      <c r="Z140" s="31" t="str">
        <f>'Comprehensive apps info'!Z140</f>
        <v/>
      </c>
      <c r="AA140" s="32" t="str">
        <f>'Comprehensive apps info'!AA140</f>
        <v>webdelq-igroupreports@rrd.com</v>
      </c>
      <c r="AB140" s="32" t="str">
        <f>'Comprehensive apps info'!AB140</f>
        <v>webdelq-egroupreports@rrd.com</v>
      </c>
      <c r="AC140" s="32" t="str">
        <f>'Comprehensive apps info'!AC140</f>
        <v/>
      </c>
      <c r="AD140" s="32" t="str">
        <f>'Comprehensive apps info'!AD140</f>
        <v/>
      </c>
      <c r="AE140" s="32" t="str">
        <f>'Comprehensive apps info'!AE140</f>
        <v/>
      </c>
      <c r="AF140" s="33" t="str">
        <f>'Comprehensive apps info'!AF140</f>
        <v/>
      </c>
      <c r="AG140" s="33" t="str">
        <f>'Comprehensive apps info'!AG140</f>
        <v/>
      </c>
      <c r="AH140" s="33" t="str">
        <f>'Comprehensive apps info'!AH140</f>
        <v/>
      </c>
      <c r="AI140" s="33" t="str">
        <f>'Comprehensive apps info'!AI140</f>
        <v/>
      </c>
      <c r="AJ140" s="33" t="str">
        <f>'Comprehensive apps info'!AJ140</f>
        <v/>
      </c>
      <c r="AK140" s="142">
        <f>'Comprehensive apps info'!AK140</f>
        <v>2</v>
      </c>
      <c r="AL140" s="1"/>
      <c r="AM140" s="1"/>
      <c r="AN140" s="1"/>
    </row>
    <row r="141" hidden="1">
      <c r="A141" s="91"/>
      <c r="B141" s="10">
        <f>'Comprehensive apps info'!B141</f>
        <v>7</v>
      </c>
      <c r="C141" s="10">
        <f>'Comprehensive apps info'!C141</f>
        <v>18</v>
      </c>
      <c r="D141" s="25" t="str">
        <f>'Comprehensive apps info'!D141</f>
        <v>Weber County</v>
      </c>
      <c r="E141" s="25" t="str">
        <f>'Comprehensive apps info'!E141</f>
        <v>Property Notice</v>
      </c>
      <c r="F141" s="25" t="str">
        <f>'Comprehensive apps info'!F141</f>
        <v>webstmt</v>
      </c>
      <c r="G141" s="25" t="str">
        <f>'Comprehensive apps info'!G141</f>
        <v>Annual</v>
      </c>
      <c r="H141" s="25" t="str">
        <f>'Comprehensive apps info'!H141</f>
        <v>Statement</v>
      </c>
      <c r="I141" s="25" t="str">
        <f>'Comprehensive apps info'!I141</f>
        <v>Raw Data</v>
      </c>
      <c r="J141" s="25" t="str">
        <f>'Comprehensive apps info'!J141</f>
        <v>Rao</v>
      </c>
      <c r="K141" s="25" t="str">
        <f>'Comprehensive apps info'!K141</f>
        <v>Veera</v>
      </c>
      <c r="L141" s="25" t="str">
        <f>'Comprehensive apps info'!L141</f>
        <v>Michelle Tubbs</v>
      </c>
      <c r="M141" s="25" t="str">
        <f>'Comprehensive apps info'!M141</f>
        <v>Rose Ann Rockwell</v>
      </c>
      <c r="N141" s="25" t="str">
        <f>'Comprehensive apps info'!N141</f>
        <v>Casey McCammon</v>
      </c>
      <c r="O141" s="120" t="str">
        <f>'Comprehensive apps info'!O141</f>
        <v>Supported by TEKsystems</v>
      </c>
      <c r="P141" s="25" t="str">
        <f>'Comprehensive apps info'!P141</f>
        <v/>
      </c>
      <c r="Q141" s="25" t="str">
        <f>'Comprehensive apps info'!Q141</f>
        <v/>
      </c>
      <c r="R141" s="25" t="str">
        <f>'Comprehensive apps info'!R141</f>
        <v/>
      </c>
      <c r="S141" s="16" t="str">
        <f>'Comprehensive apps info'!S141</f>
        <v/>
      </c>
      <c r="T141" s="16" t="str">
        <f>'Comprehensive apps info'!T141</f>
        <v/>
      </c>
      <c r="U141" s="25" t="str">
        <f>'Comprehensive apps info'!U141</f>
        <v>Logan</v>
      </c>
      <c r="V141" s="25" t="str">
        <f>'Comprehensive apps info'!V141</f>
        <v>Logan</v>
      </c>
      <c r="W141" s="28" t="str">
        <f>'Comprehensive apps info'!W141</f>
        <v>/prod/bcs/lgnp/clientapp/webstmt/</v>
      </c>
      <c r="X141" s="29" t="str">
        <f>'Comprehensive apps info'!X141</f>
        <v>/bcs/lgnt/clientapp/webstmt/</v>
      </c>
      <c r="Y141" s="30" t="str">
        <f>'Comprehensive apps info'!Y141</f>
        <v>https://sites.google.com/a/rrd.com/weber-county-tax-notices/</v>
      </c>
      <c r="Z141" s="31" t="str">
        <f>'Comprehensive apps info'!Z141</f>
        <v/>
      </c>
      <c r="AA141" s="32" t="str">
        <f>'Comprehensive apps info'!AA141</f>
        <v>webstmt-igroupreports@rrd.com</v>
      </c>
      <c r="AB141" s="32" t="str">
        <f>'Comprehensive apps info'!AB141</f>
        <v>webstmt-egroupreports@rrd.com</v>
      </c>
      <c r="AC141" s="32" t="str">
        <f>'Comprehensive apps info'!AC141</f>
        <v/>
      </c>
      <c r="AD141" s="32" t="str">
        <f>'Comprehensive apps info'!AD141</f>
        <v/>
      </c>
      <c r="AE141" s="32" t="str">
        <f>'Comprehensive apps info'!AE141</f>
        <v/>
      </c>
      <c r="AF141" s="33" t="str">
        <f>'Comprehensive apps info'!AF141</f>
        <v/>
      </c>
      <c r="AG141" s="33" t="str">
        <f>'Comprehensive apps info'!AG141</f>
        <v/>
      </c>
      <c r="AH141" s="33" t="str">
        <f>'Comprehensive apps info'!AH141</f>
        <v/>
      </c>
      <c r="AI141" s="33" t="str">
        <f>'Comprehensive apps info'!AI141</f>
        <v/>
      </c>
      <c r="AJ141" s="33" t="str">
        <f>'Comprehensive apps info'!AJ141</f>
        <v/>
      </c>
      <c r="AK141" s="142">
        <f>'Comprehensive apps info'!AK141</f>
        <v>3</v>
      </c>
      <c r="AL141" s="1"/>
      <c r="AM141" s="1"/>
      <c r="AN141" s="1"/>
    </row>
    <row r="142" hidden="1">
      <c r="A142" s="91"/>
      <c r="B142" s="10">
        <f>'Comprehensive apps info'!B142</f>
        <v>7</v>
      </c>
      <c r="C142" s="10">
        <f>'Comprehensive apps info'!C142</f>
        <v>19</v>
      </c>
      <c r="D142" s="25" t="str">
        <f>'Comprehensive apps info'!D142</f>
        <v>Toyota</v>
      </c>
      <c r="E142" s="25" t="str">
        <f>'Comprehensive apps info'!E142</f>
        <v>Privacy Notices DFPV</v>
      </c>
      <c r="F142" s="25" t="str">
        <f>'Comprehensive apps info'!F142</f>
        <v>toydfpv</v>
      </c>
      <c r="G142" s="25" t="str">
        <f>'Comprehensive apps info'!G142</f>
        <v>Daily</v>
      </c>
      <c r="H142" s="25" t="str">
        <f>'Comprehensive apps info'!H142</f>
        <v/>
      </c>
      <c r="I142" s="25" t="str">
        <f>'Comprehensive apps info'!I142</f>
        <v/>
      </c>
      <c r="J142" s="25" t="str">
        <f>'Comprehensive apps info'!J142</f>
        <v>Anil</v>
      </c>
      <c r="K142" s="25" t="str">
        <f>'Comprehensive apps info'!K142</f>
        <v>Rao</v>
      </c>
      <c r="L142" s="25" t="str">
        <f>'Comprehensive apps info'!L142</f>
        <v>Ismaila Meite</v>
      </c>
      <c r="M142" s="25" t="str">
        <f>'Comprehensive apps info'!M142</f>
        <v>Jared Sterzer</v>
      </c>
      <c r="N142" s="25" t="str">
        <f>'Comprehensive apps info'!N142</f>
        <v>Mike Benson</v>
      </c>
      <c r="O142" s="120" t="str">
        <f>'Comprehensive apps info'!O142</f>
        <v>Supported by TEKsystems</v>
      </c>
      <c r="P142" s="25" t="str">
        <f>'Comprehensive apps info'!P142</f>
        <v/>
      </c>
      <c r="Q142" s="25" t="str">
        <f>'Comprehensive apps info'!Q142</f>
        <v/>
      </c>
      <c r="R142" s="25" t="str">
        <f>'Comprehensive apps info'!R142</f>
        <v/>
      </c>
      <c r="S142" s="16" t="str">
        <f>'Comprehensive apps info'!S142</f>
        <v/>
      </c>
      <c r="T142" s="16" t="str">
        <f>'Comprehensive apps info'!T142</f>
        <v/>
      </c>
      <c r="U142" s="25" t="str">
        <f>'Comprehensive apps info'!U142</f>
        <v>Logan</v>
      </c>
      <c r="V142" s="25" t="str">
        <f>'Comprehensive apps info'!V142</f>
        <v>Logan</v>
      </c>
      <c r="W142" s="28" t="str">
        <f>'Comprehensive apps info'!W142</f>
        <v>/prod/bcs/lgnp/clientapp/toydfpv/</v>
      </c>
      <c r="X142" s="29" t="str">
        <f>'Comprehensive apps info'!X142</f>
        <v>/bcs/lgnt/clientapp/toydfpv/</v>
      </c>
      <c r="Y142" s="30" t="str">
        <f>'Comprehensive apps info'!Y142</f>
        <v>https://sites.google.com/a/rrd.com/toyota-notices/</v>
      </c>
      <c r="Z142" s="31" t="str">
        <f>'Comprehensive apps info'!Z142</f>
        <v/>
      </c>
      <c r="AA142" s="32" t="str">
        <f>'Comprehensive apps info'!AA142</f>
        <v>tfs_rrd_privacy@rrd.com</v>
      </c>
      <c r="AB142" s="32" t="str">
        <f>'Comprehensive apps info'!AB142</f>
        <v>tfs_ext_privacy@rrd.com</v>
      </c>
      <c r="AC142" s="32" t="str">
        <f>'Comprehensive apps info'!AC142</f>
        <v/>
      </c>
      <c r="AD142" s="32" t="str">
        <f>'Comprehensive apps info'!AD142</f>
        <v/>
      </c>
      <c r="AE142" s="32" t="str">
        <f>'Comprehensive apps info'!AE142</f>
        <v/>
      </c>
      <c r="AF142" s="33" t="str">
        <f>'Comprehensive apps info'!AF142</f>
        <v/>
      </c>
      <c r="AG142" s="33" t="str">
        <f>'Comprehensive apps info'!AG142</f>
        <v/>
      </c>
      <c r="AH142" s="33" t="str">
        <f>'Comprehensive apps info'!AH142</f>
        <v/>
      </c>
      <c r="AI142" s="33" t="str">
        <f>'Comprehensive apps info'!AI142</f>
        <v/>
      </c>
      <c r="AJ142" s="33" t="str">
        <f>'Comprehensive apps info'!AJ142</f>
        <v/>
      </c>
      <c r="AK142" s="142">
        <f>'Comprehensive apps info'!AK142</f>
        <v>3</v>
      </c>
      <c r="AL142" s="1"/>
      <c r="AM142" s="1"/>
      <c r="AN142" s="1"/>
    </row>
    <row r="143" hidden="1">
      <c r="A143" s="91"/>
      <c r="B143" s="10">
        <f>'Comprehensive apps info'!B143</f>
        <v>7</v>
      </c>
      <c r="C143" s="10">
        <f>'Comprehensive apps info'!C143</f>
        <v>20</v>
      </c>
      <c r="D143" s="25" t="str">
        <f>'Comprehensive apps info'!D143</f>
        <v>Toyota</v>
      </c>
      <c r="E143" s="25" t="str">
        <f>'Comprehensive apps info'!E143</f>
        <v>EOB Letters</v>
      </c>
      <c r="F143" s="25" t="str">
        <f>'Comprehensive apps info'!F143</f>
        <v>toyteob</v>
      </c>
      <c r="G143" s="25" t="str">
        <f>'Comprehensive apps info'!G143</f>
        <v>Weekly</v>
      </c>
      <c r="H143" s="25" t="str">
        <f>'Comprehensive apps info'!H143</f>
        <v/>
      </c>
      <c r="I143" s="25" t="str">
        <f>'Comprehensive apps info'!I143</f>
        <v/>
      </c>
      <c r="J143" s="25" t="str">
        <f>'Comprehensive apps info'!J143</f>
        <v>Anil</v>
      </c>
      <c r="K143" s="25" t="str">
        <f>'Comprehensive apps info'!K143</f>
        <v>Rao</v>
      </c>
      <c r="L143" s="25" t="str">
        <f>'Comprehensive apps info'!L143</f>
        <v>Michael Leany</v>
      </c>
      <c r="M143" s="25" t="str">
        <f>'Comprehensive apps info'!M143</f>
        <v>Amy Ross</v>
      </c>
      <c r="N143" s="25" t="str">
        <f>'Comprehensive apps info'!N143</f>
        <v>David Jarrett</v>
      </c>
      <c r="O143" s="120" t="str">
        <f>'Comprehensive apps info'!O143</f>
        <v>Supported by TEKsystems</v>
      </c>
      <c r="P143" s="25" t="str">
        <f>'Comprehensive apps info'!P143</f>
        <v/>
      </c>
      <c r="Q143" s="25" t="str">
        <f>'Comprehensive apps info'!Q143</f>
        <v/>
      </c>
      <c r="R143" s="25" t="str">
        <f>'Comprehensive apps info'!R143</f>
        <v/>
      </c>
      <c r="S143" s="16" t="str">
        <f>'Comprehensive apps info'!S143</f>
        <v/>
      </c>
      <c r="T143" s="16" t="str">
        <f>'Comprehensive apps info'!T143</f>
        <v/>
      </c>
      <c r="U143" s="25" t="str">
        <f>'Comprehensive apps info'!U143</f>
        <v>Logan</v>
      </c>
      <c r="V143" s="25" t="str">
        <f>'Comprehensive apps info'!V143</f>
        <v>Logan</v>
      </c>
      <c r="W143" s="28" t="str">
        <f>'Comprehensive apps info'!W143</f>
        <v>/prod/bcs/lgnp/clientapp/toyteob/</v>
      </c>
      <c r="X143" s="29" t="str">
        <f>'Comprehensive apps info'!X143</f>
        <v>/bcs/lgnt/clientapp/toyteob/</v>
      </c>
      <c r="Y143" s="30" t="str">
        <f>'Comprehensive apps info'!Y143</f>
        <v>https://sites.google.com/a/rrd.com/toyota-eob-letters/</v>
      </c>
      <c r="Z143" s="31" t="str">
        <f>'Comprehensive apps info'!Z143</f>
        <v/>
      </c>
      <c r="AA143" s="32" t="str">
        <f>'Comprehensive apps info'!AA143</f>
        <v>rrdtoyotaeobinternalreports@rrd.com</v>
      </c>
      <c r="AB143" s="32" t="str">
        <f>'Comprehensive apps info'!AB143</f>
        <v/>
      </c>
      <c r="AC143" s="32" t="str">
        <f>'Comprehensive apps info'!AC143</f>
        <v/>
      </c>
      <c r="AD143" s="32" t="str">
        <f>'Comprehensive apps info'!AD143</f>
        <v/>
      </c>
      <c r="AE143" s="32" t="str">
        <f>'Comprehensive apps info'!AE143</f>
        <v/>
      </c>
      <c r="AF143" s="33" t="str">
        <f>'Comprehensive apps info'!AF143</f>
        <v/>
      </c>
      <c r="AG143" s="33" t="str">
        <f>'Comprehensive apps info'!AG143</f>
        <v/>
      </c>
      <c r="AH143" s="33" t="str">
        <f>'Comprehensive apps info'!AH143</f>
        <v/>
      </c>
      <c r="AI143" s="33" t="str">
        <f>'Comprehensive apps info'!AI143</f>
        <v/>
      </c>
      <c r="AJ143" s="33" t="str">
        <f>'Comprehensive apps info'!AJ143</f>
        <v/>
      </c>
      <c r="AK143" s="142">
        <f>'Comprehensive apps info'!AK143</f>
        <v>3</v>
      </c>
      <c r="AL143" s="1"/>
      <c r="AM143" s="1"/>
      <c r="AN143" s="1"/>
    </row>
    <row r="144" hidden="1">
      <c r="A144" s="91"/>
      <c r="B144" s="10">
        <f>'Comprehensive apps info'!B144</f>
        <v>7</v>
      </c>
      <c r="C144" s="10">
        <f>'Comprehensive apps info'!C144</f>
        <v>21</v>
      </c>
      <c r="D144" s="25" t="str">
        <f>'Comprehensive apps info'!D144</f>
        <v>Toyota</v>
      </c>
      <c r="E144" s="25" t="str">
        <f>'Comprehensive apps info'!E144</f>
        <v>Certified Roadside</v>
      </c>
      <c r="F144" s="25" t="str">
        <f>'Comprehensive apps info'!F144</f>
        <v>toycert</v>
      </c>
      <c r="G144" s="25" t="str">
        <f>'Comprehensive apps info'!G144</f>
        <v>Weekly</v>
      </c>
      <c r="H144" s="25" t="str">
        <f>'Comprehensive apps info'!H144</f>
        <v/>
      </c>
      <c r="I144" s="25" t="str">
        <f>'Comprehensive apps info'!I144</f>
        <v/>
      </c>
      <c r="J144" s="25" t="str">
        <f>'Comprehensive apps info'!J144</f>
        <v>Anil</v>
      </c>
      <c r="K144" s="25" t="str">
        <f>'Comprehensive apps info'!K144</f>
        <v>Rao</v>
      </c>
      <c r="L144" s="25" t="str">
        <f>'Comprehensive apps info'!L144</f>
        <v>Trenton Mumford</v>
      </c>
      <c r="M144" s="25" t="str">
        <f>'Comprehensive apps info'!M144</f>
        <v>Ronnie George</v>
      </c>
      <c r="N144" s="25" t="str">
        <f>'Comprehensive apps info'!N144</f>
        <v>Brandon Ballard</v>
      </c>
      <c r="O144" s="120" t="str">
        <f>'Comprehensive apps info'!O144</f>
        <v>Supported by TEKsystems</v>
      </c>
      <c r="P144" s="25" t="str">
        <f>'Comprehensive apps info'!P144</f>
        <v/>
      </c>
      <c r="Q144" s="25" t="str">
        <f>'Comprehensive apps info'!Q144</f>
        <v/>
      </c>
      <c r="R144" s="25" t="str">
        <f>'Comprehensive apps info'!R144</f>
        <v/>
      </c>
      <c r="S144" s="16" t="str">
        <f>'Comprehensive apps info'!S144</f>
        <v/>
      </c>
      <c r="T144" s="16" t="str">
        <f>'Comprehensive apps info'!T144</f>
        <v/>
      </c>
      <c r="U144" s="25" t="str">
        <f>'Comprehensive apps info'!U144</f>
        <v>Logan</v>
      </c>
      <c r="V144" s="25" t="str">
        <f>'Comprehensive apps info'!V144</f>
        <v>Logan</v>
      </c>
      <c r="W144" s="28" t="str">
        <f>'Comprehensive apps info'!W144</f>
        <v>/prod/bcs/lgnp/clientapp/toycert/</v>
      </c>
      <c r="X144" s="29" t="str">
        <f>'Comprehensive apps info'!X144</f>
        <v>/bcs/lgnt/clientapp/toycert/</v>
      </c>
      <c r="Y144" s="30" t="str">
        <f>'Comprehensive apps info'!Y144</f>
        <v/>
      </c>
      <c r="Z144" s="31" t="str">
        <f>'Comprehensive apps info'!Z144</f>
        <v/>
      </c>
      <c r="AA144" s="32" t="str">
        <f>'Comprehensive apps info'!AA144</f>
        <v>rrd-toycert-egroup@rrd.com</v>
      </c>
      <c r="AB144" s="32" t="str">
        <f>'Comprehensive apps info'!AB144</f>
        <v>rrd-toycert-igroup@rrd.com</v>
      </c>
      <c r="AC144" s="32" t="str">
        <f>'Comprehensive apps info'!AC144</f>
        <v/>
      </c>
      <c r="AD144" s="32" t="str">
        <f>'Comprehensive apps info'!AD144</f>
        <v/>
      </c>
      <c r="AE144" s="32" t="str">
        <f>'Comprehensive apps info'!AE144</f>
        <v/>
      </c>
      <c r="AF144" s="33" t="str">
        <f>'Comprehensive apps info'!AF144</f>
        <v/>
      </c>
      <c r="AG144" s="33" t="str">
        <f>'Comprehensive apps info'!AG144</f>
        <v/>
      </c>
      <c r="AH144" s="33" t="str">
        <f>'Comprehensive apps info'!AH144</f>
        <v/>
      </c>
      <c r="AI144" s="33" t="str">
        <f>'Comprehensive apps info'!AI144</f>
        <v/>
      </c>
      <c r="AJ144" s="33" t="str">
        <f>'Comprehensive apps info'!AJ144</f>
        <v/>
      </c>
      <c r="AK144" s="142">
        <f>'Comprehensive apps info'!AK144</f>
        <v>3</v>
      </c>
      <c r="AL144" s="1"/>
      <c r="AM144" s="1"/>
      <c r="AN144" s="1"/>
    </row>
    <row r="145" hidden="1">
      <c r="A145" s="91"/>
      <c r="B145" s="10">
        <f>'Comprehensive apps info'!B145</f>
        <v>7</v>
      </c>
      <c r="C145" s="10">
        <f>'Comprehensive apps info'!C145</f>
        <v>22</v>
      </c>
      <c r="D145" s="25" t="str">
        <f>'Comprehensive apps info'!D145</f>
        <v>New Mexico</v>
      </c>
      <c r="E145" s="25" t="str">
        <f>'Comprehensive apps info'!E145</f>
        <v>Boat Registration</v>
      </c>
      <c r="F145" s="25" t="str">
        <f>'Comprehensive apps info'!F145</f>
        <v>nm1boat</v>
      </c>
      <c r="G145" s="25" t="str">
        <f>'Comprehensive apps info'!G145</f>
        <v>Annual</v>
      </c>
      <c r="H145" s="25" t="str">
        <f>'Comprehensive apps info'!H145</f>
        <v/>
      </c>
      <c r="I145" s="25" t="str">
        <f>'Comprehensive apps info'!I145</f>
        <v/>
      </c>
      <c r="J145" s="25" t="str">
        <f>'Comprehensive apps info'!J145</f>
        <v>Parth</v>
      </c>
      <c r="K145" s="25" t="str">
        <f>'Comprehensive apps info'!K145</f>
        <v>Venkat</v>
      </c>
      <c r="L145" s="25" t="str">
        <f>'Comprehensive apps info'!L145</f>
        <v>Bob Durtschi</v>
      </c>
      <c r="M145" s="25" t="str">
        <f>'Comprehensive apps info'!M145</f>
        <v>Mark Andreasen</v>
      </c>
      <c r="N145" s="25" t="str">
        <f>'Comprehensive apps info'!N145</f>
        <v>Casey McCammon</v>
      </c>
      <c r="O145" s="120" t="str">
        <f>'Comprehensive apps info'!O145</f>
        <v>Supported by TEKsystems</v>
      </c>
      <c r="P145" s="25" t="str">
        <f>'Comprehensive apps info'!P145</f>
        <v/>
      </c>
      <c r="Q145" s="25" t="str">
        <f>'Comprehensive apps info'!Q145</f>
        <v/>
      </c>
      <c r="R145" s="25" t="str">
        <f>'Comprehensive apps info'!R145</f>
        <v/>
      </c>
      <c r="S145" s="16" t="str">
        <f>'Comprehensive apps info'!S145</f>
        <v/>
      </c>
      <c r="T145" s="16" t="str">
        <f>'Comprehensive apps info'!T145</f>
        <v/>
      </c>
      <c r="U145" s="25" t="str">
        <f>'Comprehensive apps info'!U145</f>
        <v/>
      </c>
      <c r="V145" s="25" t="str">
        <f>'Comprehensive apps info'!V145</f>
        <v/>
      </c>
      <c r="W145" s="28" t="str">
        <f>'Comprehensive apps info'!W145</f>
        <v/>
      </c>
      <c r="X145" s="29" t="str">
        <f>'Comprehensive apps info'!X145</f>
        <v/>
      </c>
      <c r="Y145" s="30" t="str">
        <f>'Comprehensive apps info'!Y145</f>
        <v>https://sites.google.com/a/rrd.com/new-mexico-motor-vehicle-renewals/</v>
      </c>
      <c r="Z145" s="31" t="str">
        <f>'Comprehensive apps info'!Z145</f>
        <v/>
      </c>
      <c r="AA145" s="32" t="str">
        <f>'Comprehensive apps info'!AA145</f>
        <v>rrd-nm1post-igroup@rrd.com</v>
      </c>
      <c r="AB145" s="32" t="str">
        <f>'Comprehensive apps info'!AB145</f>
        <v>rrd-nm1post-egroup@rrd.com</v>
      </c>
      <c r="AC145" s="32" t="str">
        <f>'Comprehensive apps info'!AC145</f>
        <v/>
      </c>
      <c r="AD145" s="32" t="str">
        <f>'Comprehensive apps info'!AD145</f>
        <v/>
      </c>
      <c r="AE145" s="32" t="str">
        <f>'Comprehensive apps info'!AE145</f>
        <v/>
      </c>
      <c r="AF145" s="33" t="str">
        <f>'Comprehensive apps info'!AF145</f>
        <v/>
      </c>
      <c r="AG145" s="33" t="str">
        <f>'Comprehensive apps info'!AG145</f>
        <v/>
      </c>
      <c r="AH145" s="33" t="str">
        <f>'Comprehensive apps info'!AH145</f>
        <v/>
      </c>
      <c r="AI145" s="33" t="str">
        <f>'Comprehensive apps info'!AI145</f>
        <v/>
      </c>
      <c r="AJ145" s="33" t="str">
        <f>'Comprehensive apps info'!AJ145</f>
        <v/>
      </c>
      <c r="AK145" s="142">
        <f>'Comprehensive apps info'!AK145</f>
        <v>3</v>
      </c>
      <c r="AL145" s="1"/>
      <c r="AM145" s="1"/>
      <c r="AN145" s="1"/>
    </row>
    <row r="146" hidden="1">
      <c r="A146" s="91"/>
      <c r="B146" s="10" t="str">
        <f>'Comprehensive apps info'!B146</f>
        <v>T1</v>
      </c>
      <c r="C146" s="10">
        <f>'Comprehensive apps info'!C146</f>
        <v>1</v>
      </c>
      <c r="D146" s="25" t="str">
        <f>'Comprehensive apps info'!D146</f>
        <v>BGE</v>
      </c>
      <c r="E146" s="25" t="str">
        <f>'Comprehensive apps info'!E146</f>
        <v>Home Contracts</v>
      </c>
      <c r="F146" s="25" t="str">
        <f>'Comprehensive apps info'!F146</f>
        <v>bgehctr</v>
      </c>
      <c r="G146" s="25" t="str">
        <f>'Comprehensive apps info'!G146</f>
        <v>Bi-monthly</v>
      </c>
      <c r="H146" s="25" t="str">
        <f>'Comprehensive apps info'!H146</f>
        <v/>
      </c>
      <c r="I146" s="25" t="str">
        <f>'Comprehensive apps info'!I146</f>
        <v>Raw Data</v>
      </c>
      <c r="J146" s="25" t="str">
        <f>'Comprehensive apps info'!J146</f>
        <v>Sushil</v>
      </c>
      <c r="K146" s="25" t="str">
        <f>'Comprehensive apps info'!K146</f>
        <v>Parth</v>
      </c>
      <c r="L146" s="25" t="str">
        <f>'Comprehensive apps info'!L146</f>
        <v>Jesse Walton</v>
      </c>
      <c r="M146" s="25" t="str">
        <f>'Comprehensive apps info'!M146</f>
        <v>Janet Stine</v>
      </c>
      <c r="N146" s="25" t="str">
        <f>'Comprehensive apps info'!N146</f>
        <v>Tracie Welch</v>
      </c>
      <c r="O146" s="120" t="str">
        <f>'Comprehensive apps info'!O146</f>
        <v>Being transitioned to TEKsystems</v>
      </c>
      <c r="P146" s="25" t="str">
        <f>'Comprehensive apps info'!P146</f>
        <v>N</v>
      </c>
      <c r="Q146" s="25" t="str">
        <f>'Comprehensive apps info'!Q146</f>
        <v>Y</v>
      </c>
      <c r="R146" s="25" t="str">
        <f>'Comprehensive apps info'!R146</f>
        <v>N</v>
      </c>
      <c r="S146" s="16" t="str">
        <f>'Comprehensive apps info'!S146</f>
        <v/>
      </c>
      <c r="T146" s="16" t="str">
        <f>'Comprehensive apps info'!T146</f>
        <v/>
      </c>
      <c r="U146" s="25" t="str">
        <f>'Comprehensive apps info'!U146</f>
        <v>Thurmont</v>
      </c>
      <c r="V146" s="25" t="str">
        <f>'Comprehensive apps info'!V146</f>
        <v>Thurmont</v>
      </c>
      <c r="W146" s="28" t="str">
        <f>'Comprehensive apps info'!W146</f>
        <v>/prod/bcs/thup/clientapp/bgehctr/</v>
      </c>
      <c r="X146" s="29" t="str">
        <f>'Comprehensive apps info'!X146</f>
        <v>/bcs/thut/clientapp/bgehctr/</v>
      </c>
      <c r="Y146" s="30" t="str">
        <f>'Comprehensive apps info'!Y146</f>
        <v/>
      </c>
      <c r="Z146" s="31" t="str">
        <f>'Comprehensive apps info'!Z146</f>
        <v/>
      </c>
      <c r="AA146" s="32" t="str">
        <f>'Comprehensive apps info'!AA146</f>
        <v/>
      </c>
      <c r="AB146" s="32" t="str">
        <f>'Comprehensive apps info'!AB146</f>
        <v/>
      </c>
      <c r="AC146" s="32" t="str">
        <f>'Comprehensive apps info'!AC146</f>
        <v/>
      </c>
      <c r="AD146" s="32" t="str">
        <f>'Comprehensive apps info'!AD146</f>
        <v/>
      </c>
      <c r="AE146" s="32" t="str">
        <f>'Comprehensive apps info'!AE146</f>
        <v/>
      </c>
      <c r="AF146" s="33" t="str">
        <f>'Comprehensive apps info'!AF146</f>
        <v/>
      </c>
      <c r="AG146" s="33" t="str">
        <f>'Comprehensive apps info'!AG146</f>
        <v/>
      </c>
      <c r="AH146" s="33" t="str">
        <f>'Comprehensive apps info'!AH146</f>
        <v/>
      </c>
      <c r="AI146" s="33" t="str">
        <f>'Comprehensive apps info'!AI146</f>
        <v/>
      </c>
      <c r="AJ146" s="33" t="str">
        <f>'Comprehensive apps info'!AJ146</f>
        <v/>
      </c>
      <c r="AK146" s="34">
        <f>'Comprehensive apps info'!AK146</f>
        <v>3</v>
      </c>
      <c r="AL146" s="1"/>
      <c r="AM146" s="1"/>
      <c r="AN146" s="1"/>
    </row>
    <row r="147" hidden="1">
      <c r="A147" s="91"/>
      <c r="B147" s="10" t="str">
        <f>'Comprehensive apps info'!B147</f>
        <v>T1</v>
      </c>
      <c r="C147" s="10">
        <f>'Comprehensive apps info'!C147</f>
        <v>2</v>
      </c>
      <c r="D147" s="25" t="str">
        <f>'Comprehensive apps info'!D147</f>
        <v>BGE</v>
      </c>
      <c r="E147" s="25" t="str">
        <f>'Comprehensive apps info'!E147</f>
        <v>Home Invoices</v>
      </c>
      <c r="F147" s="25" t="str">
        <f>'Comprehensive apps info'!F147</f>
        <v>bgehinv</v>
      </c>
      <c r="G147" s="25" t="str">
        <f>'Comprehensive apps info'!G147</f>
        <v>Weekly</v>
      </c>
      <c r="H147" s="25" t="str">
        <f>'Comprehensive apps info'!H147</f>
        <v/>
      </c>
      <c r="I147" s="25" t="str">
        <f>'Comprehensive apps info'!I147</f>
        <v>Raw Data</v>
      </c>
      <c r="J147" s="25" t="str">
        <f>'Comprehensive apps info'!J147</f>
        <v>Lakshmi</v>
      </c>
      <c r="K147" s="25" t="str">
        <f>'Comprehensive apps info'!K147</f>
        <v>Parth</v>
      </c>
      <c r="L147" s="25" t="str">
        <f>'Comprehensive apps info'!L147</f>
        <v>Jesse Walton</v>
      </c>
      <c r="M147" s="25" t="str">
        <f>'Comprehensive apps info'!M147</f>
        <v>Janet Stine</v>
      </c>
      <c r="N147" s="25" t="str">
        <f>'Comprehensive apps info'!N147</f>
        <v>Tracie Welch</v>
      </c>
      <c r="O147" s="120" t="str">
        <f>'Comprehensive apps info'!O147</f>
        <v>Being transitioned to TEKsystems</v>
      </c>
      <c r="P147" s="25" t="str">
        <f>'Comprehensive apps info'!P147</f>
        <v>N</v>
      </c>
      <c r="Q147" s="25" t="str">
        <f>'Comprehensive apps info'!Q147</f>
        <v>Y</v>
      </c>
      <c r="R147" s="25" t="str">
        <f>'Comprehensive apps info'!R147</f>
        <v>N</v>
      </c>
      <c r="S147" s="16" t="str">
        <f>'Comprehensive apps info'!S147</f>
        <v/>
      </c>
      <c r="T147" s="16" t="str">
        <f>'Comprehensive apps info'!T147</f>
        <v/>
      </c>
      <c r="U147" s="25" t="str">
        <f>'Comprehensive apps info'!U147</f>
        <v>Thurmont</v>
      </c>
      <c r="V147" s="25" t="str">
        <f>'Comprehensive apps info'!V147</f>
        <v>Thurmont</v>
      </c>
      <c r="W147" s="28" t="str">
        <f>'Comprehensive apps info'!W147</f>
        <v>/prod/bcs/thup/clientapp/bgehinv/</v>
      </c>
      <c r="X147" s="29" t="str">
        <f>'Comprehensive apps info'!X147</f>
        <v>/bcs/thut/clientapp/bgehinv/</v>
      </c>
      <c r="Y147" s="30" t="str">
        <f>'Comprehensive apps info'!Y147</f>
        <v/>
      </c>
      <c r="Z147" s="31" t="str">
        <f>'Comprehensive apps info'!Z147</f>
        <v/>
      </c>
      <c r="AA147" s="32" t="str">
        <f>'Comprehensive apps info'!AA147</f>
        <v/>
      </c>
      <c r="AB147" s="32" t="str">
        <f>'Comprehensive apps info'!AB147</f>
        <v/>
      </c>
      <c r="AC147" s="32" t="str">
        <f>'Comprehensive apps info'!AC147</f>
        <v/>
      </c>
      <c r="AD147" s="32" t="str">
        <f>'Comprehensive apps info'!AD147</f>
        <v/>
      </c>
      <c r="AE147" s="32" t="str">
        <f>'Comprehensive apps info'!AE147</f>
        <v/>
      </c>
      <c r="AF147" s="33" t="str">
        <f>'Comprehensive apps info'!AF147</f>
        <v/>
      </c>
      <c r="AG147" s="33" t="str">
        <f>'Comprehensive apps info'!AG147</f>
        <v/>
      </c>
      <c r="AH147" s="33" t="str">
        <f>'Comprehensive apps info'!AH147</f>
        <v/>
      </c>
      <c r="AI147" s="33" t="str">
        <f>'Comprehensive apps info'!AI147</f>
        <v/>
      </c>
      <c r="AJ147" s="33" t="str">
        <f>'Comprehensive apps info'!AJ147</f>
        <v/>
      </c>
      <c r="AK147" s="34">
        <f>'Comprehensive apps info'!AK147</f>
        <v>3</v>
      </c>
      <c r="AL147" s="1"/>
      <c r="AM147" s="1"/>
      <c r="AN147" s="1"/>
    </row>
    <row r="148" hidden="1">
      <c r="A148" s="91"/>
      <c r="B148" s="10" t="str">
        <f>'Comprehensive apps info'!B148</f>
        <v>T1</v>
      </c>
      <c r="C148" s="10">
        <f>'Comprehensive apps info'!C148</f>
        <v>3</v>
      </c>
      <c r="D148" s="25" t="str">
        <f>'Comprehensive apps info'!D148</f>
        <v>BGE</v>
      </c>
      <c r="E148" s="25" t="str">
        <f>'Comprehensive apps info'!E148</f>
        <v>Home Letters</v>
      </c>
      <c r="F148" s="25" t="str">
        <f>'Comprehensive apps info'!F148</f>
        <v>bgehlet</v>
      </c>
      <c r="G148" s="25" t="str">
        <f>'Comprehensive apps info'!G148</f>
        <v>Weekly</v>
      </c>
      <c r="H148" s="25" t="str">
        <f>'Comprehensive apps info'!H148</f>
        <v/>
      </c>
      <c r="I148" s="25" t="str">
        <f>'Comprehensive apps info'!I148</f>
        <v>Raw Data</v>
      </c>
      <c r="J148" s="25" t="str">
        <f>'Comprehensive apps info'!J148</f>
        <v>Lakshmi</v>
      </c>
      <c r="K148" s="25" t="str">
        <f>'Comprehensive apps info'!K148</f>
        <v>Parth</v>
      </c>
      <c r="L148" s="25" t="str">
        <f>'Comprehensive apps info'!L148</f>
        <v>Jesse Walton</v>
      </c>
      <c r="M148" s="25" t="str">
        <f>'Comprehensive apps info'!M148</f>
        <v>Janet Stine</v>
      </c>
      <c r="N148" s="25" t="str">
        <f>'Comprehensive apps info'!N148</f>
        <v>Tracie Welch</v>
      </c>
      <c r="O148" s="120" t="str">
        <f>'Comprehensive apps info'!O148</f>
        <v>Being transitioned to TEKsystems</v>
      </c>
      <c r="P148" s="25" t="str">
        <f>'Comprehensive apps info'!P148</f>
        <v>N</v>
      </c>
      <c r="Q148" s="25" t="str">
        <f>'Comprehensive apps info'!Q148</f>
        <v>Y</v>
      </c>
      <c r="R148" s="25" t="str">
        <f>'Comprehensive apps info'!R148</f>
        <v>N</v>
      </c>
      <c r="S148" s="16" t="str">
        <f>'Comprehensive apps info'!S148</f>
        <v/>
      </c>
      <c r="T148" s="16" t="str">
        <f>'Comprehensive apps info'!T148</f>
        <v/>
      </c>
      <c r="U148" s="25" t="str">
        <f>'Comprehensive apps info'!U148</f>
        <v>Thurmont</v>
      </c>
      <c r="V148" s="25" t="str">
        <f>'Comprehensive apps info'!V148</f>
        <v>Thurmont</v>
      </c>
      <c r="W148" s="28" t="str">
        <f>'Comprehensive apps info'!W148</f>
        <v>/prod/bcs/thup/clientapp/bgehlet/</v>
      </c>
      <c r="X148" s="29" t="str">
        <f>'Comprehensive apps info'!X148</f>
        <v>/bcs/thut/clientapp/bgehlet/</v>
      </c>
      <c r="Y148" s="30" t="str">
        <f>'Comprehensive apps info'!Y148</f>
        <v/>
      </c>
      <c r="Z148" s="31" t="str">
        <f>'Comprehensive apps info'!Z148</f>
        <v/>
      </c>
      <c r="AA148" s="32" t="str">
        <f>'Comprehensive apps info'!AA148</f>
        <v/>
      </c>
      <c r="AB148" s="32" t="str">
        <f>'Comprehensive apps info'!AB148</f>
        <v/>
      </c>
      <c r="AC148" s="32" t="str">
        <f>'Comprehensive apps info'!AC148</f>
        <v/>
      </c>
      <c r="AD148" s="32" t="str">
        <f>'Comprehensive apps info'!AD148</f>
        <v/>
      </c>
      <c r="AE148" s="32" t="str">
        <f>'Comprehensive apps info'!AE148</f>
        <v/>
      </c>
      <c r="AF148" s="33" t="str">
        <f>'Comprehensive apps info'!AF148</f>
        <v/>
      </c>
      <c r="AG148" s="33" t="str">
        <f>'Comprehensive apps info'!AG148</f>
        <v/>
      </c>
      <c r="AH148" s="33" t="str">
        <f>'Comprehensive apps info'!AH148</f>
        <v/>
      </c>
      <c r="AI148" s="33" t="str">
        <f>'Comprehensive apps info'!AI148</f>
        <v/>
      </c>
      <c r="AJ148" s="33" t="str">
        <f>'Comprehensive apps info'!AJ148</f>
        <v/>
      </c>
      <c r="AK148" s="34">
        <f>'Comprehensive apps info'!AK148</f>
        <v>3</v>
      </c>
      <c r="AL148" s="1"/>
      <c r="AM148" s="1"/>
      <c r="AN148" s="1"/>
    </row>
    <row r="149" hidden="1">
      <c r="A149" s="91"/>
      <c r="B149" s="10" t="str">
        <f>'Comprehensive apps info'!B149</f>
        <v>T1</v>
      </c>
      <c r="C149" s="10">
        <f>'Comprehensive apps info'!C149</f>
        <v>4</v>
      </c>
      <c r="D149" s="25" t="str">
        <f>'Comprehensive apps info'!D149</f>
        <v>BGE</v>
      </c>
      <c r="E149" s="25" t="str">
        <f>'Comprehensive apps info'!E149</f>
        <v>Utilities Bills Redesign</v>
      </c>
      <c r="F149" s="25" t="str">
        <f>'Comprehensive apps info'!F149</f>
        <v>bgebill</v>
      </c>
      <c r="G149" s="25" t="str">
        <f>'Comprehensive apps info'!G149</f>
        <v>Daily</v>
      </c>
      <c r="H149" s="25" t="str">
        <f>'Comprehensive apps info'!H149</f>
        <v/>
      </c>
      <c r="I149" s="25" t="str">
        <f>'Comprehensive apps info'!I149</f>
        <v>Raw Data</v>
      </c>
      <c r="J149" s="25" t="str">
        <f>'Comprehensive apps info'!J149</f>
        <v>Sushil</v>
      </c>
      <c r="K149" s="25" t="str">
        <f>'Comprehensive apps info'!K149</f>
        <v>Parth</v>
      </c>
      <c r="L149" s="25" t="str">
        <f>'Comprehensive apps info'!L149</f>
        <v>Ronnie Sims</v>
      </c>
      <c r="M149" s="25" t="str">
        <f>'Comprehensive apps info'!M149</f>
        <v/>
      </c>
      <c r="N149" s="25" t="str">
        <f>'Comprehensive apps info'!N149</f>
        <v>Tracie Welch</v>
      </c>
      <c r="O149" s="120" t="str">
        <f>'Comprehensive apps info'!O149</f>
        <v>Being transitioned to TEKsystems</v>
      </c>
      <c r="P149" s="25" t="str">
        <f>'Comprehensive apps info'!P149</f>
        <v>Y</v>
      </c>
      <c r="Q149" s="25" t="str">
        <f>'Comprehensive apps info'!Q149</f>
        <v>Y</v>
      </c>
      <c r="R149" s="25" t="str">
        <f>'Comprehensive apps info'!R149</f>
        <v>N</v>
      </c>
      <c r="S149" s="16" t="str">
        <f>'Comprehensive apps info'!S149</f>
        <v/>
      </c>
      <c r="T149" s="16" t="str">
        <f>'Comprehensive apps info'!T149</f>
        <v/>
      </c>
      <c r="U149" s="25" t="str">
        <f>'Comprehensive apps info'!U149</f>
        <v>Thurmont</v>
      </c>
      <c r="V149" s="25" t="str">
        <f>'Comprehensive apps info'!V149</f>
        <v>Thurmont</v>
      </c>
      <c r="W149" s="28" t="str">
        <f>'Comprehensive apps info'!W149</f>
        <v>/prod/bcs/thup/clientapp/bgebill/</v>
      </c>
      <c r="X149" s="29" t="str">
        <f>'Comprehensive apps info'!X149</f>
        <v>/bcs/thut/clientapp/bgebill/</v>
      </c>
      <c r="Y149" s="30" t="str">
        <f>'Comprehensive apps info'!Y149</f>
        <v/>
      </c>
      <c r="Z149" s="31" t="str">
        <f>'Comprehensive apps info'!Z149</f>
        <v/>
      </c>
      <c r="AA149" s="32" t="str">
        <f>'Comprehensive apps info'!AA149</f>
        <v/>
      </c>
      <c r="AB149" s="32" t="str">
        <f>'Comprehensive apps info'!AB149</f>
        <v/>
      </c>
      <c r="AC149" s="32" t="str">
        <f>'Comprehensive apps info'!AC149</f>
        <v/>
      </c>
      <c r="AD149" s="32" t="str">
        <f>'Comprehensive apps info'!AD149</f>
        <v/>
      </c>
      <c r="AE149" s="32" t="str">
        <f>'Comprehensive apps info'!AE149</f>
        <v/>
      </c>
      <c r="AF149" s="33" t="str">
        <f>'Comprehensive apps info'!AF149</f>
        <v/>
      </c>
      <c r="AG149" s="33" t="str">
        <f>'Comprehensive apps info'!AG149</f>
        <v/>
      </c>
      <c r="AH149" s="33" t="str">
        <f>'Comprehensive apps info'!AH149</f>
        <v/>
      </c>
      <c r="AI149" s="33" t="str">
        <f>'Comprehensive apps info'!AI149</f>
        <v/>
      </c>
      <c r="AJ149" s="33" t="str">
        <f>'Comprehensive apps info'!AJ149</f>
        <v/>
      </c>
      <c r="AK149" s="34">
        <f>'Comprehensive apps info'!AK149</f>
        <v>3</v>
      </c>
      <c r="AL149" s="1"/>
      <c r="AM149" s="1"/>
      <c r="AN149" s="1"/>
    </row>
    <row r="150" hidden="1">
      <c r="A150" s="91"/>
      <c r="B150" s="10" t="str">
        <f>'Comprehensive apps info'!B150</f>
        <v>T1</v>
      </c>
      <c r="C150" s="10">
        <f>'Comprehensive apps info'!C150</f>
        <v>5</v>
      </c>
      <c r="D150" s="25" t="str">
        <f>'Comprehensive apps info'!D150</f>
        <v>BGE</v>
      </c>
      <c r="E150" s="25" t="str">
        <f>'Comprehensive apps info'!E150</f>
        <v>Utilities Notices</v>
      </c>
      <c r="F150" s="25" t="str">
        <f>'Comprehensive apps info'!F150</f>
        <v>bgeunot</v>
      </c>
      <c r="G150" s="25" t="str">
        <f>'Comprehensive apps info'!G150</f>
        <v>Daily</v>
      </c>
      <c r="H150" s="25" t="str">
        <f>'Comprehensive apps info'!H150</f>
        <v/>
      </c>
      <c r="I150" s="25" t="str">
        <f>'Comprehensive apps info'!I150</f>
        <v>Raw Data</v>
      </c>
      <c r="J150" s="25" t="str">
        <f>'Comprehensive apps info'!J150</f>
        <v>Ravi</v>
      </c>
      <c r="K150" s="25" t="str">
        <f>'Comprehensive apps info'!K150</f>
        <v>Parth</v>
      </c>
      <c r="L150" s="25" t="str">
        <f>'Comprehensive apps info'!L150</f>
        <v>Jesse Walton</v>
      </c>
      <c r="M150" s="25" t="str">
        <f>'Comprehensive apps info'!M150</f>
        <v>Renee Fitzgerald</v>
      </c>
      <c r="N150" s="25" t="str">
        <f>'Comprehensive apps info'!N150</f>
        <v>Tracie Welch</v>
      </c>
      <c r="O150" s="120" t="str">
        <f>'Comprehensive apps info'!O150</f>
        <v>Being transitioned to TEKsystems</v>
      </c>
      <c r="P150" s="25" t="str">
        <f>'Comprehensive apps info'!P150</f>
        <v>Y</v>
      </c>
      <c r="Q150" s="25" t="str">
        <f>'Comprehensive apps info'!Q150</f>
        <v>N</v>
      </c>
      <c r="R150" s="25" t="str">
        <f>'Comprehensive apps info'!R150</f>
        <v>N</v>
      </c>
      <c r="S150" s="16" t="str">
        <f>'Comprehensive apps info'!S150</f>
        <v/>
      </c>
      <c r="T150" s="16" t="str">
        <f>'Comprehensive apps info'!T150</f>
        <v/>
      </c>
      <c r="U150" s="25" t="str">
        <f>'Comprehensive apps info'!U150</f>
        <v>Thurmont</v>
      </c>
      <c r="V150" s="25" t="str">
        <f>'Comprehensive apps info'!V150</f>
        <v>Thurmont</v>
      </c>
      <c r="W150" s="28" t="str">
        <f>'Comprehensive apps info'!W150</f>
        <v>/prod/bcs/thup/clientapp/bgeunot/</v>
      </c>
      <c r="X150" s="29" t="str">
        <f>'Comprehensive apps info'!X150</f>
        <v>/bcs/thut/clientapp/bgeunot/</v>
      </c>
      <c r="Y150" s="30" t="str">
        <f>'Comprehensive apps info'!Y150</f>
        <v/>
      </c>
      <c r="Z150" s="31" t="str">
        <f>'Comprehensive apps info'!Z150</f>
        <v/>
      </c>
      <c r="AA150" s="32" t="str">
        <f>'Comprehensive apps info'!AA150</f>
        <v/>
      </c>
      <c r="AB150" s="32" t="str">
        <f>'Comprehensive apps info'!AB150</f>
        <v/>
      </c>
      <c r="AC150" s="32" t="str">
        <f>'Comprehensive apps info'!AC150</f>
        <v/>
      </c>
      <c r="AD150" s="32" t="str">
        <f>'Comprehensive apps info'!AD150</f>
        <v/>
      </c>
      <c r="AE150" s="32" t="str">
        <f>'Comprehensive apps info'!AE150</f>
        <v/>
      </c>
      <c r="AF150" s="33" t="str">
        <f>'Comprehensive apps info'!AF150</f>
        <v/>
      </c>
      <c r="AG150" s="33" t="str">
        <f>'Comprehensive apps info'!AG150</f>
        <v/>
      </c>
      <c r="AH150" s="33" t="str">
        <f>'Comprehensive apps info'!AH150</f>
        <v/>
      </c>
      <c r="AI150" s="33" t="str">
        <f>'Comprehensive apps info'!AI150</f>
        <v/>
      </c>
      <c r="AJ150" s="33" t="str">
        <f>'Comprehensive apps info'!AJ150</f>
        <v/>
      </c>
      <c r="AK150" s="34">
        <f>'Comprehensive apps info'!AK150</f>
        <v>3</v>
      </c>
      <c r="AL150" s="1"/>
      <c r="AM150" s="1"/>
      <c r="AN150" s="1"/>
    </row>
    <row r="151" hidden="1">
      <c r="A151" s="1"/>
      <c r="B151" s="14" t="str">
        <f>'Comprehensive apps info'!B151</f>
        <v>T1</v>
      </c>
      <c r="C151" s="14">
        <f>'Comprehensive apps info'!C151</f>
        <v>6</v>
      </c>
      <c r="D151" s="35" t="str">
        <f>'Comprehensive apps info'!D151</f>
        <v>BGE</v>
      </c>
      <c r="E151" s="35" t="str">
        <f>'Comprehensive apps info'!E151</f>
        <v>Utilities Summary Bills</v>
      </c>
      <c r="F151" s="35" t="str">
        <f>'Comprehensive apps info'!F151</f>
        <v>bgeubil</v>
      </c>
      <c r="G151" s="35" t="str">
        <f>'Comprehensive apps info'!G151</f>
        <v>Monthly</v>
      </c>
      <c r="H151" s="35" t="str">
        <f>'Comprehensive apps info'!H151</f>
        <v/>
      </c>
      <c r="I151" s="35" t="str">
        <f>'Comprehensive apps info'!I151</f>
        <v>Raw Data</v>
      </c>
      <c r="J151" s="35" t="str">
        <f>'Comprehensive apps info'!J151</f>
        <v>Unassigned</v>
      </c>
      <c r="K151" s="35" t="str">
        <f>'Comprehensive apps info'!K151</f>
        <v>Unassigned</v>
      </c>
      <c r="L151" s="35" t="str">
        <f>'Comprehensive apps info'!L151</f>
        <v>Jesse Walton</v>
      </c>
      <c r="M151" s="35" t="str">
        <f>'Comprehensive apps info'!M151</f>
        <v>Renee Fitzgerald</v>
      </c>
      <c r="N151" s="35" t="str">
        <f>'Comprehensive apps info'!N151</f>
        <v>Tracie Welch</v>
      </c>
      <c r="O151" s="67" t="str">
        <f>'Comprehensive apps info'!O151</f>
        <v>De-scoped from TEKsystems</v>
      </c>
      <c r="P151" s="35" t="str">
        <f>'Comprehensive apps info'!P151</f>
        <v>Y</v>
      </c>
      <c r="Q151" s="35" t="str">
        <f>'Comprehensive apps info'!Q151</f>
        <v>N</v>
      </c>
      <c r="R151" s="35" t="str">
        <f>'Comprehensive apps info'!R151</f>
        <v>N</v>
      </c>
      <c r="S151" s="38" t="str">
        <f>'Comprehensive apps info'!S151</f>
        <v/>
      </c>
      <c r="T151" s="38" t="str">
        <f>'Comprehensive apps info'!T151</f>
        <v/>
      </c>
      <c r="U151" s="35" t="str">
        <f>'Comprehensive apps info'!U151</f>
        <v>Thurmont</v>
      </c>
      <c r="V151" s="35" t="str">
        <f>'Comprehensive apps info'!V151</f>
        <v>Thurmont</v>
      </c>
      <c r="W151" s="37" t="str">
        <f>'Comprehensive apps info'!W151</f>
        <v>/prod/bcs/thup/clientapp/bgeubil/</v>
      </c>
      <c r="X151" s="55" t="str">
        <f>'Comprehensive apps info'!X151</f>
        <v>/bcs/thut/clientapp/bgeubil/</v>
      </c>
      <c r="Y151" s="40" t="str">
        <f>'Comprehensive apps info'!Y151</f>
        <v/>
      </c>
      <c r="Z151" s="40" t="str">
        <f>'Comprehensive apps info'!Z151</f>
        <v/>
      </c>
      <c r="AA151" s="39" t="str">
        <f>'Comprehensive apps info'!AA151</f>
        <v/>
      </c>
      <c r="AB151" s="39" t="str">
        <f>'Comprehensive apps info'!AB151</f>
        <v/>
      </c>
      <c r="AC151" s="39" t="str">
        <f>'Comprehensive apps info'!AC151</f>
        <v/>
      </c>
      <c r="AD151" s="39" t="str">
        <f>'Comprehensive apps info'!AD151</f>
        <v/>
      </c>
      <c r="AE151" s="39" t="str">
        <f>'Comprehensive apps info'!AE151</f>
        <v/>
      </c>
      <c r="AF151" s="94" t="str">
        <f>'Comprehensive apps info'!AF151</f>
        <v/>
      </c>
      <c r="AG151" s="94" t="str">
        <f>'Comprehensive apps info'!AG151</f>
        <v/>
      </c>
      <c r="AH151" s="94" t="str">
        <f>'Comprehensive apps info'!AH151</f>
        <v/>
      </c>
      <c r="AI151" s="94" t="str">
        <f>'Comprehensive apps info'!AI151</f>
        <v/>
      </c>
      <c r="AJ151" s="94" t="str">
        <f>'Comprehensive apps info'!AJ151</f>
        <v/>
      </c>
      <c r="AK151" s="138">
        <f>'Comprehensive apps info'!AK151</f>
        <v>3</v>
      </c>
      <c r="AL151" s="1"/>
      <c r="AM151" s="1"/>
      <c r="AN151" s="1"/>
    </row>
    <row r="152" hidden="1">
      <c r="A152" s="91"/>
      <c r="B152" s="10" t="str">
        <f>'Comprehensive apps info'!B152</f>
        <v>T1</v>
      </c>
      <c r="C152" s="10">
        <f>'Comprehensive apps info'!C152</f>
        <v>7</v>
      </c>
      <c r="D152" s="25" t="str">
        <f>'Comprehensive apps info'!D152</f>
        <v>BGE</v>
      </c>
      <c r="E152" s="25" t="str">
        <f>'Comprehensive apps info'!E152</f>
        <v>Utilities Letters Redesign</v>
      </c>
      <c r="F152" s="25" t="str">
        <f>'Comprehensive apps info'!F152</f>
        <v>bgeultr</v>
      </c>
      <c r="G152" s="25" t="str">
        <f>'Comprehensive apps info'!G152</f>
        <v>Daily</v>
      </c>
      <c r="H152" s="25" t="str">
        <f>'Comprehensive apps info'!H152</f>
        <v/>
      </c>
      <c r="I152" s="25" t="str">
        <f>'Comprehensive apps info'!I152</f>
        <v>Raw Data</v>
      </c>
      <c r="J152" s="25" t="str">
        <f>'Comprehensive apps info'!J152</f>
        <v>Sushil</v>
      </c>
      <c r="K152" s="25" t="str">
        <f>'Comprehensive apps info'!K152</f>
        <v>Parth</v>
      </c>
      <c r="L152" s="25" t="str">
        <f>'Comprehensive apps info'!L152</f>
        <v>Jesse Walton</v>
      </c>
      <c r="M152" s="25" t="str">
        <f>'Comprehensive apps info'!M152</f>
        <v>Renee Fitzgerald</v>
      </c>
      <c r="N152" s="25" t="str">
        <f>'Comprehensive apps info'!N152</f>
        <v>Tracie Welch</v>
      </c>
      <c r="O152" s="120" t="str">
        <f>'Comprehensive apps info'!O152</f>
        <v>Being transitioned to TEKsystems</v>
      </c>
      <c r="P152" s="25" t="str">
        <f>'Comprehensive apps info'!P152</f>
        <v>N</v>
      </c>
      <c r="Q152" s="25" t="str">
        <f>'Comprehensive apps info'!Q152</f>
        <v>Y</v>
      </c>
      <c r="R152" s="25" t="str">
        <f>'Comprehensive apps info'!R152</f>
        <v>N</v>
      </c>
      <c r="S152" s="16" t="str">
        <f>'Comprehensive apps info'!S152</f>
        <v/>
      </c>
      <c r="T152" s="16" t="str">
        <f>'Comprehensive apps info'!T152</f>
        <v/>
      </c>
      <c r="U152" s="25" t="str">
        <f>'Comprehensive apps info'!U152</f>
        <v>Thurmont</v>
      </c>
      <c r="V152" s="25" t="str">
        <f>'Comprehensive apps info'!V152</f>
        <v>Thurmont</v>
      </c>
      <c r="W152" s="28" t="str">
        <f>'Comprehensive apps info'!W152</f>
        <v>/prod/bcs/thup/clientapp/bgeultr/</v>
      </c>
      <c r="X152" s="29" t="str">
        <f>'Comprehensive apps info'!X152</f>
        <v>/bcs/thut/clientapp/bgeultr/</v>
      </c>
      <c r="Y152" s="30" t="str">
        <f>'Comprehensive apps info'!Y152</f>
        <v/>
      </c>
      <c r="Z152" s="31" t="str">
        <f>'Comprehensive apps info'!Z152</f>
        <v/>
      </c>
      <c r="AA152" s="32" t="str">
        <f>'Comprehensive apps info'!AA152</f>
        <v/>
      </c>
      <c r="AB152" s="32" t="str">
        <f>'Comprehensive apps info'!AB152</f>
        <v/>
      </c>
      <c r="AC152" s="32" t="str">
        <f>'Comprehensive apps info'!AC152</f>
        <v/>
      </c>
      <c r="AD152" s="32" t="str">
        <f>'Comprehensive apps info'!AD152</f>
        <v/>
      </c>
      <c r="AE152" s="32" t="str">
        <f>'Comprehensive apps info'!AE152</f>
        <v/>
      </c>
      <c r="AF152" s="33" t="str">
        <f>'Comprehensive apps info'!AF152</f>
        <v/>
      </c>
      <c r="AG152" s="33" t="str">
        <f>'Comprehensive apps info'!AG152</f>
        <v/>
      </c>
      <c r="AH152" s="33" t="str">
        <f>'Comprehensive apps info'!AH152</f>
        <v/>
      </c>
      <c r="AI152" s="33" t="str">
        <f>'Comprehensive apps info'!AI152</f>
        <v/>
      </c>
      <c r="AJ152" s="33" t="str">
        <f>'Comprehensive apps info'!AJ152</f>
        <v/>
      </c>
      <c r="AK152" s="34">
        <f>'Comprehensive apps info'!AK152</f>
        <v>3</v>
      </c>
      <c r="AL152" s="1"/>
      <c r="AM152" s="1"/>
      <c r="AN152" s="1"/>
    </row>
    <row r="153" hidden="1">
      <c r="A153" s="91"/>
      <c r="B153" s="10" t="str">
        <f>'Comprehensive apps info'!B153</f>
        <v>T1</v>
      </c>
      <c r="C153" s="10">
        <f>'Comprehensive apps info'!C153</f>
        <v>8</v>
      </c>
      <c r="D153" s="25" t="str">
        <f>'Comprehensive apps info'!D153</f>
        <v>Capital One</v>
      </c>
      <c r="E153" s="25" t="str">
        <f>'Comprehensive apps info'!E153</f>
        <v>Event Letters</v>
      </c>
      <c r="F153" s="25" t="str">
        <f>'Comprehensive apps info'!F153</f>
        <v>capevnt</v>
      </c>
      <c r="G153" s="25" t="str">
        <f>'Comprehensive apps info'!G153</f>
        <v>Daily</v>
      </c>
      <c r="H153" s="25" t="str">
        <f>'Comprehensive apps info'!H153</f>
        <v/>
      </c>
      <c r="I153" s="25" t="str">
        <f>'Comprehensive apps info'!I153</f>
        <v>AFP</v>
      </c>
      <c r="J153" s="25" t="str">
        <f>'Comprehensive apps info'!J153</f>
        <v>Lakshmi</v>
      </c>
      <c r="K153" s="25" t="str">
        <f>'Comprehensive apps info'!K153</f>
        <v>Rao</v>
      </c>
      <c r="L153" s="25" t="str">
        <f>'Comprehensive apps info'!L153</f>
        <v>Ronnie Sims</v>
      </c>
      <c r="M153" s="25" t="str">
        <f>'Comprehensive apps info'!M153</f>
        <v/>
      </c>
      <c r="N153" s="25" t="str">
        <f>'Comprehensive apps info'!N153</f>
        <v>Tracie Welch</v>
      </c>
      <c r="O153" s="120" t="str">
        <f>'Comprehensive apps info'!O153</f>
        <v>Being transitioned to TEKsystems</v>
      </c>
      <c r="P153" s="25" t="str">
        <f>'Comprehensive apps info'!P153</f>
        <v>N</v>
      </c>
      <c r="Q153" s="25" t="str">
        <f>'Comprehensive apps info'!Q153</f>
        <v>Y</v>
      </c>
      <c r="R153" s="25" t="str">
        <f>'Comprehensive apps info'!R153</f>
        <v>Y</v>
      </c>
      <c r="S153" s="16" t="str">
        <f>'Comprehensive apps info'!S153</f>
        <v/>
      </c>
      <c r="T153" s="16" t="str">
        <f>'Comprehensive apps info'!T153</f>
        <v/>
      </c>
      <c r="U153" s="25" t="str">
        <f>'Comprehensive apps info'!U153</f>
        <v>Thurmont</v>
      </c>
      <c r="V153" s="25" t="str">
        <f>'Comprehensive apps info'!V153</f>
        <v>Thurmont</v>
      </c>
      <c r="W153" s="28" t="str">
        <f>'Comprehensive apps info'!W153</f>
        <v>/prod/bcs/thup/clientapp/capevnt/</v>
      </c>
      <c r="X153" s="29" t="str">
        <f>'Comprehensive apps info'!X153</f>
        <v>/bcs/thut/clientapp/capevnt/</v>
      </c>
      <c r="Y153" s="30" t="str">
        <f>'Comprehensive apps info'!Y153</f>
        <v/>
      </c>
      <c r="Z153" s="31" t="str">
        <f>'Comprehensive apps info'!Z153</f>
        <v/>
      </c>
      <c r="AA153" s="32" t="str">
        <f>'Comprehensive apps info'!AA153</f>
        <v/>
      </c>
      <c r="AB153" s="32" t="str">
        <f>'Comprehensive apps info'!AB153</f>
        <v/>
      </c>
      <c r="AC153" s="32" t="str">
        <f>'Comprehensive apps info'!AC153</f>
        <v/>
      </c>
      <c r="AD153" s="32" t="str">
        <f>'Comprehensive apps info'!AD153</f>
        <v/>
      </c>
      <c r="AE153" s="32" t="str">
        <f>'Comprehensive apps info'!AE153</f>
        <v/>
      </c>
      <c r="AF153" s="33" t="str">
        <f>'Comprehensive apps info'!AF153</f>
        <v/>
      </c>
      <c r="AG153" s="33" t="str">
        <f>'Comprehensive apps info'!AG153</f>
        <v/>
      </c>
      <c r="AH153" s="33" t="str">
        <f>'Comprehensive apps info'!AH153</f>
        <v/>
      </c>
      <c r="AI153" s="33" t="str">
        <f>'Comprehensive apps info'!AI153</f>
        <v/>
      </c>
      <c r="AJ153" s="33" t="str">
        <f>'Comprehensive apps info'!AJ153</f>
        <v/>
      </c>
      <c r="AK153" s="34">
        <f>'Comprehensive apps info'!AK153</f>
        <v>2</v>
      </c>
      <c r="AL153" s="1"/>
      <c r="AM153" s="1"/>
      <c r="AN153" s="1"/>
    </row>
    <row r="154" hidden="1">
      <c r="A154" s="91"/>
      <c r="B154" s="10" t="str">
        <f>'Comprehensive apps info'!B154</f>
        <v>T1</v>
      </c>
      <c r="C154" s="10">
        <f>'Comprehensive apps info'!C154</f>
        <v>9</v>
      </c>
      <c r="D154" s="25" t="str">
        <f>'Comprehensive apps info'!D154</f>
        <v>Capital One</v>
      </c>
      <c r="E154" s="25" t="str">
        <f>'Comprehensive apps info'!E154</f>
        <v>HSBC Credit Card Statements</v>
      </c>
      <c r="F154" s="25" t="str">
        <f>'Comprehensive apps info'!F154</f>
        <v>capcrss</v>
      </c>
      <c r="G154" s="25" t="str">
        <f>'Comprehensive apps info'!G154</f>
        <v>Daily</v>
      </c>
      <c r="H154" s="25" t="str">
        <f>'Comprehensive apps info'!H154</f>
        <v/>
      </c>
      <c r="I154" s="25" t="str">
        <f>'Comprehensive apps info'!I154</f>
        <v>AFP</v>
      </c>
      <c r="J154" s="25" t="str">
        <f>'Comprehensive apps info'!J154</f>
        <v>Ravi</v>
      </c>
      <c r="K154" s="25" t="str">
        <f>'Comprehensive apps info'!K154</f>
        <v>Rao</v>
      </c>
      <c r="L154" s="25" t="str">
        <f>'Comprehensive apps info'!L154</f>
        <v>Jesse Walton</v>
      </c>
      <c r="M154" s="25" t="str">
        <f>'Comprehensive apps info'!M154</f>
        <v/>
      </c>
      <c r="N154" s="25" t="str">
        <f>'Comprehensive apps info'!N154</f>
        <v>Tracie Welch</v>
      </c>
      <c r="O154" s="120" t="str">
        <f>'Comprehensive apps info'!O154</f>
        <v>Being transitioned to TEKsystems</v>
      </c>
      <c r="P154" s="25" t="str">
        <f>'Comprehensive apps info'!P154</f>
        <v>N</v>
      </c>
      <c r="Q154" s="25" t="str">
        <f>'Comprehensive apps info'!Q154</f>
        <v>Y</v>
      </c>
      <c r="R154" s="25" t="str">
        <f>'Comprehensive apps info'!R154</f>
        <v>Y</v>
      </c>
      <c r="S154" s="16" t="str">
        <f>'Comprehensive apps info'!S154</f>
        <v/>
      </c>
      <c r="T154" s="16" t="str">
        <f>'Comprehensive apps info'!T154</f>
        <v/>
      </c>
      <c r="U154" s="25" t="str">
        <f>'Comprehensive apps info'!U154</f>
        <v>Thurmont</v>
      </c>
      <c r="V154" s="25" t="str">
        <f>'Comprehensive apps info'!V154</f>
        <v>Thurmont</v>
      </c>
      <c r="W154" s="28" t="str">
        <f>'Comprehensive apps info'!W154</f>
        <v>/prod/bcs/thup/clientapp/capcrss/</v>
      </c>
      <c r="X154" s="29" t="str">
        <f>'Comprehensive apps info'!X154</f>
        <v>/bcs/thut/clientapp/capcrss/</v>
      </c>
      <c r="Y154" s="30" t="str">
        <f>'Comprehensive apps info'!Y154</f>
        <v/>
      </c>
      <c r="Z154" s="31" t="str">
        <f>'Comprehensive apps info'!Z154</f>
        <v/>
      </c>
      <c r="AA154" s="32" t="str">
        <f>'Comprehensive apps info'!AA154</f>
        <v/>
      </c>
      <c r="AB154" s="32" t="str">
        <f>'Comprehensive apps info'!AB154</f>
        <v/>
      </c>
      <c r="AC154" s="32" t="str">
        <f>'Comprehensive apps info'!AC154</f>
        <v/>
      </c>
      <c r="AD154" s="32" t="str">
        <f>'Comprehensive apps info'!AD154</f>
        <v/>
      </c>
      <c r="AE154" s="32" t="str">
        <f>'Comprehensive apps info'!AE154</f>
        <v/>
      </c>
      <c r="AF154" s="33" t="str">
        <f>'Comprehensive apps info'!AF154</f>
        <v/>
      </c>
      <c r="AG154" s="33" t="str">
        <f>'Comprehensive apps info'!AG154</f>
        <v/>
      </c>
      <c r="AH154" s="33" t="str">
        <f>'Comprehensive apps info'!AH154</f>
        <v/>
      </c>
      <c r="AI154" s="33" t="str">
        <f>'Comprehensive apps info'!AI154</f>
        <v/>
      </c>
      <c r="AJ154" s="33" t="str">
        <f>'Comprehensive apps info'!AJ154</f>
        <v/>
      </c>
      <c r="AK154" s="34">
        <f>'Comprehensive apps info'!AK154</f>
        <v>2</v>
      </c>
      <c r="AL154" s="1"/>
      <c r="AM154" s="1"/>
      <c r="AN154" s="1"/>
    </row>
    <row r="155" hidden="1">
      <c r="A155" s="1"/>
      <c r="B155" s="14" t="str">
        <f>'Comprehensive apps info'!B155</f>
        <v>T1</v>
      </c>
      <c r="C155" s="14">
        <f>'Comprehensive apps info'!C155</f>
        <v>10</v>
      </c>
      <c r="D155" s="35" t="str">
        <f>'Comprehensive apps info'!D155</f>
        <v>Exelon Constellation</v>
      </c>
      <c r="E155" s="35" t="str">
        <f>'Comprehensive apps info'!E155</f>
        <v>C&amp;I Gas Automated Test</v>
      </c>
      <c r="F155" s="35" t="str">
        <f>'Comprehensive apps info'!F155</f>
        <v>exlcigt</v>
      </c>
      <c r="G155" s="35" t="str">
        <f>'Comprehensive apps info'!G155</f>
        <v>Daily</v>
      </c>
      <c r="H155" s="35" t="str">
        <f>'Comprehensive apps info'!H155</f>
        <v/>
      </c>
      <c r="I155" s="35" t="str">
        <f>'Comprehensive apps info'!I155</f>
        <v>XML</v>
      </c>
      <c r="J155" s="35" t="str">
        <f>'Comprehensive apps info'!J155</f>
        <v>Unassigned</v>
      </c>
      <c r="K155" s="35" t="str">
        <f>'Comprehensive apps info'!K155</f>
        <v>Unassigned</v>
      </c>
      <c r="L155" s="35" t="str">
        <f>'Comprehensive apps info'!L155</f>
        <v>Mervin Hael</v>
      </c>
      <c r="M155" s="35" t="str">
        <f>'Comprehensive apps info'!M155</f>
        <v/>
      </c>
      <c r="N155" s="35" t="str">
        <f>'Comprehensive apps info'!N155</f>
        <v>Tracie Welch</v>
      </c>
      <c r="O155" s="67" t="str">
        <f>'Comprehensive apps info'!O155</f>
        <v>De-scoped from TEKsystems</v>
      </c>
      <c r="P155" s="35" t="str">
        <f>'Comprehensive apps info'!P155</f>
        <v>N</v>
      </c>
      <c r="Q155" s="35" t="str">
        <f>'Comprehensive apps info'!Q155</f>
        <v>N</v>
      </c>
      <c r="R155" s="35" t="str">
        <f>'Comprehensive apps info'!R155</f>
        <v>Y</v>
      </c>
      <c r="S155" s="38" t="str">
        <f>'Comprehensive apps info'!S155</f>
        <v/>
      </c>
      <c r="T155" s="38" t="str">
        <f>'Comprehensive apps info'!T155</f>
        <v/>
      </c>
      <c r="U155" s="35" t="str">
        <f>'Comprehensive apps info'!U155</f>
        <v>Thurmont</v>
      </c>
      <c r="V155" s="35" t="str">
        <f>'Comprehensive apps info'!V155</f>
        <v>Thurmont</v>
      </c>
      <c r="W155" s="37" t="str">
        <f>'Comprehensive apps info'!W155</f>
        <v>/prod/bcs/thup/clientapp/exlcigt/</v>
      </c>
      <c r="X155" s="55" t="str">
        <f>'Comprehensive apps info'!X155</f>
        <v>/bcs/thut/clientapp/exlcigt/</v>
      </c>
      <c r="Y155" s="40" t="str">
        <f>'Comprehensive apps info'!Y155</f>
        <v/>
      </c>
      <c r="Z155" s="40" t="str">
        <f>'Comprehensive apps info'!Z155</f>
        <v/>
      </c>
      <c r="AA155" s="39" t="str">
        <f>'Comprehensive apps info'!AA155</f>
        <v/>
      </c>
      <c r="AB155" s="39" t="str">
        <f>'Comprehensive apps info'!AB155</f>
        <v/>
      </c>
      <c r="AC155" s="39" t="str">
        <f>'Comprehensive apps info'!AC155</f>
        <v/>
      </c>
      <c r="AD155" s="39" t="str">
        <f>'Comprehensive apps info'!AD155</f>
        <v/>
      </c>
      <c r="AE155" s="39" t="str">
        <f>'Comprehensive apps info'!AE155</f>
        <v/>
      </c>
      <c r="AF155" s="94" t="str">
        <f>'Comprehensive apps info'!AF155</f>
        <v/>
      </c>
      <c r="AG155" s="94" t="str">
        <f>'Comprehensive apps info'!AG155</f>
        <v/>
      </c>
      <c r="AH155" s="94" t="str">
        <f>'Comprehensive apps info'!AH155</f>
        <v/>
      </c>
      <c r="AI155" s="94" t="str">
        <f>'Comprehensive apps info'!AI155</f>
        <v/>
      </c>
      <c r="AJ155" s="94" t="str">
        <f>'Comprehensive apps info'!AJ155</f>
        <v/>
      </c>
      <c r="AK155" s="138" t="str">
        <f>'Comprehensive apps info'!AK155</f>
        <v/>
      </c>
      <c r="AL155" s="1"/>
      <c r="AM155" s="1"/>
      <c r="AN155" s="1"/>
    </row>
    <row r="156" hidden="1">
      <c r="A156" s="91"/>
      <c r="B156" s="10" t="str">
        <f>'Comprehensive apps info'!B156</f>
        <v>T1</v>
      </c>
      <c r="C156" s="10">
        <f>'Comprehensive apps info'!C156</f>
        <v>11</v>
      </c>
      <c r="D156" s="25" t="str">
        <f>'Comprehensive apps info'!D156</f>
        <v>Exelon Constellation</v>
      </c>
      <c r="E156" s="25" t="str">
        <f>'Comprehensive apps info'!E156</f>
        <v>C&amp;I Power and Gas Bills</v>
      </c>
      <c r="F156" s="25" t="str">
        <f>'Comprehensive apps info'!F156</f>
        <v>exlcgsr</v>
      </c>
      <c r="G156" s="25" t="str">
        <f>'Comprehensive apps info'!G156</f>
        <v>Daily</v>
      </c>
      <c r="H156" s="25" t="str">
        <f>'Comprehensive apps info'!H156</f>
        <v/>
      </c>
      <c r="I156" s="25" t="str">
        <f>'Comprehensive apps info'!I156</f>
        <v>XML</v>
      </c>
      <c r="J156" s="25" t="str">
        <f>'Comprehensive apps info'!J156</f>
        <v>Ravi</v>
      </c>
      <c r="K156" s="25" t="str">
        <f>'Comprehensive apps info'!K156</f>
        <v>Veera</v>
      </c>
      <c r="L156" s="25" t="str">
        <f>'Comprehensive apps info'!L156</f>
        <v>Ronnie Sims</v>
      </c>
      <c r="M156" s="25" t="str">
        <f>'Comprehensive apps info'!M156</f>
        <v/>
      </c>
      <c r="N156" s="25" t="str">
        <f>'Comprehensive apps info'!N156</f>
        <v>Tracie Welch</v>
      </c>
      <c r="O156" s="120" t="str">
        <f>'Comprehensive apps info'!O156</f>
        <v>App on Hold</v>
      </c>
      <c r="P156" s="25" t="str">
        <f>'Comprehensive apps info'!P156</f>
        <v>Y</v>
      </c>
      <c r="Q156" s="25" t="str">
        <f>'Comprehensive apps info'!Q156</f>
        <v>N</v>
      </c>
      <c r="R156" s="25" t="str">
        <f>'Comprehensive apps info'!R156</f>
        <v>Y</v>
      </c>
      <c r="S156" s="16" t="str">
        <f>'Comprehensive apps info'!S156</f>
        <v/>
      </c>
      <c r="T156" s="16" t="str">
        <f>'Comprehensive apps info'!T156</f>
        <v/>
      </c>
      <c r="U156" s="25" t="str">
        <f>'Comprehensive apps info'!U156</f>
        <v>Thurmont</v>
      </c>
      <c r="V156" s="25" t="str">
        <f>'Comprehensive apps info'!V156</f>
        <v>Thurmont</v>
      </c>
      <c r="W156" s="28" t="str">
        <f>'Comprehensive apps info'!W156</f>
        <v>/prod/bcs/thup/clientapp/exlcgsr/</v>
      </c>
      <c r="X156" s="29" t="str">
        <f>'Comprehensive apps info'!X156</f>
        <v>/bcs/thut/clientapp/exlcgsr/</v>
      </c>
      <c r="Y156" s="30" t="str">
        <f>'Comprehensive apps info'!Y156</f>
        <v/>
      </c>
      <c r="Z156" s="31" t="str">
        <f>'Comprehensive apps info'!Z156</f>
        <v/>
      </c>
      <c r="AA156" s="32" t="str">
        <f>'Comprehensive apps info'!AA156</f>
        <v/>
      </c>
      <c r="AB156" s="32" t="str">
        <f>'Comprehensive apps info'!AB156</f>
        <v/>
      </c>
      <c r="AC156" s="32" t="str">
        <f>'Comprehensive apps info'!AC156</f>
        <v/>
      </c>
      <c r="AD156" s="32" t="str">
        <f>'Comprehensive apps info'!AD156</f>
        <v/>
      </c>
      <c r="AE156" s="32" t="str">
        <f>'Comprehensive apps info'!AE156</f>
        <v/>
      </c>
      <c r="AF156" s="33" t="str">
        <f>'Comprehensive apps info'!AF156</f>
        <v/>
      </c>
      <c r="AG156" s="33" t="str">
        <f>'Comprehensive apps info'!AG156</f>
        <v/>
      </c>
      <c r="AH156" s="33" t="str">
        <f>'Comprehensive apps info'!AH156</f>
        <v/>
      </c>
      <c r="AI156" s="33" t="str">
        <f>'Comprehensive apps info'!AI156</f>
        <v/>
      </c>
      <c r="AJ156" s="33" t="str">
        <f>'Comprehensive apps info'!AJ156</f>
        <v/>
      </c>
      <c r="AK156" s="34" t="str">
        <f>'Comprehensive apps info'!AK156</f>
        <v/>
      </c>
      <c r="AL156" s="1"/>
      <c r="AM156" s="1"/>
      <c r="AN156" s="1"/>
    </row>
    <row r="157" hidden="1">
      <c r="A157" s="91"/>
      <c r="B157" s="10" t="str">
        <f>'Comprehensive apps info'!B157</f>
        <v>T1</v>
      </c>
      <c r="C157" s="10">
        <f>'Comprehensive apps info'!C157</f>
        <v>12</v>
      </c>
      <c r="D157" s="25" t="str">
        <f>'Comprehensive apps info'!D157</f>
        <v>Exelon Constellation</v>
      </c>
      <c r="E157" s="25" t="str">
        <f>'Comprehensive apps info'!E157</f>
        <v>C&amp;I Power Automated Test</v>
      </c>
      <c r="F157" s="25" t="str">
        <f>'Comprehensive apps info'!F157</f>
        <v>exlcipt</v>
      </c>
      <c r="G157" s="25" t="str">
        <f>'Comprehensive apps info'!G157</f>
        <v>Daily</v>
      </c>
      <c r="H157" s="25" t="str">
        <f>'Comprehensive apps info'!H157</f>
        <v/>
      </c>
      <c r="I157" s="25" t="str">
        <f>'Comprehensive apps info'!I157</f>
        <v>XML</v>
      </c>
      <c r="J157" s="25" t="str">
        <f>'Comprehensive apps info'!J157</f>
        <v>Ravi</v>
      </c>
      <c r="K157" s="25" t="str">
        <f>'Comprehensive apps info'!K157</f>
        <v>Veera</v>
      </c>
      <c r="L157" s="25" t="str">
        <f>'Comprehensive apps info'!L157</f>
        <v>Mervin Hael</v>
      </c>
      <c r="M157" s="25" t="str">
        <f>'Comprehensive apps info'!M157</f>
        <v>Shannon Poehler</v>
      </c>
      <c r="N157" s="25" t="str">
        <f>'Comprehensive apps info'!N157</f>
        <v>Tracie Welch</v>
      </c>
      <c r="O157" s="120" t="str">
        <f>'Comprehensive apps info'!O157</f>
        <v>Being transitioned to TEKsystems</v>
      </c>
      <c r="P157" s="25" t="str">
        <f>'Comprehensive apps info'!P157</f>
        <v>N</v>
      </c>
      <c r="Q157" s="25" t="str">
        <f>'Comprehensive apps info'!Q157</f>
        <v>N</v>
      </c>
      <c r="R157" s="25" t="str">
        <f>'Comprehensive apps info'!R157</f>
        <v>Y</v>
      </c>
      <c r="S157" s="16" t="str">
        <f>'Comprehensive apps info'!S157</f>
        <v/>
      </c>
      <c r="T157" s="16" t="str">
        <f>'Comprehensive apps info'!T157</f>
        <v/>
      </c>
      <c r="U157" s="25" t="str">
        <f>'Comprehensive apps info'!U157</f>
        <v>Thurmont</v>
      </c>
      <c r="V157" s="25" t="str">
        <f>'Comprehensive apps info'!V157</f>
        <v>Thurmont</v>
      </c>
      <c r="W157" s="28" t="str">
        <f>'Comprehensive apps info'!W157</f>
        <v>/prod/bcs/thup/clientapp/exlcipt/</v>
      </c>
      <c r="X157" s="29" t="str">
        <f>'Comprehensive apps info'!X157</f>
        <v>/bcs/thut/clientapp/exlcipt/</v>
      </c>
      <c r="Y157" s="30" t="str">
        <f>'Comprehensive apps info'!Y157</f>
        <v/>
      </c>
      <c r="Z157" s="31" t="str">
        <f>'Comprehensive apps info'!Z157</f>
        <v/>
      </c>
      <c r="AA157" s="32" t="str">
        <f>'Comprehensive apps info'!AA157</f>
        <v/>
      </c>
      <c r="AB157" s="32" t="str">
        <f>'Comprehensive apps info'!AB157</f>
        <v/>
      </c>
      <c r="AC157" s="32" t="str">
        <f>'Comprehensive apps info'!AC157</f>
        <v/>
      </c>
      <c r="AD157" s="32" t="str">
        <f>'Comprehensive apps info'!AD157</f>
        <v/>
      </c>
      <c r="AE157" s="32" t="str">
        <f>'Comprehensive apps info'!AE157</f>
        <v/>
      </c>
      <c r="AF157" s="33" t="str">
        <f>'Comprehensive apps info'!AF157</f>
        <v/>
      </c>
      <c r="AG157" s="33" t="str">
        <f>'Comprehensive apps info'!AG157</f>
        <v/>
      </c>
      <c r="AH157" s="33" t="str">
        <f>'Comprehensive apps info'!AH157</f>
        <v/>
      </c>
      <c r="AI157" s="33" t="str">
        <f>'Comprehensive apps info'!AI157</f>
        <v/>
      </c>
      <c r="AJ157" s="33" t="str">
        <f>'Comprehensive apps info'!AJ157</f>
        <v/>
      </c>
      <c r="AK157" s="34">
        <f>'Comprehensive apps info'!AK157</f>
        <v>1</v>
      </c>
      <c r="AL157" s="1"/>
      <c r="AM157" s="1"/>
      <c r="AN157" s="1"/>
    </row>
    <row r="158" hidden="1">
      <c r="A158" s="91"/>
      <c r="B158" s="10" t="str">
        <f>'Comprehensive apps info'!B158</f>
        <v>T1</v>
      </c>
      <c r="C158" s="10">
        <f>'Comprehensive apps info'!C158</f>
        <v>13</v>
      </c>
      <c r="D158" s="25" t="str">
        <f>'Comprehensive apps info'!D158</f>
        <v>Exelon Constellation</v>
      </c>
      <c r="E158" s="25" t="str">
        <f>'Comprehensive apps info'!E158</f>
        <v>AGL Bills</v>
      </c>
      <c r="F158" s="25" t="str">
        <f>'Comprehensive apps info'!F158</f>
        <v>exlaglb</v>
      </c>
      <c r="G158" s="25" t="str">
        <f>'Comprehensive apps info'!G158</f>
        <v>Daily</v>
      </c>
      <c r="H158" s="25" t="str">
        <f>'Comprehensive apps info'!H158</f>
        <v/>
      </c>
      <c r="I158" s="25" t="str">
        <f>'Comprehensive apps info'!I158</f>
        <v>XML</v>
      </c>
      <c r="J158" s="25" t="str">
        <f>'Comprehensive apps info'!J158</f>
        <v>Lakshmi</v>
      </c>
      <c r="K158" s="25" t="str">
        <f>'Comprehensive apps info'!K158</f>
        <v>Veera</v>
      </c>
      <c r="L158" s="25" t="str">
        <f>'Comprehensive apps info'!L158</f>
        <v>Mervin Hael</v>
      </c>
      <c r="M158" s="25" t="str">
        <f>'Comprehensive apps info'!M158</f>
        <v>Shannon Poehler</v>
      </c>
      <c r="N158" s="25" t="str">
        <f>'Comprehensive apps info'!N158</f>
        <v>Tracie Welch</v>
      </c>
      <c r="O158" s="120" t="str">
        <f>'Comprehensive apps info'!O158</f>
        <v>Being transitioned to TEKsystems</v>
      </c>
      <c r="P158" s="25" t="str">
        <f>'Comprehensive apps info'!P158</f>
        <v>N</v>
      </c>
      <c r="Q158" s="25" t="str">
        <f>'Comprehensive apps info'!Q158</f>
        <v>Y</v>
      </c>
      <c r="R158" s="25" t="str">
        <f>'Comprehensive apps info'!R158</f>
        <v>N</v>
      </c>
      <c r="S158" s="16" t="str">
        <f>'Comprehensive apps info'!S158</f>
        <v/>
      </c>
      <c r="T158" s="16" t="str">
        <f>'Comprehensive apps info'!T158</f>
        <v/>
      </c>
      <c r="U158" s="25" t="str">
        <f>'Comprehensive apps info'!U158</f>
        <v>Thurmont</v>
      </c>
      <c r="V158" s="25" t="str">
        <f>'Comprehensive apps info'!V158</f>
        <v>Thurmont</v>
      </c>
      <c r="W158" s="28" t="str">
        <f>'Comprehensive apps info'!W158</f>
        <v>/prod/bcs/thup/clientapp/exlaglb/</v>
      </c>
      <c r="X158" s="29" t="str">
        <f>'Comprehensive apps info'!X158</f>
        <v>/bcs/thut/clientapp/exlaglb/</v>
      </c>
      <c r="Y158" s="30" t="str">
        <f>'Comprehensive apps info'!Y158</f>
        <v/>
      </c>
      <c r="Z158" s="31" t="str">
        <f>'Comprehensive apps info'!Z158</f>
        <v/>
      </c>
      <c r="AA158" s="32" t="str">
        <f>'Comprehensive apps info'!AA158</f>
        <v/>
      </c>
      <c r="AB158" s="32" t="str">
        <f>'Comprehensive apps info'!AB158</f>
        <v/>
      </c>
      <c r="AC158" s="32" t="str">
        <f>'Comprehensive apps info'!AC158</f>
        <v/>
      </c>
      <c r="AD158" s="32" t="str">
        <f>'Comprehensive apps info'!AD158</f>
        <v/>
      </c>
      <c r="AE158" s="32" t="str">
        <f>'Comprehensive apps info'!AE158</f>
        <v/>
      </c>
      <c r="AF158" s="33" t="str">
        <f>'Comprehensive apps info'!AF158</f>
        <v/>
      </c>
      <c r="AG158" s="33" t="str">
        <f>'Comprehensive apps info'!AG158</f>
        <v/>
      </c>
      <c r="AH158" s="33" t="str">
        <f>'Comprehensive apps info'!AH158</f>
        <v/>
      </c>
      <c r="AI158" s="33" t="str">
        <f>'Comprehensive apps info'!AI158</f>
        <v/>
      </c>
      <c r="AJ158" s="33" t="str">
        <f>'Comprehensive apps info'!AJ158</f>
        <v/>
      </c>
      <c r="AK158" s="34">
        <f>'Comprehensive apps info'!AK158</f>
        <v>1</v>
      </c>
      <c r="AL158" s="1"/>
      <c r="AM158" s="1"/>
      <c r="AN158" s="1"/>
    </row>
    <row r="159" hidden="1">
      <c r="A159" s="91"/>
      <c r="B159" s="10" t="str">
        <f>'Comprehensive apps info'!B159</f>
        <v>T1</v>
      </c>
      <c r="C159" s="10">
        <f>'Comprehensive apps info'!C159</f>
        <v>14</v>
      </c>
      <c r="D159" s="25" t="str">
        <f>'Comprehensive apps info'!D159</f>
        <v>Exelon Constellation</v>
      </c>
      <c r="E159" s="25" t="str">
        <f>'Comprehensive apps info'!E159</f>
        <v>Ercot Bills</v>
      </c>
      <c r="F159" s="25" t="str">
        <f>'Comprehensive apps info'!F159</f>
        <v>exlerct</v>
      </c>
      <c r="G159" s="25" t="str">
        <f>'Comprehensive apps info'!G159</f>
        <v>Daily</v>
      </c>
      <c r="H159" s="25" t="str">
        <f>'Comprehensive apps info'!H159</f>
        <v/>
      </c>
      <c r="I159" s="25" t="str">
        <f>'Comprehensive apps info'!I159</f>
        <v>XML</v>
      </c>
      <c r="J159" s="25" t="str">
        <f>'Comprehensive apps info'!J159</f>
        <v>Sushil</v>
      </c>
      <c r="K159" s="25" t="str">
        <f>'Comprehensive apps info'!K159</f>
        <v>Veera</v>
      </c>
      <c r="L159" s="25" t="str">
        <f>'Comprehensive apps info'!L159</f>
        <v>Mervin Hael</v>
      </c>
      <c r="M159" s="25" t="str">
        <f>'Comprehensive apps info'!M159</f>
        <v>Cassie Barrett</v>
      </c>
      <c r="N159" s="25" t="str">
        <f>'Comprehensive apps info'!N159</f>
        <v>Tracie Welch</v>
      </c>
      <c r="O159" s="120" t="str">
        <f>'Comprehensive apps info'!O159</f>
        <v>Being transitioned to TEKsystems</v>
      </c>
      <c r="P159" s="25" t="str">
        <f>'Comprehensive apps info'!P159</f>
        <v>N</v>
      </c>
      <c r="Q159" s="25" t="str">
        <f>'Comprehensive apps info'!Q159</f>
        <v>Y</v>
      </c>
      <c r="R159" s="25" t="str">
        <f>'Comprehensive apps info'!R159</f>
        <v>N</v>
      </c>
      <c r="S159" s="16" t="str">
        <f>'Comprehensive apps info'!S159</f>
        <v/>
      </c>
      <c r="T159" s="16" t="str">
        <f>'Comprehensive apps info'!T159</f>
        <v/>
      </c>
      <c r="U159" s="25" t="str">
        <f>'Comprehensive apps info'!U159</f>
        <v>Thurmont</v>
      </c>
      <c r="V159" s="25" t="str">
        <f>'Comprehensive apps info'!V159</f>
        <v>Thurmont</v>
      </c>
      <c r="W159" s="28" t="str">
        <f>'Comprehensive apps info'!W159</f>
        <v>/prod/bcs/thup/clientapp/exlerct/</v>
      </c>
      <c r="X159" s="29" t="str">
        <f>'Comprehensive apps info'!X159</f>
        <v>/bcs/thut/clientapp/exlerct/</v>
      </c>
      <c r="Y159" s="30" t="str">
        <f>'Comprehensive apps info'!Y159</f>
        <v/>
      </c>
      <c r="Z159" s="31" t="str">
        <f>'Comprehensive apps info'!Z159</f>
        <v/>
      </c>
      <c r="AA159" s="32" t="str">
        <f>'Comprehensive apps info'!AA159</f>
        <v/>
      </c>
      <c r="AB159" s="32" t="str">
        <f>'Comprehensive apps info'!AB159</f>
        <v/>
      </c>
      <c r="AC159" s="32" t="str">
        <f>'Comprehensive apps info'!AC159</f>
        <v/>
      </c>
      <c r="AD159" s="32" t="str">
        <f>'Comprehensive apps info'!AD159</f>
        <v/>
      </c>
      <c r="AE159" s="32" t="str">
        <f>'Comprehensive apps info'!AE159</f>
        <v/>
      </c>
      <c r="AF159" s="33" t="str">
        <f>'Comprehensive apps info'!AF159</f>
        <v/>
      </c>
      <c r="AG159" s="33" t="str">
        <f>'Comprehensive apps info'!AG159</f>
        <v/>
      </c>
      <c r="AH159" s="33" t="str">
        <f>'Comprehensive apps info'!AH159</f>
        <v/>
      </c>
      <c r="AI159" s="33" t="str">
        <f>'Comprehensive apps info'!AI159</f>
        <v/>
      </c>
      <c r="AJ159" s="33" t="str">
        <f>'Comprehensive apps info'!AJ159</f>
        <v/>
      </c>
      <c r="AK159" s="34">
        <f>'Comprehensive apps info'!AK159</f>
        <v>1</v>
      </c>
      <c r="AL159" s="1"/>
      <c r="AM159" s="1"/>
      <c r="AN159" s="1"/>
    </row>
    <row r="160" hidden="1">
      <c r="A160" s="91"/>
      <c r="B160" s="10" t="str">
        <f>'Comprehensive apps info'!B160</f>
        <v>T1</v>
      </c>
      <c r="C160" s="10">
        <f>'Comprehensive apps info'!C160</f>
        <v>15</v>
      </c>
      <c r="D160" s="25" t="str">
        <f>'Comprehensive apps info'!D160</f>
        <v>Exelon Constellation</v>
      </c>
      <c r="E160" s="25" t="str">
        <f>'Comprehensive apps info'!E160</f>
        <v>Ercot Bills Automated Test Process</v>
      </c>
      <c r="F160" s="25" t="str">
        <f>'Comprehensive apps info'!F160</f>
        <v>exlercq</v>
      </c>
      <c r="G160" s="25" t="str">
        <f>'Comprehensive apps info'!G160</f>
        <v>Daily</v>
      </c>
      <c r="H160" s="25" t="str">
        <f>'Comprehensive apps info'!H160</f>
        <v/>
      </c>
      <c r="I160" s="25" t="str">
        <f>'Comprehensive apps info'!I160</f>
        <v>XML</v>
      </c>
      <c r="J160" s="25" t="str">
        <f>'Comprehensive apps info'!J160</f>
        <v>Sushil</v>
      </c>
      <c r="K160" s="25" t="str">
        <f>'Comprehensive apps info'!K160</f>
        <v>Veera</v>
      </c>
      <c r="L160" s="25" t="str">
        <f>'Comprehensive apps info'!L160</f>
        <v>Mervin Hael</v>
      </c>
      <c r="M160" s="25" t="str">
        <f>'Comprehensive apps info'!M160</f>
        <v>Cassie Barrett</v>
      </c>
      <c r="N160" s="25" t="str">
        <f>'Comprehensive apps info'!N160</f>
        <v>Tracie Welch</v>
      </c>
      <c r="O160" s="120" t="str">
        <f>'Comprehensive apps info'!O160</f>
        <v>Being transitioned to TEKsystems</v>
      </c>
      <c r="P160" s="25" t="str">
        <f>'Comprehensive apps info'!P160</f>
        <v>N</v>
      </c>
      <c r="Q160" s="25" t="str">
        <f>'Comprehensive apps info'!Q160</f>
        <v>N</v>
      </c>
      <c r="R160" s="25" t="str">
        <f>'Comprehensive apps info'!R160</f>
        <v>Y</v>
      </c>
      <c r="S160" s="16" t="str">
        <f>'Comprehensive apps info'!S160</f>
        <v/>
      </c>
      <c r="T160" s="16" t="str">
        <f>'Comprehensive apps info'!T160</f>
        <v/>
      </c>
      <c r="U160" s="25" t="str">
        <f>'Comprehensive apps info'!U160</f>
        <v>Thurmont</v>
      </c>
      <c r="V160" s="25" t="str">
        <f>'Comprehensive apps info'!V160</f>
        <v>Thurmont</v>
      </c>
      <c r="W160" s="28" t="str">
        <f>'Comprehensive apps info'!W160</f>
        <v>/prod/bcs/thup/clientapp/exlercq/</v>
      </c>
      <c r="X160" s="29" t="str">
        <f>'Comprehensive apps info'!X160</f>
        <v>/bcs/thut/clientapp/exlercq/</v>
      </c>
      <c r="Y160" s="30" t="str">
        <f>'Comprehensive apps info'!Y160</f>
        <v/>
      </c>
      <c r="Z160" s="31" t="str">
        <f>'Comprehensive apps info'!Z160</f>
        <v/>
      </c>
      <c r="AA160" s="32" t="str">
        <f>'Comprehensive apps info'!AA160</f>
        <v/>
      </c>
      <c r="AB160" s="32" t="str">
        <f>'Comprehensive apps info'!AB160</f>
        <v/>
      </c>
      <c r="AC160" s="32" t="str">
        <f>'Comprehensive apps info'!AC160</f>
        <v/>
      </c>
      <c r="AD160" s="32" t="str">
        <f>'Comprehensive apps info'!AD160</f>
        <v/>
      </c>
      <c r="AE160" s="32" t="str">
        <f>'Comprehensive apps info'!AE160</f>
        <v/>
      </c>
      <c r="AF160" s="33" t="str">
        <f>'Comprehensive apps info'!AF160</f>
        <v/>
      </c>
      <c r="AG160" s="33" t="str">
        <f>'Comprehensive apps info'!AG160</f>
        <v/>
      </c>
      <c r="AH160" s="33" t="str">
        <f>'Comprehensive apps info'!AH160</f>
        <v/>
      </c>
      <c r="AI160" s="33" t="str">
        <f>'Comprehensive apps info'!AI160</f>
        <v/>
      </c>
      <c r="AJ160" s="33" t="str">
        <f>'Comprehensive apps info'!AJ160</f>
        <v/>
      </c>
      <c r="AK160" s="34">
        <f>'Comprehensive apps info'!AK160</f>
        <v>1</v>
      </c>
      <c r="AL160" s="1"/>
      <c r="AM160" s="1"/>
      <c r="AN160" s="1"/>
    </row>
    <row r="161" hidden="1">
      <c r="A161" s="91"/>
      <c r="B161" s="10" t="str">
        <f>'Comprehensive apps info'!B161</f>
        <v>T1</v>
      </c>
      <c r="C161" s="10">
        <f>'Comprehensive apps info'!C161</f>
        <v>16</v>
      </c>
      <c r="D161" s="25" t="str">
        <f>'Comprehensive apps info'!D161</f>
        <v>T Rowe Price</v>
      </c>
      <c r="E161" s="25" t="str">
        <f>'Comprehensive apps info'!E161</f>
        <v>529 Maryland Confirms Redesign</v>
      </c>
      <c r="F161" s="25" t="str">
        <f>'Comprehensive apps info'!F161</f>
        <v>trpcfmd</v>
      </c>
      <c r="G161" s="25" t="str">
        <f>'Comprehensive apps info'!G161</f>
        <v>Daily</v>
      </c>
      <c r="H161" s="25" t="str">
        <f>'Comprehensive apps info'!H161</f>
        <v/>
      </c>
      <c r="I161" s="25" t="str">
        <f>'Comprehensive apps info'!I161</f>
        <v>AFP</v>
      </c>
      <c r="J161" s="25" t="str">
        <f>'Comprehensive apps info'!J161</f>
        <v>Ravi</v>
      </c>
      <c r="K161" s="25" t="str">
        <f>'Comprehensive apps info'!K161</f>
        <v>Anil</v>
      </c>
      <c r="L161" s="25" t="str">
        <f>'Comprehensive apps info'!L161</f>
        <v>Arun Krishnan</v>
      </c>
      <c r="M161" s="25" t="str">
        <f>'Comprehensive apps info'!M161</f>
        <v>Teresa Bryant</v>
      </c>
      <c r="N161" s="25" t="str">
        <f>'Comprehensive apps info'!N161</f>
        <v>Tracie Welch</v>
      </c>
      <c r="O161" s="120" t="str">
        <f>'Comprehensive apps info'!O161</f>
        <v>Being transitioned to TEKsystems</v>
      </c>
      <c r="P161" s="25" t="str">
        <f>'Comprehensive apps info'!P161</f>
        <v>Y</v>
      </c>
      <c r="Q161" s="25" t="str">
        <f>'Comprehensive apps info'!Q161</f>
        <v>N</v>
      </c>
      <c r="R161" s="25" t="str">
        <f>'Comprehensive apps info'!R161</f>
        <v>N</v>
      </c>
      <c r="S161" s="16" t="str">
        <f>'Comprehensive apps info'!S161</f>
        <v/>
      </c>
      <c r="T161" s="16" t="str">
        <f>'Comprehensive apps info'!T161</f>
        <v/>
      </c>
      <c r="U161" s="25" t="str">
        <f>'Comprehensive apps info'!U161</f>
        <v>Thurmont</v>
      </c>
      <c r="V161" s="25" t="str">
        <f>'Comprehensive apps info'!V161</f>
        <v>Thurmont</v>
      </c>
      <c r="W161" s="28" t="str">
        <f>'Comprehensive apps info'!W161</f>
        <v>/prod/bcs/thup/clientapp/trpcfmd/</v>
      </c>
      <c r="X161" s="29" t="str">
        <f>'Comprehensive apps info'!X161</f>
        <v>/bcs/thut/clientapp/trpcfmd/</v>
      </c>
      <c r="Y161" s="30" t="str">
        <f>'Comprehensive apps info'!Y161</f>
        <v/>
      </c>
      <c r="Z161" s="31" t="str">
        <f>'Comprehensive apps info'!Z161</f>
        <v/>
      </c>
      <c r="AA161" s="32" t="str">
        <f>'Comprehensive apps info'!AA161</f>
        <v/>
      </c>
      <c r="AB161" s="32" t="str">
        <f>'Comprehensive apps info'!AB161</f>
        <v/>
      </c>
      <c r="AC161" s="32" t="str">
        <f>'Comprehensive apps info'!AC161</f>
        <v/>
      </c>
      <c r="AD161" s="32" t="str">
        <f>'Comprehensive apps info'!AD161</f>
        <v/>
      </c>
      <c r="AE161" s="32" t="str">
        <f>'Comprehensive apps info'!AE161</f>
        <v/>
      </c>
      <c r="AF161" s="33" t="str">
        <f>'Comprehensive apps info'!AF161</f>
        <v/>
      </c>
      <c r="AG161" s="33" t="str">
        <f>'Comprehensive apps info'!AG161</f>
        <v/>
      </c>
      <c r="AH161" s="33" t="str">
        <f>'Comprehensive apps info'!AH161</f>
        <v/>
      </c>
      <c r="AI161" s="33" t="str">
        <f>'Comprehensive apps info'!AI161</f>
        <v/>
      </c>
      <c r="AJ161" s="33" t="str">
        <f>'Comprehensive apps info'!AJ161</f>
        <v/>
      </c>
      <c r="AK161" s="34">
        <f>'Comprehensive apps info'!AK161</f>
        <v>2</v>
      </c>
      <c r="AL161" s="1"/>
      <c r="AM161" s="1"/>
      <c r="AN161" s="1"/>
    </row>
    <row r="162" hidden="1">
      <c r="A162" s="91"/>
      <c r="B162" s="10" t="str">
        <f>'Comprehensive apps info'!B162</f>
        <v>T1</v>
      </c>
      <c r="C162" s="10">
        <f>'Comprehensive apps info'!C162</f>
        <v>17</v>
      </c>
      <c r="D162" s="25" t="str">
        <f>'Comprehensive apps info'!D162</f>
        <v>T Rowe Price</v>
      </c>
      <c r="E162" s="25" t="str">
        <f>'Comprehensive apps info'!E162</f>
        <v>Monthly Statements</v>
      </c>
      <c r="F162" s="25" t="str">
        <f>'Comprehensive apps info'!F162</f>
        <v>trpdivs</v>
      </c>
      <c r="G162" s="25" t="str">
        <f>'Comprehensive apps info'!G162</f>
        <v>Monthly</v>
      </c>
      <c r="H162" s="25" t="str">
        <f>'Comprehensive apps info'!H162</f>
        <v/>
      </c>
      <c r="I162" s="25" t="str">
        <f>'Comprehensive apps info'!I162</f>
        <v>Raw Data</v>
      </c>
      <c r="J162" s="25" t="str">
        <f>'Comprehensive apps info'!J162</f>
        <v>Ravi</v>
      </c>
      <c r="K162" s="25" t="str">
        <f>'Comprehensive apps info'!K162</f>
        <v>Anil</v>
      </c>
      <c r="L162" s="25" t="str">
        <f>'Comprehensive apps info'!L162</f>
        <v>Arun Krishnan</v>
      </c>
      <c r="M162" s="25" t="str">
        <f>'Comprehensive apps info'!M162</f>
        <v>Teresa Bryant</v>
      </c>
      <c r="N162" s="25" t="str">
        <f>'Comprehensive apps info'!N162</f>
        <v>Tracie Welch</v>
      </c>
      <c r="O162" s="120" t="str">
        <f>'Comprehensive apps info'!O162</f>
        <v>Being transitioned to TEKsystems</v>
      </c>
      <c r="P162" s="25" t="str">
        <f>'Comprehensive apps info'!P162</f>
        <v>Y</v>
      </c>
      <c r="Q162" s="25" t="str">
        <f>'Comprehensive apps info'!Q162</f>
        <v>N</v>
      </c>
      <c r="R162" s="25" t="str">
        <f>'Comprehensive apps info'!R162</f>
        <v>N</v>
      </c>
      <c r="S162" s="16" t="str">
        <f>'Comprehensive apps info'!S162</f>
        <v/>
      </c>
      <c r="T162" s="16" t="str">
        <f>'Comprehensive apps info'!T162</f>
        <v/>
      </c>
      <c r="U162" s="25" t="str">
        <f>'Comprehensive apps info'!U162</f>
        <v>Thurmont</v>
      </c>
      <c r="V162" s="25" t="str">
        <f>'Comprehensive apps info'!V162</f>
        <v>Thurmont</v>
      </c>
      <c r="W162" s="28" t="str">
        <f>'Comprehensive apps info'!W162</f>
        <v>/prod/bcs/thup/clientapp/trpdivs/</v>
      </c>
      <c r="X162" s="29" t="str">
        <f>'Comprehensive apps info'!X162</f>
        <v>/bcs/thut/clientapp/trpdivs/</v>
      </c>
      <c r="Y162" s="30" t="str">
        <f>'Comprehensive apps info'!Y162</f>
        <v/>
      </c>
      <c r="Z162" s="31" t="str">
        <f>'Comprehensive apps info'!Z162</f>
        <v/>
      </c>
      <c r="AA162" s="32" t="str">
        <f>'Comprehensive apps info'!AA162</f>
        <v/>
      </c>
      <c r="AB162" s="32" t="str">
        <f>'Comprehensive apps info'!AB162</f>
        <v/>
      </c>
      <c r="AC162" s="32" t="str">
        <f>'Comprehensive apps info'!AC162</f>
        <v/>
      </c>
      <c r="AD162" s="32" t="str">
        <f>'Comprehensive apps info'!AD162</f>
        <v/>
      </c>
      <c r="AE162" s="32" t="str">
        <f>'Comprehensive apps info'!AE162</f>
        <v/>
      </c>
      <c r="AF162" s="33" t="str">
        <f>'Comprehensive apps info'!AF162</f>
        <v/>
      </c>
      <c r="AG162" s="33" t="str">
        <f>'Comprehensive apps info'!AG162</f>
        <v/>
      </c>
      <c r="AH162" s="33" t="str">
        <f>'Comprehensive apps info'!AH162</f>
        <v/>
      </c>
      <c r="AI162" s="33" t="str">
        <f>'Comprehensive apps info'!AI162</f>
        <v/>
      </c>
      <c r="AJ162" s="33" t="str">
        <f>'Comprehensive apps info'!AJ162</f>
        <v/>
      </c>
      <c r="AK162" s="34">
        <f>'Comprehensive apps info'!AK162</f>
        <v>2</v>
      </c>
      <c r="AL162" s="1"/>
      <c r="AM162" s="1"/>
      <c r="AN162" s="1"/>
    </row>
    <row r="163" hidden="1">
      <c r="A163" s="91"/>
      <c r="B163" s="10" t="str">
        <f>'Comprehensive apps info'!B163</f>
        <v>T1</v>
      </c>
      <c r="C163" s="10">
        <f>'Comprehensive apps info'!C163</f>
        <v>18</v>
      </c>
      <c r="D163" s="25" t="str">
        <f>'Comprehensive apps info'!D163</f>
        <v>T Rowe Price</v>
      </c>
      <c r="E163" s="25" t="str">
        <f>'Comprehensive apps info'!E163</f>
        <v>529 Statements Redesign</v>
      </c>
      <c r="F163" s="25" t="str">
        <f>'Comprehensive apps info'!F163</f>
        <v>trpmdst</v>
      </c>
      <c r="G163" s="25" t="str">
        <f>'Comprehensive apps info'!G163</f>
        <v>Quarterly</v>
      </c>
      <c r="H163" s="25" t="str">
        <f>'Comprehensive apps info'!H163</f>
        <v/>
      </c>
      <c r="I163" s="25" t="str">
        <f>'Comprehensive apps info'!I163</f>
        <v>Raw Data</v>
      </c>
      <c r="J163" s="25" t="str">
        <f>'Comprehensive apps info'!J163</f>
        <v>Sushil</v>
      </c>
      <c r="K163" s="25" t="str">
        <f>'Comprehensive apps info'!K163</f>
        <v>Anil</v>
      </c>
      <c r="L163" s="25" t="str">
        <f>'Comprehensive apps info'!L163</f>
        <v>Arun Krishnan</v>
      </c>
      <c r="M163" s="25" t="str">
        <f>'Comprehensive apps info'!M163</f>
        <v>Teresa Bryant</v>
      </c>
      <c r="N163" s="25" t="str">
        <f>'Comprehensive apps info'!N163</f>
        <v>Tracie Welch</v>
      </c>
      <c r="O163" s="120" t="str">
        <f>'Comprehensive apps info'!O163</f>
        <v>Being transitioned to TEKsystems</v>
      </c>
      <c r="P163" s="25" t="str">
        <f>'Comprehensive apps info'!P163</f>
        <v>Y</v>
      </c>
      <c r="Q163" s="25" t="str">
        <f>'Comprehensive apps info'!Q163</f>
        <v>N</v>
      </c>
      <c r="R163" s="25" t="str">
        <f>'Comprehensive apps info'!R163</f>
        <v>N</v>
      </c>
      <c r="S163" s="16" t="str">
        <f>'Comprehensive apps info'!S163</f>
        <v/>
      </c>
      <c r="T163" s="16" t="str">
        <f>'Comprehensive apps info'!T163</f>
        <v/>
      </c>
      <c r="U163" s="25" t="str">
        <f>'Comprehensive apps info'!U163</f>
        <v>Thurmont</v>
      </c>
      <c r="V163" s="25" t="str">
        <f>'Comprehensive apps info'!V163</f>
        <v>Thurmont</v>
      </c>
      <c r="W163" s="28" t="str">
        <f>'Comprehensive apps info'!W163</f>
        <v>/prod/bcs/thup/clientapp/trpmdst/</v>
      </c>
      <c r="X163" s="29" t="str">
        <f>'Comprehensive apps info'!X163</f>
        <v>/bcs/thut/clientapp/trpmdst/</v>
      </c>
      <c r="Y163" s="30" t="str">
        <f>'Comprehensive apps info'!Y163</f>
        <v/>
      </c>
      <c r="Z163" s="31" t="str">
        <f>'Comprehensive apps info'!Z163</f>
        <v/>
      </c>
      <c r="AA163" s="32" t="str">
        <f>'Comprehensive apps info'!AA163</f>
        <v/>
      </c>
      <c r="AB163" s="32" t="str">
        <f>'Comprehensive apps info'!AB163</f>
        <v/>
      </c>
      <c r="AC163" s="32" t="str">
        <f>'Comprehensive apps info'!AC163</f>
        <v/>
      </c>
      <c r="AD163" s="32" t="str">
        <f>'Comprehensive apps info'!AD163</f>
        <v/>
      </c>
      <c r="AE163" s="32" t="str">
        <f>'Comprehensive apps info'!AE163</f>
        <v/>
      </c>
      <c r="AF163" s="33" t="str">
        <f>'Comprehensive apps info'!AF163</f>
        <v/>
      </c>
      <c r="AG163" s="33" t="str">
        <f>'Comprehensive apps info'!AG163</f>
        <v/>
      </c>
      <c r="AH163" s="33" t="str">
        <f>'Comprehensive apps info'!AH163</f>
        <v/>
      </c>
      <c r="AI163" s="33" t="str">
        <f>'Comprehensive apps info'!AI163</f>
        <v/>
      </c>
      <c r="AJ163" s="33" t="str">
        <f>'Comprehensive apps info'!AJ163</f>
        <v/>
      </c>
      <c r="AK163" s="34">
        <f>'Comprehensive apps info'!AK163</f>
        <v>2</v>
      </c>
      <c r="AL163" s="1"/>
      <c r="AM163" s="1"/>
      <c r="AN163" s="1"/>
    </row>
    <row r="164" hidden="1">
      <c r="A164" s="91"/>
      <c r="B164" s="10" t="str">
        <f>'Comprehensive apps info'!B164</f>
        <v>T1</v>
      </c>
      <c r="C164" s="10">
        <f>'Comprehensive apps info'!C164</f>
        <v>19</v>
      </c>
      <c r="D164" s="25" t="str">
        <f>'Comprehensive apps info'!D164</f>
        <v>T Rowe Price</v>
      </c>
      <c r="E164" s="25" t="str">
        <f>'Comprehensive apps info'!E164</f>
        <v>RPS Daily Checks</v>
      </c>
      <c r="F164" s="25" t="str">
        <f>'Comprehensive apps info'!F164</f>
        <v>trprpsc</v>
      </c>
      <c r="G164" s="25" t="str">
        <f>'Comprehensive apps info'!G164</f>
        <v>Daily</v>
      </c>
      <c r="H164" s="25" t="str">
        <f>'Comprehensive apps info'!H164</f>
        <v/>
      </c>
      <c r="I164" s="25" t="str">
        <f>'Comprehensive apps info'!I164</f>
        <v>Line Data</v>
      </c>
      <c r="J164" s="25" t="str">
        <f>'Comprehensive apps info'!J164</f>
        <v>Lakshmi</v>
      </c>
      <c r="K164" s="25" t="str">
        <f>'Comprehensive apps info'!K164</f>
        <v>Anil</v>
      </c>
      <c r="L164" s="25" t="str">
        <f>'Comprehensive apps info'!L164</f>
        <v>Arun Krishnan</v>
      </c>
      <c r="M164" s="25" t="str">
        <f>'Comprehensive apps info'!M164</f>
        <v>Lisa Migliore &amp; Kathy Terlino</v>
      </c>
      <c r="N164" s="25" t="str">
        <f>'Comprehensive apps info'!N164</f>
        <v>Tracie Welch</v>
      </c>
      <c r="O164" s="120" t="str">
        <f>'Comprehensive apps info'!O164</f>
        <v>Being transitioned to TEKsystems</v>
      </c>
      <c r="P164" s="25" t="str">
        <f>'Comprehensive apps info'!P164</f>
        <v>Y</v>
      </c>
      <c r="Q164" s="25" t="str">
        <f>'Comprehensive apps info'!Q164</f>
        <v>N</v>
      </c>
      <c r="R164" s="25" t="str">
        <f>'Comprehensive apps info'!R164</f>
        <v>N</v>
      </c>
      <c r="S164" s="16" t="str">
        <f>'Comprehensive apps info'!S164</f>
        <v/>
      </c>
      <c r="T164" s="16" t="str">
        <f>'Comprehensive apps info'!T164</f>
        <v/>
      </c>
      <c r="U164" s="25" t="str">
        <f>'Comprehensive apps info'!U164</f>
        <v>Thurmont</v>
      </c>
      <c r="V164" s="25" t="str">
        <f>'Comprehensive apps info'!V164</f>
        <v>Thurmont</v>
      </c>
      <c r="W164" s="28" t="str">
        <f>'Comprehensive apps info'!W164</f>
        <v>/prod/bcs/thup/clientapp/trprpsc/</v>
      </c>
      <c r="X164" s="29" t="str">
        <f>'Comprehensive apps info'!X164</f>
        <v>/bcs/thut/clientapp/trprpsc/</v>
      </c>
      <c r="Y164" s="30" t="str">
        <f>'Comprehensive apps info'!Y164</f>
        <v/>
      </c>
      <c r="Z164" s="31" t="str">
        <f>'Comprehensive apps info'!Z164</f>
        <v/>
      </c>
      <c r="AA164" s="32" t="str">
        <f>'Comprehensive apps info'!AA164</f>
        <v/>
      </c>
      <c r="AB164" s="32" t="str">
        <f>'Comprehensive apps info'!AB164</f>
        <v/>
      </c>
      <c r="AC164" s="32" t="str">
        <f>'Comprehensive apps info'!AC164</f>
        <v/>
      </c>
      <c r="AD164" s="32" t="str">
        <f>'Comprehensive apps info'!AD164</f>
        <v/>
      </c>
      <c r="AE164" s="32" t="str">
        <f>'Comprehensive apps info'!AE164</f>
        <v/>
      </c>
      <c r="AF164" s="33" t="str">
        <f>'Comprehensive apps info'!AF164</f>
        <v/>
      </c>
      <c r="AG164" s="33" t="str">
        <f>'Comprehensive apps info'!AG164</f>
        <v/>
      </c>
      <c r="AH164" s="33" t="str">
        <f>'Comprehensive apps info'!AH164</f>
        <v/>
      </c>
      <c r="AI164" s="33" t="str">
        <f>'Comprehensive apps info'!AI164</f>
        <v/>
      </c>
      <c r="AJ164" s="33" t="str">
        <f>'Comprehensive apps info'!AJ164</f>
        <v/>
      </c>
      <c r="AK164" s="34">
        <f>'Comprehensive apps info'!AK164</f>
        <v>2</v>
      </c>
      <c r="AL164" s="91"/>
      <c r="AM164" s="91"/>
      <c r="AN164" s="91"/>
    </row>
    <row r="165" hidden="1">
      <c r="A165" s="91"/>
      <c r="B165" s="10" t="str">
        <f>'Comprehensive apps info'!B165</f>
        <v>T1</v>
      </c>
      <c r="C165" s="10">
        <f>'Comprehensive apps info'!C165</f>
        <v>20</v>
      </c>
      <c r="D165" s="25" t="str">
        <f>'Comprehensive apps info'!D165</f>
        <v>Exelon Constellation</v>
      </c>
      <c r="E165" s="25" t="str">
        <f>'Comprehensive apps info'!E165</f>
        <v>C&amp;I Power Automated</v>
      </c>
      <c r="F165" s="25" t="str">
        <f>'Comprehensive apps info'!F165</f>
        <v>exlcipw</v>
      </c>
      <c r="G165" s="25" t="str">
        <f>'Comprehensive apps info'!G165</f>
        <v>Daily</v>
      </c>
      <c r="H165" s="25" t="str">
        <f>'Comprehensive apps info'!H165</f>
        <v/>
      </c>
      <c r="I165" s="25" t="str">
        <f>'Comprehensive apps info'!I165</f>
        <v>XML</v>
      </c>
      <c r="J165" s="25" t="str">
        <f>'Comprehensive apps info'!J165</f>
        <v>Ravi</v>
      </c>
      <c r="K165" s="25" t="str">
        <f>'Comprehensive apps info'!K165</f>
        <v>Veera</v>
      </c>
      <c r="L165" s="25" t="str">
        <f>'Comprehensive apps info'!L165</f>
        <v>Mervin Hael</v>
      </c>
      <c r="M165" s="25" t="str">
        <f>'Comprehensive apps info'!M165</f>
        <v>Shannon Poehler</v>
      </c>
      <c r="N165" s="25" t="str">
        <f>'Comprehensive apps info'!N165</f>
        <v>Tracie Welch</v>
      </c>
      <c r="O165" s="120" t="str">
        <f>'Comprehensive apps info'!O165</f>
        <v>Being transitioned to TEKsystems</v>
      </c>
      <c r="P165" s="25" t="str">
        <f>'Comprehensive apps info'!P165</f>
        <v/>
      </c>
      <c r="Q165" s="25" t="str">
        <f>'Comprehensive apps info'!Q165</f>
        <v/>
      </c>
      <c r="R165" s="25" t="str">
        <f>'Comprehensive apps info'!R165</f>
        <v/>
      </c>
      <c r="S165" s="16" t="str">
        <f>'Comprehensive apps info'!S165</f>
        <v/>
      </c>
      <c r="T165" s="16" t="str">
        <f>'Comprehensive apps info'!T165</f>
        <v/>
      </c>
      <c r="U165" s="25" t="str">
        <f>'Comprehensive apps info'!U165</f>
        <v>Thurmont</v>
      </c>
      <c r="V165" s="25" t="str">
        <f>'Comprehensive apps info'!V165</f>
        <v>Thurmont</v>
      </c>
      <c r="W165" s="28" t="str">
        <f>'Comprehensive apps info'!W165</f>
        <v>/prod/bcs/thup/clientapp/exlcipw/</v>
      </c>
      <c r="X165" s="29" t="str">
        <f>'Comprehensive apps info'!X165</f>
        <v>/bcs/thut/clientapp/exlcipw/</v>
      </c>
      <c r="Y165" s="30" t="str">
        <f>'Comprehensive apps info'!Y165</f>
        <v/>
      </c>
      <c r="Z165" s="31" t="str">
        <f>'Comprehensive apps info'!Z165</f>
        <v/>
      </c>
      <c r="AA165" s="32" t="str">
        <f>'Comprehensive apps info'!AA165</f>
        <v/>
      </c>
      <c r="AB165" s="32" t="str">
        <f>'Comprehensive apps info'!AB165</f>
        <v/>
      </c>
      <c r="AC165" s="32" t="str">
        <f>'Comprehensive apps info'!AC165</f>
        <v/>
      </c>
      <c r="AD165" s="32" t="str">
        <f>'Comprehensive apps info'!AD165</f>
        <v/>
      </c>
      <c r="AE165" s="32" t="str">
        <f>'Comprehensive apps info'!AE165</f>
        <v/>
      </c>
      <c r="AF165" s="33" t="str">
        <f>'Comprehensive apps info'!AF165</f>
        <v/>
      </c>
      <c r="AG165" s="33" t="str">
        <f>'Comprehensive apps info'!AG165</f>
        <v/>
      </c>
      <c r="AH165" s="33" t="str">
        <f>'Comprehensive apps info'!AH165</f>
        <v/>
      </c>
      <c r="AI165" s="33" t="str">
        <f>'Comprehensive apps info'!AI165</f>
        <v/>
      </c>
      <c r="AJ165" s="33" t="str">
        <f>'Comprehensive apps info'!AJ165</f>
        <v/>
      </c>
      <c r="AK165" s="34">
        <f>'Comprehensive apps info'!AK165</f>
        <v>1</v>
      </c>
      <c r="AL165" s="91"/>
      <c r="AM165" s="91"/>
      <c r="AN165" s="91"/>
    </row>
    <row r="166" hidden="1">
      <c r="A166" s="91"/>
      <c r="B166" s="10" t="str">
        <f>'Comprehensive apps info'!B166</f>
        <v>T1</v>
      </c>
      <c r="C166" s="10">
        <f>'Comprehensive apps info'!C166</f>
        <v>21</v>
      </c>
      <c r="D166" s="25" t="str">
        <f>'Comprehensive apps info'!D166</f>
        <v>CBS</v>
      </c>
      <c r="E166" s="25" t="str">
        <f>'Comprehensive apps info'!E166</f>
        <v>Dunning Letter</v>
      </c>
      <c r="F166" s="25" t="str">
        <f>'Comprehensive apps info'!F166</f>
        <v>cbs5400</v>
      </c>
      <c r="G166" s="25" t="str">
        <f>'Comprehensive apps info'!G166</f>
        <v>Monthly</v>
      </c>
      <c r="H166" s="25" t="str">
        <f>'Comprehensive apps info'!H166</f>
        <v/>
      </c>
      <c r="I166" s="25" t="str">
        <f>'Comprehensive apps info'!I166</f>
        <v>Raw Data</v>
      </c>
      <c r="J166" s="25" t="str">
        <f>'Comprehensive apps info'!J166</f>
        <v>Venkat</v>
      </c>
      <c r="K166" s="25" t="str">
        <f>'Comprehensive apps info'!K166</f>
        <v>Naidu</v>
      </c>
      <c r="L166" s="25" t="str">
        <f>'Comprehensive apps info'!L166</f>
        <v>Joseph Harwood</v>
      </c>
      <c r="M166" s="25" t="str">
        <f>'Comprehensive apps info'!M166</f>
        <v>Janet Sappington</v>
      </c>
      <c r="N166" s="25" t="str">
        <f>'Comprehensive apps info'!N166</f>
        <v>Amy Curry</v>
      </c>
      <c r="O166" s="120" t="str">
        <f>'Comprehensive apps info'!O166</f>
        <v>Being transitioned to TEKsystems</v>
      </c>
      <c r="P166" s="25" t="str">
        <f>'Comprehensive apps info'!P166</f>
        <v>Y</v>
      </c>
      <c r="Q166" s="25" t="str">
        <f>'Comprehensive apps info'!Q166</f>
        <v>N</v>
      </c>
      <c r="R166" s="25" t="str">
        <f>'Comprehensive apps info'!R166</f>
        <v>N</v>
      </c>
      <c r="S166" s="16" t="str">
        <f>'Comprehensive apps info'!S166</f>
        <v/>
      </c>
      <c r="T166" s="16" t="str">
        <f>'Comprehensive apps info'!T166</f>
        <v/>
      </c>
      <c r="U166" s="25" t="str">
        <f>'Comprehensive apps info'!U166</f>
        <v>Thurmont</v>
      </c>
      <c r="V166" s="25" t="str">
        <f>'Comprehensive apps info'!V166</f>
        <v>Thurmont</v>
      </c>
      <c r="W166" s="28" t="str">
        <f>'Comprehensive apps info'!W166</f>
        <v>/prod/bcs/thup/clientapp/cbs5400/</v>
      </c>
      <c r="X166" s="29" t="str">
        <f>'Comprehensive apps info'!X166</f>
        <v>/bcs/thut/clientapp/cbs5400/</v>
      </c>
      <c r="Y166" s="30" t="str">
        <f>'Comprehensive apps info'!Y166</f>
        <v>https://sites.google.com/a/rrd.com/cbs-dunning-letters/</v>
      </c>
      <c r="Z166" s="31" t="str">
        <f>'Comprehensive apps info'!Z166</f>
        <v/>
      </c>
      <c r="AA166" s="32" t="str">
        <f>'Comprehensive apps info'!AA166</f>
        <v/>
      </c>
      <c r="AB166" s="32" t="str">
        <f>'Comprehensive apps info'!AB166</f>
        <v/>
      </c>
      <c r="AC166" s="32" t="str">
        <f>'Comprehensive apps info'!AC166</f>
        <v/>
      </c>
      <c r="AD166" s="32" t="str">
        <f>'Comprehensive apps info'!AD166</f>
        <v/>
      </c>
      <c r="AE166" s="32" t="str">
        <f>'Comprehensive apps info'!AE166</f>
        <v/>
      </c>
      <c r="AF166" s="33" t="str">
        <f>'Comprehensive apps info'!AF166</f>
        <v/>
      </c>
      <c r="AG166" s="33" t="str">
        <f>'Comprehensive apps info'!AG166</f>
        <v/>
      </c>
      <c r="AH166" s="33" t="str">
        <f>'Comprehensive apps info'!AH166</f>
        <v/>
      </c>
      <c r="AI166" s="33" t="str">
        <f>'Comprehensive apps info'!AI166</f>
        <v/>
      </c>
      <c r="AJ166" s="33" t="str">
        <f>'Comprehensive apps info'!AJ166</f>
        <v/>
      </c>
      <c r="AK166" s="34">
        <f>'Comprehensive apps info'!AK166</f>
        <v>4</v>
      </c>
      <c r="AL166" s="91"/>
      <c r="AM166" s="91"/>
      <c r="AN166" s="91"/>
    </row>
    <row r="167" hidden="1">
      <c r="A167" s="91"/>
      <c r="B167" s="10" t="str">
        <f>'Comprehensive apps info'!B167</f>
        <v>T1</v>
      </c>
      <c r="C167" s="10">
        <f>'Comprehensive apps info'!C167</f>
        <v>22</v>
      </c>
      <c r="D167" s="25" t="str">
        <f>'Comprehensive apps info'!D167</f>
        <v>CBS</v>
      </c>
      <c r="E167" s="25" t="str">
        <f>'Comprehensive apps info'!E167</f>
        <v>Monthly Statement</v>
      </c>
      <c r="F167" s="25" t="str">
        <f>'Comprehensive apps info'!F167</f>
        <v>cbbstmt</v>
      </c>
      <c r="G167" s="25" t="str">
        <f>'Comprehensive apps info'!G167</f>
        <v>Monthly</v>
      </c>
      <c r="H167" s="25" t="str">
        <f>'Comprehensive apps info'!H167</f>
        <v/>
      </c>
      <c r="I167" s="25" t="str">
        <f>'Comprehensive apps info'!I167</f>
        <v>Raw Data</v>
      </c>
      <c r="J167" s="25" t="str">
        <f>'Comprehensive apps info'!J167</f>
        <v>Venkat</v>
      </c>
      <c r="K167" s="25" t="str">
        <f>'Comprehensive apps info'!K167</f>
        <v>Naidu</v>
      </c>
      <c r="L167" s="25" t="str">
        <f>'Comprehensive apps info'!L167</f>
        <v>Joseph Harwood</v>
      </c>
      <c r="M167" s="25" t="str">
        <f>'Comprehensive apps info'!M167</f>
        <v>Janet Sappington</v>
      </c>
      <c r="N167" s="25" t="str">
        <f>'Comprehensive apps info'!N167</f>
        <v>Amy Curry</v>
      </c>
      <c r="O167" s="120" t="str">
        <f>'Comprehensive apps info'!O167</f>
        <v>Being transitioned to TEKsystems</v>
      </c>
      <c r="P167" s="25" t="str">
        <f>'Comprehensive apps info'!P167</f>
        <v>N</v>
      </c>
      <c r="Q167" s="25" t="str">
        <f>'Comprehensive apps info'!Q167</f>
        <v>Y</v>
      </c>
      <c r="R167" s="25" t="str">
        <f>'Comprehensive apps info'!R167</f>
        <v>N</v>
      </c>
      <c r="S167" s="16" t="str">
        <f>'Comprehensive apps info'!S167</f>
        <v/>
      </c>
      <c r="T167" s="16" t="str">
        <f>'Comprehensive apps info'!T167</f>
        <v/>
      </c>
      <c r="U167" s="25" t="str">
        <f>'Comprehensive apps info'!U167</f>
        <v>Thurmont</v>
      </c>
      <c r="V167" s="25" t="str">
        <f>'Comprehensive apps info'!V167</f>
        <v>Thurmont</v>
      </c>
      <c r="W167" s="28" t="str">
        <f>'Comprehensive apps info'!W167</f>
        <v>/prod/bcs/thup/clientapp/cbbstmt/</v>
      </c>
      <c r="X167" s="29" t="str">
        <f>'Comprehensive apps info'!X167</f>
        <v>/bcs/thut/clientapp/cbbstmt/</v>
      </c>
      <c r="Y167" s="30" t="str">
        <f>'Comprehensive apps info'!Y167</f>
        <v>https://sites.google.com/a/rrd.com/cbs-monthly-statement/</v>
      </c>
      <c r="Z167" s="31" t="str">
        <f>'Comprehensive apps info'!Z167</f>
        <v/>
      </c>
      <c r="AA167" s="32" t="str">
        <f>'Comprehensive apps info'!AA167</f>
        <v/>
      </c>
      <c r="AB167" s="32" t="str">
        <f>'Comprehensive apps info'!AB167</f>
        <v/>
      </c>
      <c r="AC167" s="32" t="str">
        <f>'Comprehensive apps info'!AC167</f>
        <v/>
      </c>
      <c r="AD167" s="32" t="str">
        <f>'Comprehensive apps info'!AD167</f>
        <v/>
      </c>
      <c r="AE167" s="32" t="str">
        <f>'Comprehensive apps info'!AE167</f>
        <v/>
      </c>
      <c r="AF167" s="33" t="str">
        <f>'Comprehensive apps info'!AF167</f>
        <v/>
      </c>
      <c r="AG167" s="33" t="str">
        <f>'Comprehensive apps info'!AG167</f>
        <v/>
      </c>
      <c r="AH167" s="33" t="str">
        <f>'Comprehensive apps info'!AH167</f>
        <v/>
      </c>
      <c r="AI167" s="33" t="str">
        <f>'Comprehensive apps info'!AI167</f>
        <v/>
      </c>
      <c r="AJ167" s="33" t="str">
        <f>'Comprehensive apps info'!AJ167</f>
        <v/>
      </c>
      <c r="AK167" s="34">
        <f>'Comprehensive apps info'!AK167</f>
        <v>4</v>
      </c>
      <c r="AL167" s="91"/>
      <c r="AM167" s="91"/>
      <c r="AN167" s="91"/>
    </row>
    <row r="168" hidden="1">
      <c r="A168" s="91"/>
      <c r="B168" s="10" t="str">
        <f>'Comprehensive apps info'!B168</f>
        <v>T1</v>
      </c>
      <c r="C168" s="10">
        <f>'Comprehensive apps info'!C168</f>
        <v>23</v>
      </c>
      <c r="D168" s="25" t="str">
        <f>'Comprehensive apps info'!D168</f>
        <v>CBS</v>
      </c>
      <c r="E168" s="25" t="str">
        <f>'Comprehensive apps info'!E168</f>
        <v>Remit Letter</v>
      </c>
      <c r="F168" s="25" t="str">
        <f>'Comprehensive apps info'!F168</f>
        <v>cbblett</v>
      </c>
      <c r="G168" s="25" t="str">
        <f>'Comprehensive apps info'!G168</f>
        <v>Bi-monthly</v>
      </c>
      <c r="H168" s="25" t="str">
        <f>'Comprehensive apps info'!H168</f>
        <v/>
      </c>
      <c r="I168" s="25" t="str">
        <f>'Comprehensive apps info'!I168</f>
        <v>Raw Data</v>
      </c>
      <c r="J168" s="25" t="str">
        <f>'Comprehensive apps info'!J168</f>
        <v>Venkat</v>
      </c>
      <c r="K168" s="25" t="str">
        <f>'Comprehensive apps info'!K168</f>
        <v>Naidu</v>
      </c>
      <c r="L168" s="25" t="str">
        <f>'Comprehensive apps info'!L168</f>
        <v>Joseph Harwood</v>
      </c>
      <c r="M168" s="25" t="str">
        <f>'Comprehensive apps info'!M168</f>
        <v>Janet Sappington</v>
      </c>
      <c r="N168" s="25" t="str">
        <f>'Comprehensive apps info'!N168</f>
        <v>Amy Curry</v>
      </c>
      <c r="O168" s="120" t="str">
        <f>'Comprehensive apps info'!O168</f>
        <v>Being transitioned to TEKsystems</v>
      </c>
      <c r="P168" s="25" t="str">
        <f>'Comprehensive apps info'!P168</f>
        <v>N</v>
      </c>
      <c r="Q168" s="25" t="str">
        <f>'Comprehensive apps info'!Q168</f>
        <v>Y</v>
      </c>
      <c r="R168" s="25" t="str">
        <f>'Comprehensive apps info'!R168</f>
        <v>N</v>
      </c>
      <c r="S168" s="16" t="str">
        <f>'Comprehensive apps info'!S168</f>
        <v/>
      </c>
      <c r="T168" s="16" t="str">
        <f>'Comprehensive apps info'!T168</f>
        <v/>
      </c>
      <c r="U168" s="25" t="str">
        <f>'Comprehensive apps info'!U168</f>
        <v>Thurmont</v>
      </c>
      <c r="V168" s="25" t="str">
        <f>'Comprehensive apps info'!V168</f>
        <v>Thurmont</v>
      </c>
      <c r="W168" s="28" t="str">
        <f>'Comprehensive apps info'!W168</f>
        <v>/prod/bcs/thup/clientapp/cbblett/</v>
      </c>
      <c r="X168" s="29" t="str">
        <f>'Comprehensive apps info'!X168</f>
        <v>/bcs/thut/clientapp/cbblett/</v>
      </c>
      <c r="Y168" s="30" t="str">
        <f>'Comprehensive apps info'!Y168</f>
        <v>https://sites.google.com/a/rrd.com/cbs-remit-letter/</v>
      </c>
      <c r="Z168" s="31" t="str">
        <f>'Comprehensive apps info'!Z168</f>
        <v/>
      </c>
      <c r="AA168" s="32" t="str">
        <f>'Comprehensive apps info'!AA168</f>
        <v/>
      </c>
      <c r="AB168" s="32" t="str">
        <f>'Comprehensive apps info'!AB168</f>
        <v/>
      </c>
      <c r="AC168" s="32" t="str">
        <f>'Comprehensive apps info'!AC168</f>
        <v/>
      </c>
      <c r="AD168" s="32" t="str">
        <f>'Comprehensive apps info'!AD168</f>
        <v/>
      </c>
      <c r="AE168" s="32" t="str">
        <f>'Comprehensive apps info'!AE168</f>
        <v/>
      </c>
      <c r="AF168" s="33" t="str">
        <f>'Comprehensive apps info'!AF168</f>
        <v/>
      </c>
      <c r="AG168" s="33" t="str">
        <f>'Comprehensive apps info'!AG168</f>
        <v/>
      </c>
      <c r="AH168" s="33" t="str">
        <f>'Comprehensive apps info'!AH168</f>
        <v/>
      </c>
      <c r="AI168" s="33" t="str">
        <f>'Comprehensive apps info'!AI168</f>
        <v/>
      </c>
      <c r="AJ168" s="33" t="str">
        <f>'Comprehensive apps info'!AJ168</f>
        <v/>
      </c>
      <c r="AK168" s="34">
        <f>'Comprehensive apps info'!AK168</f>
        <v>4</v>
      </c>
      <c r="AL168" s="91"/>
      <c r="AM168" s="91"/>
      <c r="AN168" s="91"/>
    </row>
    <row r="169">
      <c r="A169" s="91"/>
      <c r="B169" s="10">
        <f>'Comprehensive apps info'!B169</f>
        <v>8</v>
      </c>
      <c r="C169" s="10">
        <f>'Comprehensive apps info'!C169</f>
        <v>1</v>
      </c>
      <c r="D169" s="25" t="str">
        <f>'Comprehensive apps info'!D169</f>
        <v>Adecco</v>
      </c>
      <c r="E169" s="25" t="str">
        <f>'Comprehensive apps info'!E169</f>
        <v>Puerto Rico W-2</v>
      </c>
      <c r="F169" s="25" t="str">
        <f>'Comprehensive apps info'!F169</f>
        <v>adew2pr</v>
      </c>
      <c r="G169" s="25" t="str">
        <f>'Comprehensive apps info'!G169</f>
        <v>Annual</v>
      </c>
      <c r="H169" s="25" t="str">
        <f>'Comprehensive apps info'!H169</f>
        <v>Statement</v>
      </c>
      <c r="I169" s="25" t="str">
        <f>'Comprehensive apps info'!I169</f>
        <v>Raw Data</v>
      </c>
      <c r="J169" s="25" t="str">
        <f>'Comprehensive apps info'!J169</f>
        <v>Lakshmi</v>
      </c>
      <c r="K169" s="25" t="str">
        <f>'Comprehensive apps info'!K169</f>
        <v>Venkat</v>
      </c>
      <c r="L169" s="25" t="str">
        <f>'Comprehensive apps info'!L169</f>
        <v>Manny Dahle</v>
      </c>
      <c r="M169" s="25" t="str">
        <f>'Comprehensive apps info'!M169</f>
        <v>Sierra Stonecipher</v>
      </c>
      <c r="N169" s="25" t="str">
        <f>'Comprehensive apps info'!N169</f>
        <v>Casey McCammon</v>
      </c>
      <c r="O169" s="120" t="str">
        <f>'Comprehensive apps info'!O169</f>
        <v>Supported by TEKsystems</v>
      </c>
      <c r="P169" s="25" t="str">
        <f>'Comprehensive apps info'!P169</f>
        <v/>
      </c>
      <c r="Q169" s="25" t="str">
        <f>'Comprehensive apps info'!Q169</f>
        <v/>
      </c>
      <c r="R169" s="25" t="str">
        <f>'Comprehensive apps info'!R169</f>
        <v/>
      </c>
      <c r="S169" s="16" t="str">
        <f>'Comprehensive apps info'!S169</f>
        <v/>
      </c>
      <c r="T169" s="16" t="str">
        <f>'Comprehensive apps info'!T169</f>
        <v/>
      </c>
      <c r="U169" s="25" t="str">
        <f>'Comprehensive apps info'!U169</f>
        <v/>
      </c>
      <c r="V169" s="25" t="str">
        <f>'Comprehensive apps info'!V169</f>
        <v/>
      </c>
      <c r="W169" s="28" t="str">
        <f>'Comprehensive apps info'!W169</f>
        <v/>
      </c>
      <c r="X169" s="29" t="str">
        <f>'Comprehensive apps info'!X169</f>
        <v/>
      </c>
      <c r="Y169" s="30" t="str">
        <f>'Comprehensive apps info'!Y169</f>
        <v/>
      </c>
      <c r="Z169" s="31" t="str">
        <f>'Comprehensive apps info'!Z169</f>
        <v/>
      </c>
      <c r="AA169" s="32" t="str">
        <f>'Comprehensive apps info'!AA169</f>
        <v>rrd-adew2pr-igroup@rrd.com</v>
      </c>
      <c r="AB169" s="32" t="str">
        <f>'Comprehensive apps info'!AB169</f>
        <v>rrd-adew2pr-egroup@rrd.com</v>
      </c>
      <c r="AC169" s="32" t="str">
        <f>'Comprehensive apps info'!AC169</f>
        <v/>
      </c>
      <c r="AD169" s="32" t="str">
        <f>'Comprehensive apps info'!AD169</f>
        <v/>
      </c>
      <c r="AE169" s="32" t="str">
        <f>'Comprehensive apps info'!AE169</f>
        <v/>
      </c>
      <c r="AF169" s="33" t="str">
        <f>'Comprehensive apps info'!AF169</f>
        <v/>
      </c>
      <c r="AG169" s="33" t="str">
        <f>'Comprehensive apps info'!AG169</f>
        <v/>
      </c>
      <c r="AH169" s="33" t="str">
        <f>'Comprehensive apps info'!AH169</f>
        <v/>
      </c>
      <c r="AI169" s="33" t="str">
        <f>'Comprehensive apps info'!AI169</f>
        <v/>
      </c>
      <c r="AJ169" s="33" t="str">
        <f>'Comprehensive apps info'!AJ169</f>
        <v/>
      </c>
      <c r="AK169" s="34" t="str">
        <f>'Comprehensive apps info'!AK169</f>
        <v/>
      </c>
      <c r="AL169" s="91"/>
      <c r="AM169" s="91"/>
      <c r="AN169" s="91"/>
    </row>
    <row r="170">
      <c r="A170" s="91"/>
      <c r="B170" s="10">
        <f>'Comprehensive apps info'!B170</f>
        <v>8</v>
      </c>
      <c r="C170" s="10">
        <f>'Comprehensive apps info'!C170</f>
        <v>2</v>
      </c>
      <c r="D170" s="25" t="str">
        <f>'Comprehensive apps info'!D170</f>
        <v>Adecco Assoc, Coll, Aji FOL Coll</v>
      </c>
      <c r="E170" s="25">
        <f>'Comprehensive apps info'!E170</f>
        <v>1095</v>
      </c>
      <c r="F170" s="25" t="str">
        <f>'Comprehensive apps info'!F170</f>
        <v>adeacar</v>
      </c>
      <c r="G170" s="25" t="str">
        <f>'Comprehensive apps info'!G170</f>
        <v>Annual</v>
      </c>
      <c r="H170" s="25" t="str">
        <f>'Comprehensive apps info'!H170</f>
        <v>Statement</v>
      </c>
      <c r="I170" s="25" t="str">
        <f>'Comprehensive apps info'!I170</f>
        <v>Raw Data</v>
      </c>
      <c r="J170" s="25" t="str">
        <f>'Comprehensive apps info'!J170</f>
        <v>Lakshmi</v>
      </c>
      <c r="K170" s="25" t="str">
        <f>'Comprehensive apps info'!K170</f>
        <v>Venkat</v>
      </c>
      <c r="L170" s="25" t="str">
        <f>'Comprehensive apps info'!L170</f>
        <v>Manny Dahle</v>
      </c>
      <c r="M170" s="25" t="str">
        <f>'Comprehensive apps info'!M170</f>
        <v>Patrick Feehan</v>
      </c>
      <c r="N170" s="25" t="str">
        <f>'Comprehensive apps info'!N170</f>
        <v>Casey McCammon</v>
      </c>
      <c r="O170" s="120" t="str">
        <f>'Comprehensive apps info'!O170</f>
        <v>Supported by TEKsystems</v>
      </c>
      <c r="P170" s="25" t="str">
        <f>'Comprehensive apps info'!P170</f>
        <v/>
      </c>
      <c r="Q170" s="25" t="str">
        <f>'Comprehensive apps info'!Q170</f>
        <v/>
      </c>
      <c r="R170" s="25" t="str">
        <f>'Comprehensive apps info'!R170</f>
        <v/>
      </c>
      <c r="S170" s="16" t="str">
        <f>'Comprehensive apps info'!S170</f>
        <v/>
      </c>
      <c r="T170" s="16" t="str">
        <f>'Comprehensive apps info'!T170</f>
        <v/>
      </c>
      <c r="U170" s="25" t="str">
        <f>'Comprehensive apps info'!U170</f>
        <v/>
      </c>
      <c r="V170" s="25" t="str">
        <f>'Comprehensive apps info'!V170</f>
        <v/>
      </c>
      <c r="W170" s="28" t="str">
        <f>'Comprehensive apps info'!W170</f>
        <v/>
      </c>
      <c r="X170" s="29" t="str">
        <f>'Comprehensive apps info'!X170</f>
        <v/>
      </c>
      <c r="Y170" s="30" t="str">
        <f>'Comprehensive apps info'!Y170</f>
        <v/>
      </c>
      <c r="Z170" s="31" t="str">
        <f>'Comprehensive apps info'!Z170</f>
        <v/>
      </c>
      <c r="AA170" s="32" t="str">
        <f>'Comprehensive apps info'!AA170</f>
        <v>rrd-adeacar-igroup@rrd.com</v>
      </c>
      <c r="AB170" s="32" t="str">
        <f>'Comprehensive apps info'!AB170</f>
        <v>rrd-adeacar-egroup@rrd.com</v>
      </c>
      <c r="AC170" s="32" t="str">
        <f>'Comprehensive apps info'!AC170</f>
        <v/>
      </c>
      <c r="AD170" s="32" t="str">
        <f>'Comprehensive apps info'!AD170</f>
        <v/>
      </c>
      <c r="AE170" s="32" t="str">
        <f>'Comprehensive apps info'!AE170</f>
        <v/>
      </c>
      <c r="AF170" s="33" t="str">
        <f>'Comprehensive apps info'!AF170</f>
        <v/>
      </c>
      <c r="AG170" s="33" t="str">
        <f>'Comprehensive apps info'!AG170</f>
        <v/>
      </c>
      <c r="AH170" s="33" t="str">
        <f>'Comprehensive apps info'!AH170</f>
        <v/>
      </c>
      <c r="AI170" s="33" t="str">
        <f>'Comprehensive apps info'!AI170</f>
        <v/>
      </c>
      <c r="AJ170" s="33" t="str">
        <f>'Comprehensive apps info'!AJ170</f>
        <v/>
      </c>
      <c r="AK170" s="34" t="str">
        <f>'Comprehensive apps info'!AK170</f>
        <v/>
      </c>
      <c r="AL170" s="91"/>
      <c r="AM170" s="91"/>
      <c r="AN170" s="91"/>
    </row>
    <row r="171">
      <c r="A171" s="91"/>
      <c r="B171" s="10">
        <f>'Comprehensive apps info'!B171</f>
        <v>8</v>
      </c>
      <c r="C171" s="10">
        <f>'Comprehensive apps info'!C171</f>
        <v>3</v>
      </c>
      <c r="D171" s="25" t="str">
        <f>'Comprehensive apps info'!D171</f>
        <v>Administrative System Inc.</v>
      </c>
      <c r="E171" s="25" t="str">
        <f>'Comprehensive apps info'!E171</f>
        <v>Tax 1099-R</v>
      </c>
      <c r="F171" s="25" t="str">
        <f>'Comprehensive apps info'!F171</f>
        <v>asitaxr</v>
      </c>
      <c r="G171" s="25" t="str">
        <f>'Comprehensive apps info'!G171</f>
        <v>Annual</v>
      </c>
      <c r="H171" s="25" t="str">
        <f>'Comprehensive apps info'!H171</f>
        <v>Statement</v>
      </c>
      <c r="I171" s="25" t="str">
        <f>'Comprehensive apps info'!I171</f>
        <v>PDF</v>
      </c>
      <c r="J171" s="25" t="str">
        <f>'Comprehensive apps info'!J171</f>
        <v>Lakshmi</v>
      </c>
      <c r="K171" s="25" t="str">
        <f>'Comprehensive apps info'!K171</f>
        <v>Venkat</v>
      </c>
      <c r="L171" s="25" t="str">
        <f>'Comprehensive apps info'!L171</f>
        <v>Michael Smith</v>
      </c>
      <c r="M171" s="25" t="str">
        <f>'Comprehensive apps info'!M171</f>
        <v>Julie Dunbar</v>
      </c>
      <c r="N171" s="25" t="str">
        <f>'Comprehensive apps info'!N171</f>
        <v>Mike Benson</v>
      </c>
      <c r="O171" s="120" t="str">
        <f>'Comprehensive apps info'!O171</f>
        <v>Supported by TEKsystems</v>
      </c>
      <c r="P171" s="25" t="str">
        <f>'Comprehensive apps info'!P171</f>
        <v/>
      </c>
      <c r="Q171" s="25" t="str">
        <f>'Comprehensive apps info'!Q171</f>
        <v/>
      </c>
      <c r="R171" s="25" t="str">
        <f>'Comprehensive apps info'!R171</f>
        <v/>
      </c>
      <c r="S171" s="16" t="str">
        <f>'Comprehensive apps info'!S171</f>
        <v/>
      </c>
      <c r="T171" s="16" t="str">
        <f>'Comprehensive apps info'!T171</f>
        <v/>
      </c>
      <c r="U171" s="25" t="str">
        <f>'Comprehensive apps info'!U171</f>
        <v/>
      </c>
      <c r="V171" s="25" t="str">
        <f>'Comprehensive apps info'!V171</f>
        <v/>
      </c>
      <c r="W171" s="28" t="str">
        <f>'Comprehensive apps info'!W171</f>
        <v/>
      </c>
      <c r="X171" s="29" t="str">
        <f>'Comprehensive apps info'!X171</f>
        <v/>
      </c>
      <c r="Y171" s="30" t="str">
        <f>'Comprehensive apps info'!Y171</f>
        <v/>
      </c>
      <c r="Z171" s="31" t="str">
        <f>'Comprehensive apps info'!Z171</f>
        <v/>
      </c>
      <c r="AA171" s="32" t="str">
        <f>'Comprehensive apps info'!AA171</f>
        <v/>
      </c>
      <c r="AB171" s="32" t="str">
        <f>'Comprehensive apps info'!AB171</f>
        <v/>
      </c>
      <c r="AC171" s="32" t="str">
        <f>'Comprehensive apps info'!AC171</f>
        <v/>
      </c>
      <c r="AD171" s="32" t="str">
        <f>'Comprehensive apps info'!AD171</f>
        <v/>
      </c>
      <c r="AE171" s="32" t="str">
        <f>'Comprehensive apps info'!AE171</f>
        <v/>
      </c>
      <c r="AF171" s="33" t="str">
        <f>'Comprehensive apps info'!AF171</f>
        <v/>
      </c>
      <c r="AG171" s="33" t="str">
        <f>'Comprehensive apps info'!AG171</f>
        <v/>
      </c>
      <c r="AH171" s="33" t="str">
        <f>'Comprehensive apps info'!AH171</f>
        <v/>
      </c>
      <c r="AI171" s="33" t="str">
        <f>'Comprehensive apps info'!AI171</f>
        <v/>
      </c>
      <c r="AJ171" s="33" t="str">
        <f>'Comprehensive apps info'!AJ171</f>
        <v/>
      </c>
      <c r="AK171" s="34" t="str">
        <f>'Comprehensive apps info'!AK171</f>
        <v/>
      </c>
      <c r="AL171" s="1"/>
      <c r="AM171" s="1"/>
      <c r="AN171" s="1"/>
    </row>
    <row r="172">
      <c r="A172" s="91"/>
      <c r="B172" s="10">
        <f>'Comprehensive apps info'!B172</f>
        <v>8</v>
      </c>
      <c r="C172" s="10">
        <f>'Comprehensive apps info'!C172</f>
        <v>4</v>
      </c>
      <c r="D172" s="25" t="str">
        <f>'Comprehensive apps info'!D172</f>
        <v>Apple One</v>
      </c>
      <c r="E172" s="25" t="str">
        <f>'Comprehensive apps info'!E172</f>
        <v>1095-C Households with W2s</v>
      </c>
      <c r="F172" s="25" t="str">
        <f>'Comprehensive apps info'!F172</f>
        <v>apoacar</v>
      </c>
      <c r="G172" s="25" t="str">
        <f>'Comprehensive apps info'!G172</f>
        <v>Annual</v>
      </c>
      <c r="H172" s="25" t="str">
        <f>'Comprehensive apps info'!H172</f>
        <v>Statement</v>
      </c>
      <c r="I172" s="25" t="str">
        <f>'Comprehensive apps info'!I172</f>
        <v>Raw Data</v>
      </c>
      <c r="J172" s="25" t="str">
        <f>'Comprehensive apps info'!J172</f>
        <v>Naidu</v>
      </c>
      <c r="K172" s="25" t="str">
        <f>'Comprehensive apps info'!K172</f>
        <v>Sushil</v>
      </c>
      <c r="L172" s="25" t="str">
        <f>'Comprehensive apps info'!L172</f>
        <v>Anthony Goodwin</v>
      </c>
      <c r="M172" s="25" t="str">
        <f>'Comprehensive apps info'!M172</f>
        <v>David Tenney</v>
      </c>
      <c r="N172" s="25" t="str">
        <f>'Comprehensive apps info'!N172</f>
        <v>Casey McCammon</v>
      </c>
      <c r="O172" s="120" t="str">
        <f>'Comprehensive apps info'!O172</f>
        <v>Supported by TEKsystems</v>
      </c>
      <c r="P172" s="25" t="str">
        <f>'Comprehensive apps info'!P172</f>
        <v/>
      </c>
      <c r="Q172" s="25" t="str">
        <f>'Comprehensive apps info'!Q172</f>
        <v/>
      </c>
      <c r="R172" s="25" t="str">
        <f>'Comprehensive apps info'!R172</f>
        <v/>
      </c>
      <c r="S172" s="16" t="str">
        <f>'Comprehensive apps info'!S172</f>
        <v/>
      </c>
      <c r="T172" s="16" t="str">
        <f>'Comprehensive apps info'!T172</f>
        <v/>
      </c>
      <c r="U172" s="25" t="str">
        <f>'Comprehensive apps info'!U172</f>
        <v/>
      </c>
      <c r="V172" s="25" t="str">
        <f>'Comprehensive apps info'!V172</f>
        <v/>
      </c>
      <c r="W172" s="28" t="str">
        <f>'Comprehensive apps info'!W172</f>
        <v/>
      </c>
      <c r="X172" s="29" t="str">
        <f>'Comprehensive apps info'!X172</f>
        <v/>
      </c>
      <c r="Y172" s="30" t="str">
        <f>'Comprehensive apps info'!Y172</f>
        <v/>
      </c>
      <c r="Z172" s="31" t="str">
        <f>'Comprehensive apps info'!Z172</f>
        <v/>
      </c>
      <c r="AA172" s="32" t="str">
        <f>'Comprehensive apps info'!AA172</f>
        <v/>
      </c>
      <c r="AB172" s="32" t="str">
        <f>'Comprehensive apps info'!AB172</f>
        <v/>
      </c>
      <c r="AC172" s="32" t="str">
        <f>'Comprehensive apps info'!AC172</f>
        <v/>
      </c>
      <c r="AD172" s="32" t="str">
        <f>'Comprehensive apps info'!AD172</f>
        <v/>
      </c>
      <c r="AE172" s="32" t="str">
        <f>'Comprehensive apps info'!AE172</f>
        <v/>
      </c>
      <c r="AF172" s="33" t="str">
        <f>'Comprehensive apps info'!AF172</f>
        <v/>
      </c>
      <c r="AG172" s="33" t="str">
        <f>'Comprehensive apps info'!AG172</f>
        <v/>
      </c>
      <c r="AH172" s="33" t="str">
        <f>'Comprehensive apps info'!AH172</f>
        <v/>
      </c>
      <c r="AI172" s="33" t="str">
        <f>'Comprehensive apps info'!AI172</f>
        <v/>
      </c>
      <c r="AJ172" s="33" t="str">
        <f>'Comprehensive apps info'!AJ172</f>
        <v/>
      </c>
      <c r="AK172" s="34" t="str">
        <f>'Comprehensive apps info'!AK172</f>
        <v/>
      </c>
      <c r="AL172" s="1"/>
      <c r="AM172" s="1"/>
      <c r="AN172" s="1"/>
    </row>
    <row r="173">
      <c r="A173" s="1"/>
      <c r="B173" s="14">
        <f>'Comprehensive apps info'!B173</f>
        <v>8</v>
      </c>
      <c r="C173" s="14">
        <f>'Comprehensive apps info'!C173</f>
        <v>5</v>
      </c>
      <c r="D173" s="35" t="str">
        <f>'Comprehensive apps info'!D173</f>
        <v>Ascensus</v>
      </c>
      <c r="E173" s="35" t="str">
        <f>'Comprehensive apps info'!E173</f>
        <v>1099 R (OS)</v>
      </c>
      <c r="F173" s="35" t="str">
        <f>'Comprehensive apps info'!F173</f>
        <v>asny99r</v>
      </c>
      <c r="G173" s="35" t="str">
        <f>'Comprehensive apps info'!G173</f>
        <v>Annual</v>
      </c>
      <c r="H173" s="35" t="str">
        <f>'Comprehensive apps info'!H173</f>
        <v>Statement</v>
      </c>
      <c r="I173" s="35" t="str">
        <f>'Comprehensive apps info'!I173</f>
        <v/>
      </c>
      <c r="J173" s="35" t="str">
        <f>'Comprehensive apps info'!J173</f>
        <v>Unassigned</v>
      </c>
      <c r="K173" s="35" t="str">
        <f>'Comprehensive apps info'!K173</f>
        <v>Unassigned</v>
      </c>
      <c r="L173" s="35" t="str">
        <f>'Comprehensive apps info'!L173</f>
        <v>Michelle Tubbs</v>
      </c>
      <c r="M173" s="35" t="str">
        <f>'Comprehensive apps info'!M173</f>
        <v/>
      </c>
      <c r="N173" s="35" t="str">
        <f>'Comprehensive apps info'!N173</f>
        <v>Casey McCammon</v>
      </c>
      <c r="O173" s="67" t="str">
        <f>'Comprehensive apps info'!O173</f>
        <v>De-scoped from TEKsystems</v>
      </c>
      <c r="P173" s="35" t="str">
        <f>'Comprehensive apps info'!P173</f>
        <v/>
      </c>
      <c r="Q173" s="35" t="str">
        <f>'Comprehensive apps info'!Q173</f>
        <v/>
      </c>
      <c r="R173" s="35" t="str">
        <f>'Comprehensive apps info'!R173</f>
        <v/>
      </c>
      <c r="S173" s="38" t="str">
        <f>'Comprehensive apps info'!S173</f>
        <v/>
      </c>
      <c r="T173" s="38" t="str">
        <f>'Comprehensive apps info'!T173</f>
        <v/>
      </c>
      <c r="U173" s="35" t="str">
        <f>'Comprehensive apps info'!U173</f>
        <v/>
      </c>
      <c r="V173" s="35" t="str">
        <f>'Comprehensive apps info'!V173</f>
        <v/>
      </c>
      <c r="W173" s="37" t="str">
        <f>'Comprehensive apps info'!W173</f>
        <v/>
      </c>
      <c r="X173" s="55" t="str">
        <f>'Comprehensive apps info'!X173</f>
        <v/>
      </c>
      <c r="Y173" s="40" t="str">
        <f>'Comprehensive apps info'!Y173</f>
        <v/>
      </c>
      <c r="Z173" s="40" t="str">
        <f>'Comprehensive apps info'!Z173</f>
        <v/>
      </c>
      <c r="AA173" s="39" t="str">
        <f>'Comprehensive apps info'!AA173</f>
        <v/>
      </c>
      <c r="AB173" s="39" t="str">
        <f>'Comprehensive apps info'!AB173</f>
        <v/>
      </c>
      <c r="AC173" s="39" t="str">
        <f>'Comprehensive apps info'!AC173</f>
        <v/>
      </c>
      <c r="AD173" s="39" t="str">
        <f>'Comprehensive apps info'!AD173</f>
        <v/>
      </c>
      <c r="AE173" s="39" t="str">
        <f>'Comprehensive apps info'!AE173</f>
        <v/>
      </c>
      <c r="AF173" s="94" t="str">
        <f>'Comprehensive apps info'!AF173</f>
        <v/>
      </c>
      <c r="AG173" s="94" t="str">
        <f>'Comprehensive apps info'!AG173</f>
        <v/>
      </c>
      <c r="AH173" s="94" t="str">
        <f>'Comprehensive apps info'!AH173</f>
        <v/>
      </c>
      <c r="AI173" s="94" t="str">
        <f>'Comprehensive apps info'!AI173</f>
        <v/>
      </c>
      <c r="AJ173" s="94" t="str">
        <f>'Comprehensive apps info'!AJ173</f>
        <v/>
      </c>
      <c r="AK173" s="138" t="str">
        <f>'Comprehensive apps info'!AK173</f>
        <v/>
      </c>
      <c r="AL173" s="1"/>
      <c r="AM173" s="1"/>
      <c r="AN173" s="1"/>
    </row>
    <row r="174">
      <c r="A174" s="91"/>
      <c r="B174" s="10">
        <f>'Comprehensive apps info'!B174</f>
        <v>8</v>
      </c>
      <c r="C174" s="10">
        <f>'Comprehensive apps info'!C174</f>
        <v>6</v>
      </c>
      <c r="D174" s="25" t="str">
        <f>'Comprehensive apps info'!D174</f>
        <v>Genworth AssetMark</v>
      </c>
      <c r="E174" s="25" t="str">
        <f>'Comprehensive apps info'!E174</f>
        <v>1099-C</v>
      </c>
      <c r="F174" s="25" t="str">
        <f>'Comprehensive apps info'!F174</f>
        <v>gnwcomp</v>
      </c>
      <c r="G174" s="25" t="str">
        <f>'Comprehensive apps info'!G174</f>
        <v>Annual</v>
      </c>
      <c r="H174" s="25" t="str">
        <f>'Comprehensive apps info'!H174</f>
        <v>Statement</v>
      </c>
      <c r="I174" s="25" t="str">
        <f>'Comprehensive apps info'!I174</f>
        <v>PDF</v>
      </c>
      <c r="J174" s="25" t="str">
        <f>'Comprehensive apps info'!J174</f>
        <v>Parth</v>
      </c>
      <c r="K174" s="25" t="str">
        <f>'Comprehensive apps info'!K174</f>
        <v>Ravi</v>
      </c>
      <c r="L174" s="25" t="str">
        <f>'Comprehensive apps info'!L174</f>
        <v>Bob Durtschi</v>
      </c>
      <c r="M174" s="25" t="str">
        <f>'Comprehensive apps info'!M174</f>
        <v>Richard Sprague &amp; Melissa Mays</v>
      </c>
      <c r="N174" s="25" t="str">
        <f>'Comprehensive apps info'!N174</f>
        <v>Casey McCammon</v>
      </c>
      <c r="O174" s="120" t="str">
        <f>'Comprehensive apps info'!O174</f>
        <v>Supported by TEKsystems</v>
      </c>
      <c r="P174" s="25" t="str">
        <f>'Comprehensive apps info'!P174</f>
        <v/>
      </c>
      <c r="Q174" s="25" t="str">
        <f>'Comprehensive apps info'!Q174</f>
        <v/>
      </c>
      <c r="R174" s="25" t="str">
        <f>'Comprehensive apps info'!R174</f>
        <v/>
      </c>
      <c r="S174" s="16" t="str">
        <f>'Comprehensive apps info'!S174</f>
        <v/>
      </c>
      <c r="T174" s="16" t="str">
        <f>'Comprehensive apps info'!T174</f>
        <v/>
      </c>
      <c r="U174" s="25" t="str">
        <f>'Comprehensive apps info'!U174</f>
        <v/>
      </c>
      <c r="V174" s="25" t="str">
        <f>'Comprehensive apps info'!V174</f>
        <v/>
      </c>
      <c r="W174" s="28" t="str">
        <f>'Comprehensive apps info'!W174</f>
        <v/>
      </c>
      <c r="X174" s="29" t="str">
        <f>'Comprehensive apps info'!X174</f>
        <v/>
      </c>
      <c r="Y174" s="30" t="str">
        <f>'Comprehensive apps info'!Y174</f>
        <v>https://sites.google.com/a/rrd.com/assetmark-1099c-1099r-5498/</v>
      </c>
      <c r="Z174" s="31" t="str">
        <f>'Comprehensive apps info'!Z174</f>
        <v/>
      </c>
      <c r="AA174" s="32" t="str">
        <f>'Comprehensive apps info'!AA174</f>
        <v>rrd-gnwqpr-igroup@rrd.com</v>
      </c>
      <c r="AB174" s="32" t="str">
        <f>'Comprehensive apps info'!AB174</f>
        <v>rrd_gnwcomp_egroup@rrd.com</v>
      </c>
      <c r="AC174" s="32" t="str">
        <f>'Comprehensive apps info'!AC174</f>
        <v/>
      </c>
      <c r="AD174" s="32" t="str">
        <f>'Comprehensive apps info'!AD174</f>
        <v/>
      </c>
      <c r="AE174" s="32" t="str">
        <f>'Comprehensive apps info'!AE174</f>
        <v/>
      </c>
      <c r="AF174" s="33" t="str">
        <f>'Comprehensive apps info'!AF174</f>
        <v/>
      </c>
      <c r="AG174" s="33" t="str">
        <f>'Comprehensive apps info'!AG174</f>
        <v/>
      </c>
      <c r="AH174" s="33" t="str">
        <f>'Comprehensive apps info'!AH174</f>
        <v/>
      </c>
      <c r="AI174" s="33" t="str">
        <f>'Comprehensive apps info'!AI174</f>
        <v/>
      </c>
      <c r="AJ174" s="33" t="str">
        <f>'Comprehensive apps info'!AJ174</f>
        <v/>
      </c>
      <c r="AK174" s="34" t="str">
        <f>'Comprehensive apps info'!AK174</f>
        <v/>
      </c>
      <c r="AL174" s="1"/>
      <c r="AM174" s="1"/>
      <c r="AN174" s="1"/>
    </row>
    <row r="175">
      <c r="A175" s="91"/>
      <c r="B175" s="10">
        <f>'Comprehensive apps info'!B175</f>
        <v>8</v>
      </c>
      <c r="C175" s="10">
        <f>'Comprehensive apps info'!C175</f>
        <v>7</v>
      </c>
      <c r="D175" s="25" t="str">
        <f>'Comprehensive apps info'!D175</f>
        <v>Cablevision</v>
      </c>
      <c r="E175" s="25" t="str">
        <f>'Comprehensive apps info'!E175</f>
        <v>1095-C</v>
      </c>
      <c r="F175" s="25" t="str">
        <f>'Comprehensive apps info'!F175</f>
        <v>cbvacar</v>
      </c>
      <c r="G175" s="25" t="str">
        <f>'Comprehensive apps info'!G175</f>
        <v>Annual</v>
      </c>
      <c r="H175" s="25" t="str">
        <f>'Comprehensive apps info'!H175</f>
        <v>Statement</v>
      </c>
      <c r="I175" s="25" t="str">
        <f>'Comprehensive apps info'!I175</f>
        <v>Raw Data</v>
      </c>
      <c r="J175" s="25" t="str">
        <f>'Comprehensive apps info'!J175</f>
        <v>Sushil</v>
      </c>
      <c r="K175" s="25" t="str">
        <f>'Comprehensive apps info'!K175</f>
        <v>Veera</v>
      </c>
      <c r="L175" s="25" t="str">
        <f>'Comprehensive apps info'!L175</f>
        <v>Anthony Goodwin</v>
      </c>
      <c r="M175" s="25" t="str">
        <f>'Comprehensive apps info'!M175</f>
        <v>Brian Munk</v>
      </c>
      <c r="N175" s="25" t="str">
        <f>'Comprehensive apps info'!N175</f>
        <v>Casey McCammon</v>
      </c>
      <c r="O175" s="120" t="str">
        <f>'Comprehensive apps info'!O175</f>
        <v>Supported by TEKsystems</v>
      </c>
      <c r="P175" s="25" t="str">
        <f>'Comprehensive apps info'!P175</f>
        <v/>
      </c>
      <c r="Q175" s="25" t="str">
        <f>'Comprehensive apps info'!Q175</f>
        <v/>
      </c>
      <c r="R175" s="25" t="str">
        <f>'Comprehensive apps info'!R175</f>
        <v/>
      </c>
      <c r="S175" s="16" t="str">
        <f>'Comprehensive apps info'!S175</f>
        <v/>
      </c>
      <c r="T175" s="16" t="str">
        <f>'Comprehensive apps info'!T175</f>
        <v/>
      </c>
      <c r="U175" s="25" t="str">
        <f>'Comprehensive apps info'!U175</f>
        <v/>
      </c>
      <c r="V175" s="25" t="str">
        <f>'Comprehensive apps info'!V175</f>
        <v/>
      </c>
      <c r="W175" s="28" t="str">
        <f>'Comprehensive apps info'!W175</f>
        <v/>
      </c>
      <c r="X175" s="29" t="str">
        <f>'Comprehensive apps info'!X175</f>
        <v/>
      </c>
      <c r="Y175" s="30" t="str">
        <f>'Comprehensive apps info'!Y175</f>
        <v/>
      </c>
      <c r="Z175" s="31" t="str">
        <f>'Comprehensive apps info'!Z175</f>
        <v/>
      </c>
      <c r="AA175" s="32" t="str">
        <f>'Comprehensive apps info'!AA175</f>
        <v>rrd_cbv_internal@rrd.com</v>
      </c>
      <c r="AB175" s="32" t="str">
        <f>'Comprehensive apps info'!AB175</f>
        <v>rrd_cbv_recon@rrd.com</v>
      </c>
      <c r="AC175" s="32" t="str">
        <f>'Comprehensive apps info'!AC175</f>
        <v/>
      </c>
      <c r="AD175" s="32" t="str">
        <f>'Comprehensive apps info'!AD175</f>
        <v/>
      </c>
      <c r="AE175" s="32" t="str">
        <f>'Comprehensive apps info'!AE175</f>
        <v/>
      </c>
      <c r="AF175" s="33" t="str">
        <f>'Comprehensive apps info'!AF175</f>
        <v/>
      </c>
      <c r="AG175" s="33" t="str">
        <f>'Comprehensive apps info'!AG175</f>
        <v/>
      </c>
      <c r="AH175" s="33" t="str">
        <f>'Comprehensive apps info'!AH175</f>
        <v/>
      </c>
      <c r="AI175" s="33" t="str">
        <f>'Comprehensive apps info'!AI175</f>
        <v/>
      </c>
      <c r="AJ175" s="33" t="str">
        <f>'Comprehensive apps info'!AJ175</f>
        <v/>
      </c>
      <c r="AK175" s="34" t="str">
        <f>'Comprehensive apps info'!AK175</f>
        <v/>
      </c>
      <c r="AL175" s="1"/>
      <c r="AM175" s="1"/>
      <c r="AN175" s="1"/>
    </row>
    <row r="176">
      <c r="A176" s="91"/>
      <c r="B176" s="10">
        <f>'Comprehensive apps info'!B176</f>
        <v>8</v>
      </c>
      <c r="C176" s="10">
        <f>'Comprehensive apps info'!C176</f>
        <v>8</v>
      </c>
      <c r="D176" s="25" t="str">
        <f>'Comprehensive apps info'!D176</f>
        <v>Denver</v>
      </c>
      <c r="E176" s="25" t="str">
        <f>'Comprehensive apps info'!E176</f>
        <v>Custom W-2 PDF</v>
      </c>
      <c r="F176" s="25" t="str">
        <f>'Comprehensive apps info'!F176</f>
        <v>denwtwo</v>
      </c>
      <c r="G176" s="25" t="str">
        <f>'Comprehensive apps info'!G176</f>
        <v>Annual</v>
      </c>
      <c r="H176" s="25" t="str">
        <f>'Comprehensive apps info'!H176</f>
        <v>Statement</v>
      </c>
      <c r="I176" s="25" t="str">
        <f>'Comprehensive apps info'!I176</f>
        <v>PDF</v>
      </c>
      <c r="J176" s="25" t="str">
        <f>'Comprehensive apps info'!J176</f>
        <v>Veera</v>
      </c>
      <c r="K176" s="25" t="str">
        <f>'Comprehensive apps info'!K176</f>
        <v>Sushil</v>
      </c>
      <c r="L176" s="25" t="str">
        <f>'Comprehensive apps info'!L176</f>
        <v>Bob Durtschi</v>
      </c>
      <c r="M176" s="25" t="str">
        <f>'Comprehensive apps info'!M176</f>
        <v>Lynsey Falkenberg</v>
      </c>
      <c r="N176" s="25" t="str">
        <f>'Comprehensive apps info'!N176</f>
        <v>Casey McCammon</v>
      </c>
      <c r="O176" s="120" t="str">
        <f>'Comprehensive apps info'!O176</f>
        <v>Supported by TEKsystems</v>
      </c>
      <c r="P176" s="25" t="str">
        <f>'Comprehensive apps info'!P176</f>
        <v/>
      </c>
      <c r="Q176" s="25" t="str">
        <f>'Comprehensive apps info'!Q176</f>
        <v/>
      </c>
      <c r="R176" s="25" t="str">
        <f>'Comprehensive apps info'!R176</f>
        <v/>
      </c>
      <c r="S176" s="16" t="str">
        <f>'Comprehensive apps info'!S176</f>
        <v/>
      </c>
      <c r="T176" s="16" t="str">
        <f>'Comprehensive apps info'!T176</f>
        <v/>
      </c>
      <c r="U176" s="25" t="str">
        <f>'Comprehensive apps info'!U176</f>
        <v/>
      </c>
      <c r="V176" s="25" t="str">
        <f>'Comprehensive apps info'!V176</f>
        <v/>
      </c>
      <c r="W176" s="28" t="str">
        <f>'Comprehensive apps info'!W176</f>
        <v/>
      </c>
      <c r="X176" s="29" t="str">
        <f>'Comprehensive apps info'!X176</f>
        <v/>
      </c>
      <c r="Y176" s="30" t="str">
        <f>'Comprehensive apps info'!Y176</f>
        <v>https://sites.google.com/a/rrd.com/denver-w2/</v>
      </c>
      <c r="Z176" s="31" t="str">
        <f>'Comprehensive apps info'!Z176</f>
        <v/>
      </c>
      <c r="AA176" s="32" t="str">
        <f>'Comprehensive apps info'!AA176</f>
        <v>rrd-denwtwo-internal@rrd.com</v>
      </c>
      <c r="AB176" s="32" t="str">
        <f>'Comprehensive apps info'!AB176</f>
        <v>rrd-denwtwo-external@rrd.com</v>
      </c>
      <c r="AC176" s="32" t="str">
        <f>'Comprehensive apps info'!AC176</f>
        <v/>
      </c>
      <c r="AD176" s="32" t="str">
        <f>'Comprehensive apps info'!AD176</f>
        <v/>
      </c>
      <c r="AE176" s="32" t="str">
        <f>'Comprehensive apps info'!AE176</f>
        <v/>
      </c>
      <c r="AF176" s="33" t="str">
        <f>'Comprehensive apps info'!AF176</f>
        <v/>
      </c>
      <c r="AG176" s="33" t="str">
        <f>'Comprehensive apps info'!AG176</f>
        <v/>
      </c>
      <c r="AH176" s="33" t="str">
        <f>'Comprehensive apps info'!AH176</f>
        <v/>
      </c>
      <c r="AI176" s="33" t="str">
        <f>'Comprehensive apps info'!AI176</f>
        <v/>
      </c>
      <c r="AJ176" s="33" t="str">
        <f>'Comprehensive apps info'!AJ176</f>
        <v/>
      </c>
      <c r="AK176" s="34" t="str">
        <f>'Comprehensive apps info'!AK176</f>
        <v/>
      </c>
      <c r="AL176" s="1"/>
      <c r="AM176" s="1"/>
      <c r="AN176" s="1"/>
    </row>
    <row r="177">
      <c r="A177" s="91"/>
      <c r="B177" s="10">
        <f>'Comprehensive apps info'!B177</f>
        <v>8</v>
      </c>
      <c r="C177" s="10">
        <f>'Comprehensive apps info'!C177</f>
        <v>9</v>
      </c>
      <c r="D177" s="25" t="str">
        <f>'Comprehensive apps info'!D177</f>
        <v>Equifax</v>
      </c>
      <c r="E177" s="25" t="str">
        <f>'Comprehensive apps info'!E177</f>
        <v>Puerto Rico W-2</v>
      </c>
      <c r="F177" s="25" t="str">
        <f>'Comprehensive apps info'!F177</f>
        <v>tlxw2pr</v>
      </c>
      <c r="G177" s="25" t="str">
        <f>'Comprehensive apps info'!G177</f>
        <v>Annual</v>
      </c>
      <c r="H177" s="25" t="str">
        <f>'Comprehensive apps info'!H177</f>
        <v>Statement</v>
      </c>
      <c r="I177" s="25" t="str">
        <f>'Comprehensive apps info'!I177</f>
        <v>Raw Data</v>
      </c>
      <c r="J177" s="25" t="str">
        <f>'Comprehensive apps info'!J177</f>
        <v>Ravi</v>
      </c>
      <c r="K177" s="25" t="str">
        <f>'Comprehensive apps info'!K177</f>
        <v>Veera</v>
      </c>
      <c r="L177" s="25" t="str">
        <f>'Comprehensive apps info'!L177</f>
        <v>Ismaila Meite</v>
      </c>
      <c r="M177" s="25" t="str">
        <f>'Comprehensive apps info'!M177</f>
        <v>Leigh Hopkins &amp; David Tenney</v>
      </c>
      <c r="N177" s="25" t="str">
        <f>'Comprehensive apps info'!N177</f>
        <v>Mike Benson</v>
      </c>
      <c r="O177" s="120" t="str">
        <f>'Comprehensive apps info'!O177</f>
        <v>Supported by TEKsystems</v>
      </c>
      <c r="P177" s="25" t="str">
        <f>'Comprehensive apps info'!P177</f>
        <v/>
      </c>
      <c r="Q177" s="25" t="str">
        <f>'Comprehensive apps info'!Q177</f>
        <v/>
      </c>
      <c r="R177" s="25" t="str">
        <f>'Comprehensive apps info'!R177</f>
        <v/>
      </c>
      <c r="S177" s="16" t="str">
        <f>'Comprehensive apps info'!S177</f>
        <v/>
      </c>
      <c r="T177" s="16" t="str">
        <f>'Comprehensive apps info'!T177</f>
        <v/>
      </c>
      <c r="U177" s="25" t="str">
        <f>'Comprehensive apps info'!U177</f>
        <v/>
      </c>
      <c r="V177" s="25" t="str">
        <f>'Comprehensive apps info'!V177</f>
        <v/>
      </c>
      <c r="W177" s="28" t="str">
        <f>'Comprehensive apps info'!W177</f>
        <v/>
      </c>
      <c r="X177" s="29" t="str">
        <f>'Comprehensive apps info'!X177</f>
        <v/>
      </c>
      <c r="Y177" s="30" t="str">
        <f>'Comprehensive apps info'!Y177</f>
        <v/>
      </c>
      <c r="Z177" s="31" t="str">
        <f>'Comprehensive apps info'!Z177</f>
        <v/>
      </c>
      <c r="AA177" s="32" t="str">
        <f>'Comprehensive apps info'!AA177</f>
        <v>talx.pr.reports@rrd.com</v>
      </c>
      <c r="AB177" s="32" t="str">
        <f>'Comprehensive apps info'!AB177</f>
        <v>N/A</v>
      </c>
      <c r="AC177" s="32" t="str">
        <f>'Comprehensive apps info'!AC177</f>
        <v/>
      </c>
      <c r="AD177" s="32" t="str">
        <f>'Comprehensive apps info'!AD177</f>
        <v/>
      </c>
      <c r="AE177" s="32" t="str">
        <f>'Comprehensive apps info'!AE177</f>
        <v/>
      </c>
      <c r="AF177" s="33" t="str">
        <f>'Comprehensive apps info'!AF177</f>
        <v/>
      </c>
      <c r="AG177" s="33" t="str">
        <f>'Comprehensive apps info'!AG177</f>
        <v/>
      </c>
      <c r="AH177" s="33" t="str">
        <f>'Comprehensive apps info'!AH177</f>
        <v/>
      </c>
      <c r="AI177" s="33" t="str">
        <f>'Comprehensive apps info'!AI177</f>
        <v/>
      </c>
      <c r="AJ177" s="33" t="str">
        <f>'Comprehensive apps info'!AJ177</f>
        <v/>
      </c>
      <c r="AK177" s="34" t="str">
        <f>'Comprehensive apps info'!AK177</f>
        <v/>
      </c>
      <c r="AL177" s="1"/>
      <c r="AM177" s="1"/>
      <c r="AN177" s="1"/>
    </row>
    <row r="178">
      <c r="A178" s="1"/>
      <c r="B178" s="14">
        <f>'Comprehensive apps info'!B178</f>
        <v>8</v>
      </c>
      <c r="C178" s="14">
        <f>'Comprehensive apps info'!C178</f>
        <v>10</v>
      </c>
      <c r="D178" s="35" t="str">
        <f>'Comprehensive apps info'!D178</f>
        <v>FRTIB</v>
      </c>
      <c r="E178" s="35" t="str">
        <f>'Comprehensive apps info'!E178</f>
        <v>1099R Statements</v>
      </c>
      <c r="F178" s="35" t="str">
        <f>'Comprehensive apps info'!F178</f>
        <v>fdrqwrp</v>
      </c>
      <c r="G178" s="35" t="str">
        <f>'Comprehensive apps info'!G178</f>
        <v>Annual</v>
      </c>
      <c r="H178" s="35" t="str">
        <f>'Comprehensive apps info'!H178</f>
        <v>Statement</v>
      </c>
      <c r="I178" s="35" t="str">
        <f>'Comprehensive apps info'!I178</f>
        <v>AFP</v>
      </c>
      <c r="J178" s="35" t="str">
        <f>'Comprehensive apps info'!J178</f>
        <v>Unassigned</v>
      </c>
      <c r="K178" s="35" t="str">
        <f>'Comprehensive apps info'!K178</f>
        <v>Unassigned</v>
      </c>
      <c r="L178" s="35" t="str">
        <f>'Comprehensive apps info'!L178</f>
        <v>Steve Samaniego</v>
      </c>
      <c r="M178" s="35" t="str">
        <f>'Comprehensive apps info'!M178</f>
        <v>Anthony Tokar</v>
      </c>
      <c r="N178" s="35" t="str">
        <f>'Comprehensive apps info'!N178</f>
        <v>Mike Benson</v>
      </c>
      <c r="O178" s="67" t="str">
        <f>'Comprehensive apps info'!O178</f>
        <v>De-scoped from TEKsystems</v>
      </c>
      <c r="P178" s="35" t="str">
        <f>'Comprehensive apps info'!P178</f>
        <v/>
      </c>
      <c r="Q178" s="35" t="str">
        <f>'Comprehensive apps info'!Q178</f>
        <v/>
      </c>
      <c r="R178" s="35" t="str">
        <f>'Comprehensive apps info'!R178</f>
        <v/>
      </c>
      <c r="S178" s="38" t="str">
        <f>'Comprehensive apps info'!S178</f>
        <v/>
      </c>
      <c r="T178" s="38" t="str">
        <f>'Comprehensive apps info'!T178</f>
        <v/>
      </c>
      <c r="U178" s="35" t="str">
        <f>'Comprehensive apps info'!U178</f>
        <v/>
      </c>
      <c r="V178" s="35" t="str">
        <f>'Comprehensive apps info'!V178</f>
        <v/>
      </c>
      <c r="W178" s="37" t="str">
        <f>'Comprehensive apps info'!W178</f>
        <v/>
      </c>
      <c r="X178" s="55" t="str">
        <f>'Comprehensive apps info'!X178</f>
        <v/>
      </c>
      <c r="Y178" s="40" t="str">
        <f>'Comprehensive apps info'!Y178</f>
        <v/>
      </c>
      <c r="Z178" s="40" t="str">
        <f>'Comprehensive apps info'!Z178</f>
        <v/>
      </c>
      <c r="AA178" s="39" t="str">
        <f>'Comprehensive apps info'!AA178</f>
        <v/>
      </c>
      <c r="AB178" s="39" t="str">
        <f>'Comprehensive apps info'!AB178</f>
        <v/>
      </c>
      <c r="AC178" s="39" t="str">
        <f>'Comprehensive apps info'!AC178</f>
        <v/>
      </c>
      <c r="AD178" s="39" t="str">
        <f>'Comprehensive apps info'!AD178</f>
        <v/>
      </c>
      <c r="AE178" s="39" t="str">
        <f>'Comprehensive apps info'!AE178</f>
        <v/>
      </c>
      <c r="AF178" s="94" t="str">
        <f>'Comprehensive apps info'!AF178</f>
        <v/>
      </c>
      <c r="AG178" s="94" t="str">
        <f>'Comprehensive apps info'!AG178</f>
        <v/>
      </c>
      <c r="AH178" s="94" t="str">
        <f>'Comprehensive apps info'!AH178</f>
        <v/>
      </c>
      <c r="AI178" s="94" t="str">
        <f>'Comprehensive apps info'!AI178</f>
        <v/>
      </c>
      <c r="AJ178" s="94" t="str">
        <f>'Comprehensive apps info'!AJ178</f>
        <v/>
      </c>
      <c r="AK178" s="138" t="str">
        <f>'Comprehensive apps info'!AK178</f>
        <v/>
      </c>
      <c r="AL178" s="1"/>
      <c r="AM178" s="1"/>
      <c r="AN178" s="1"/>
    </row>
    <row r="179">
      <c r="A179" s="91"/>
      <c r="B179" s="10">
        <f>'Comprehensive apps info'!B179</f>
        <v>8</v>
      </c>
      <c r="C179" s="10">
        <f>'Comprehensive apps info'!C179</f>
        <v>11</v>
      </c>
      <c r="D179" s="25" t="str">
        <f>'Comprehensive apps info'!D179</f>
        <v>Hodges and Mace LLC</v>
      </c>
      <c r="E179" s="25" t="str">
        <f>'Comprehensive apps info'!E179</f>
        <v>1095-C Standard</v>
      </c>
      <c r="F179" s="25" t="str">
        <f>'Comprehensive apps info'!F179</f>
        <v>hmlacar</v>
      </c>
      <c r="G179" s="25" t="str">
        <f>'Comprehensive apps info'!G179</f>
        <v>Annual</v>
      </c>
      <c r="H179" s="25" t="str">
        <f>'Comprehensive apps info'!H179</f>
        <v>Statement</v>
      </c>
      <c r="I179" s="25" t="str">
        <f>'Comprehensive apps info'!I179</f>
        <v>Raw Data</v>
      </c>
      <c r="J179" s="25" t="str">
        <f>'Comprehensive apps info'!J179</f>
        <v>Naidu</v>
      </c>
      <c r="K179" s="25" t="str">
        <f>'Comprehensive apps info'!K179</f>
        <v>Rao</v>
      </c>
      <c r="L179" s="25" t="str">
        <f>'Comprehensive apps info'!L179</f>
        <v>Alan Gebert</v>
      </c>
      <c r="M179" s="25" t="str">
        <f>'Comprehensive apps info'!M179</f>
        <v>Kayla Hartigan</v>
      </c>
      <c r="N179" s="25" t="str">
        <f>'Comprehensive apps info'!N179</f>
        <v>Casey McCammon</v>
      </c>
      <c r="O179" s="120" t="str">
        <f>'Comprehensive apps info'!O179</f>
        <v>Supported by TEKsystems</v>
      </c>
      <c r="P179" s="25" t="str">
        <f>'Comprehensive apps info'!P179</f>
        <v/>
      </c>
      <c r="Q179" s="25" t="str">
        <f>'Comprehensive apps info'!Q179</f>
        <v/>
      </c>
      <c r="R179" s="25" t="str">
        <f>'Comprehensive apps info'!R179</f>
        <v/>
      </c>
      <c r="S179" s="16" t="str">
        <f>'Comprehensive apps info'!S179</f>
        <v/>
      </c>
      <c r="T179" s="16" t="str">
        <f>'Comprehensive apps info'!T179</f>
        <v/>
      </c>
      <c r="U179" s="25" t="str">
        <f>'Comprehensive apps info'!U179</f>
        <v/>
      </c>
      <c r="V179" s="25" t="str">
        <f>'Comprehensive apps info'!V179</f>
        <v/>
      </c>
      <c r="W179" s="28" t="str">
        <f>'Comprehensive apps info'!W179</f>
        <v/>
      </c>
      <c r="X179" s="29" t="str">
        <f>'Comprehensive apps info'!X179</f>
        <v/>
      </c>
      <c r="Y179" s="30" t="str">
        <f>'Comprehensive apps info'!Y179</f>
        <v/>
      </c>
      <c r="Z179" s="31" t="str">
        <f>'Comprehensive apps info'!Z179</f>
        <v/>
      </c>
      <c r="AA179" s="32" t="str">
        <f>'Comprehensive apps info'!AA179</f>
        <v>hodges-mace-internal@rrd.com</v>
      </c>
      <c r="AB179" s="32" t="str">
        <f>'Comprehensive apps info'!AB179</f>
        <v>hodges-mace-external@rrd.com</v>
      </c>
      <c r="AC179" s="32" t="str">
        <f>'Comprehensive apps info'!AC179</f>
        <v/>
      </c>
      <c r="AD179" s="32" t="str">
        <f>'Comprehensive apps info'!AD179</f>
        <v/>
      </c>
      <c r="AE179" s="32" t="str">
        <f>'Comprehensive apps info'!AE179</f>
        <v/>
      </c>
      <c r="AF179" s="33" t="str">
        <f>'Comprehensive apps info'!AF179</f>
        <v/>
      </c>
      <c r="AG179" s="33" t="str">
        <f>'Comprehensive apps info'!AG179</f>
        <v/>
      </c>
      <c r="AH179" s="33" t="str">
        <f>'Comprehensive apps info'!AH179</f>
        <v/>
      </c>
      <c r="AI179" s="33" t="str">
        <f>'Comprehensive apps info'!AI179</f>
        <v/>
      </c>
      <c r="AJ179" s="33" t="str">
        <f>'Comprehensive apps info'!AJ179</f>
        <v/>
      </c>
      <c r="AK179" s="34" t="str">
        <f>'Comprehensive apps info'!AK179</f>
        <v/>
      </c>
      <c r="AL179" s="1"/>
      <c r="AM179" s="1"/>
      <c r="AN179" s="1"/>
    </row>
    <row r="180">
      <c r="A180" s="1"/>
      <c r="B180" s="14">
        <f>'Comprehensive apps info'!B180</f>
        <v>8</v>
      </c>
      <c r="C180" s="14">
        <f>'Comprehensive apps info'!C180</f>
        <v>12</v>
      </c>
      <c r="D180" s="35" t="str">
        <f>'Comprehensive apps info'!D180</f>
        <v>John Hancock</v>
      </c>
      <c r="E180" s="35" t="str">
        <f>'Comprehensive apps info'!E180</f>
        <v>Compliance 1099</v>
      </c>
      <c r="F180" s="35" t="str">
        <f>'Comprehensive apps info'!F180</f>
        <v>jhm9yyi</v>
      </c>
      <c r="G180" s="35" t="str">
        <f>'Comprehensive apps info'!G180</f>
        <v>Annual</v>
      </c>
      <c r="H180" s="35" t="str">
        <f>'Comprehensive apps info'!H180</f>
        <v>Statement</v>
      </c>
      <c r="I180" s="35" t="str">
        <f>'Comprehensive apps info'!I180</f>
        <v>AFP</v>
      </c>
      <c r="J180" s="35" t="str">
        <f>'Comprehensive apps info'!J180</f>
        <v>Unassigned</v>
      </c>
      <c r="K180" s="35" t="str">
        <f>'Comprehensive apps info'!K180</f>
        <v>Unassigned</v>
      </c>
      <c r="L180" s="35" t="str">
        <f>'Comprehensive apps info'!L180</f>
        <v>Dawn Robison</v>
      </c>
      <c r="M180" s="35" t="str">
        <f>'Comprehensive apps info'!M180</f>
        <v>Lynne Gurney</v>
      </c>
      <c r="N180" s="35" t="str">
        <f>'Comprehensive apps info'!N180</f>
        <v>Casey McCammon</v>
      </c>
      <c r="O180" s="67" t="str">
        <f>'Comprehensive apps info'!O180</f>
        <v>De-scoped from TEKsystems</v>
      </c>
      <c r="P180" s="35" t="str">
        <f>'Comprehensive apps info'!P180</f>
        <v/>
      </c>
      <c r="Q180" s="35" t="str">
        <f>'Comprehensive apps info'!Q180</f>
        <v/>
      </c>
      <c r="R180" s="35" t="str">
        <f>'Comprehensive apps info'!R180</f>
        <v/>
      </c>
      <c r="S180" s="38" t="str">
        <f>'Comprehensive apps info'!S180</f>
        <v/>
      </c>
      <c r="T180" s="38" t="str">
        <f>'Comprehensive apps info'!T180</f>
        <v/>
      </c>
      <c r="U180" s="35" t="str">
        <f>'Comprehensive apps info'!U180</f>
        <v/>
      </c>
      <c r="V180" s="35" t="str">
        <f>'Comprehensive apps info'!V180</f>
        <v/>
      </c>
      <c r="W180" s="37" t="str">
        <f>'Comprehensive apps info'!W180</f>
        <v/>
      </c>
      <c r="X180" s="55" t="str">
        <f>'Comprehensive apps info'!X180</f>
        <v/>
      </c>
      <c r="Y180" s="40" t="str">
        <f>'Comprehensive apps info'!Y180</f>
        <v/>
      </c>
      <c r="Z180" s="40" t="str">
        <f>'Comprehensive apps info'!Z180</f>
        <v/>
      </c>
      <c r="AA180" s="39" t="str">
        <f>'Comprehensive apps info'!AA180</f>
        <v/>
      </c>
      <c r="AB180" s="39" t="str">
        <f>'Comprehensive apps info'!AB180</f>
        <v/>
      </c>
      <c r="AC180" s="39" t="str">
        <f>'Comprehensive apps info'!AC180</f>
        <v/>
      </c>
      <c r="AD180" s="39" t="str">
        <f>'Comprehensive apps info'!AD180</f>
        <v/>
      </c>
      <c r="AE180" s="39" t="str">
        <f>'Comprehensive apps info'!AE180</f>
        <v/>
      </c>
      <c r="AF180" s="94" t="str">
        <f>'Comprehensive apps info'!AF180</f>
        <v/>
      </c>
      <c r="AG180" s="94" t="str">
        <f>'Comprehensive apps info'!AG180</f>
        <v/>
      </c>
      <c r="AH180" s="94" t="str">
        <f>'Comprehensive apps info'!AH180</f>
        <v/>
      </c>
      <c r="AI180" s="94" t="str">
        <f>'Comprehensive apps info'!AI180</f>
        <v/>
      </c>
      <c r="AJ180" s="94" t="str">
        <f>'Comprehensive apps info'!AJ180</f>
        <v/>
      </c>
      <c r="AK180" s="138" t="str">
        <f>'Comprehensive apps info'!AK180</f>
        <v/>
      </c>
      <c r="AL180" s="1"/>
      <c r="AM180" s="1"/>
      <c r="AN180" s="1"/>
    </row>
    <row r="181">
      <c r="A181" s="1"/>
      <c r="B181" s="14">
        <f>'Comprehensive apps info'!B181</f>
        <v>8</v>
      </c>
      <c r="C181" s="14">
        <f>'Comprehensive apps info'!C181</f>
        <v>13</v>
      </c>
      <c r="D181" s="35" t="str">
        <f>'Comprehensive apps info'!D181</f>
        <v>McKesson</v>
      </c>
      <c r="E181" s="35" t="str">
        <f>'Comprehensive apps info'!E181</f>
        <v>Annual Tax CDs</v>
      </c>
      <c r="F181" s="35" t="str">
        <f>'Comprehensive apps info'!F181</f>
        <v>mkstxcd</v>
      </c>
      <c r="G181" s="35" t="str">
        <f>'Comprehensive apps info'!G181</f>
        <v>Annual</v>
      </c>
      <c r="H181" s="35" t="str">
        <f>'Comprehensive apps info'!H181</f>
        <v>Statement</v>
      </c>
      <c r="I181" s="35" t="str">
        <f>'Comprehensive apps info'!I181</f>
        <v>AFP</v>
      </c>
      <c r="J181" s="35" t="str">
        <f>'Comprehensive apps info'!J181</f>
        <v>Unassigned</v>
      </c>
      <c r="K181" s="35" t="str">
        <f>'Comprehensive apps info'!K181</f>
        <v>Unassigned</v>
      </c>
      <c r="L181" s="35" t="str">
        <f>'Comprehensive apps info'!L181</f>
        <v>Glen Kartchner</v>
      </c>
      <c r="M181" s="35" t="str">
        <f>'Comprehensive apps info'!M181</f>
        <v>Brian Munk</v>
      </c>
      <c r="N181" s="35" t="str">
        <f>'Comprehensive apps info'!N181</f>
        <v>Mike Benson</v>
      </c>
      <c r="O181" s="67" t="str">
        <f>'Comprehensive apps info'!O181</f>
        <v>De-scoped from TEKsystems</v>
      </c>
      <c r="P181" s="35" t="str">
        <f>'Comprehensive apps info'!P181</f>
        <v/>
      </c>
      <c r="Q181" s="35" t="str">
        <f>'Comprehensive apps info'!Q181</f>
        <v/>
      </c>
      <c r="R181" s="35" t="str">
        <f>'Comprehensive apps info'!R181</f>
        <v/>
      </c>
      <c r="S181" s="38" t="str">
        <f>'Comprehensive apps info'!S181</f>
        <v/>
      </c>
      <c r="T181" s="38" t="str">
        <f>'Comprehensive apps info'!T181</f>
        <v/>
      </c>
      <c r="U181" s="35" t="str">
        <f>'Comprehensive apps info'!U181</f>
        <v/>
      </c>
      <c r="V181" s="35" t="str">
        <f>'Comprehensive apps info'!V181</f>
        <v/>
      </c>
      <c r="W181" s="37" t="str">
        <f>'Comprehensive apps info'!W181</f>
        <v/>
      </c>
      <c r="X181" s="55" t="str">
        <f>'Comprehensive apps info'!X181</f>
        <v/>
      </c>
      <c r="Y181" s="40" t="str">
        <f>'Comprehensive apps info'!Y181</f>
        <v/>
      </c>
      <c r="Z181" s="40" t="str">
        <f>'Comprehensive apps info'!Z181</f>
        <v/>
      </c>
      <c r="AA181" s="39" t="str">
        <f>'Comprehensive apps info'!AA181</f>
        <v/>
      </c>
      <c r="AB181" s="39" t="str">
        <f>'Comprehensive apps info'!AB181</f>
        <v/>
      </c>
      <c r="AC181" s="39" t="str">
        <f>'Comprehensive apps info'!AC181</f>
        <v/>
      </c>
      <c r="AD181" s="39" t="str">
        <f>'Comprehensive apps info'!AD181</f>
        <v/>
      </c>
      <c r="AE181" s="39" t="str">
        <f>'Comprehensive apps info'!AE181</f>
        <v/>
      </c>
      <c r="AF181" s="94" t="str">
        <f>'Comprehensive apps info'!AF181</f>
        <v/>
      </c>
      <c r="AG181" s="94" t="str">
        <f>'Comprehensive apps info'!AG181</f>
        <v/>
      </c>
      <c r="AH181" s="94" t="str">
        <f>'Comprehensive apps info'!AH181</f>
        <v/>
      </c>
      <c r="AI181" s="94" t="str">
        <f>'Comprehensive apps info'!AI181</f>
        <v/>
      </c>
      <c r="AJ181" s="94" t="str">
        <f>'Comprehensive apps info'!AJ181</f>
        <v/>
      </c>
      <c r="AK181" s="138" t="str">
        <f>'Comprehensive apps info'!AK181</f>
        <v/>
      </c>
      <c r="AL181" s="1"/>
      <c r="AM181" s="1"/>
      <c r="AN181" s="1"/>
    </row>
    <row r="182">
      <c r="A182" s="1"/>
      <c r="B182" s="14">
        <f>'Comprehensive apps info'!B182</f>
        <v>8</v>
      </c>
      <c r="C182" s="14">
        <f>'Comprehensive apps info'!C182</f>
        <v>14</v>
      </c>
      <c r="D182" s="35" t="str">
        <f>'Comprehensive apps info'!D182</f>
        <v>Solium Captial</v>
      </c>
      <c r="E182" s="35" t="str">
        <f>'Comprehensive apps info'!E182</f>
        <v>Compliance - Y99I</v>
      </c>
      <c r="F182" s="35" t="str">
        <f>'Comprehensive apps info'!F182</f>
        <v>soly99i</v>
      </c>
      <c r="G182" s="35" t="str">
        <f>'Comprehensive apps info'!G182</f>
        <v>Annual</v>
      </c>
      <c r="H182" s="35" t="str">
        <f>'Comprehensive apps info'!H182</f>
        <v>Statement</v>
      </c>
      <c r="I182" s="35" t="str">
        <f>'Comprehensive apps info'!I182</f>
        <v>Raw Data</v>
      </c>
      <c r="J182" s="35" t="str">
        <f>'Comprehensive apps info'!J182</f>
        <v>Unassigned</v>
      </c>
      <c r="K182" s="35" t="str">
        <f>'Comprehensive apps info'!K182</f>
        <v>Unassigned</v>
      </c>
      <c r="L182" s="35" t="str">
        <f>'Comprehensive apps info'!L182</f>
        <v>Tammy Hellberg</v>
      </c>
      <c r="M182" s="35" t="str">
        <f>'Comprehensive apps info'!M182</f>
        <v>Beverly Riebe</v>
      </c>
      <c r="N182" s="35" t="str">
        <f>'Comprehensive apps info'!N182</f>
        <v>Brandon Ballard</v>
      </c>
      <c r="O182" s="67" t="str">
        <f>'Comprehensive apps info'!O182</f>
        <v>De-scoped from TEKsystems</v>
      </c>
      <c r="P182" s="35" t="str">
        <f>'Comprehensive apps info'!P182</f>
        <v/>
      </c>
      <c r="Q182" s="35" t="str">
        <f>'Comprehensive apps info'!Q182</f>
        <v/>
      </c>
      <c r="R182" s="35" t="str">
        <f>'Comprehensive apps info'!R182</f>
        <v/>
      </c>
      <c r="S182" s="38" t="str">
        <f>'Comprehensive apps info'!S182</f>
        <v/>
      </c>
      <c r="T182" s="38" t="str">
        <f>'Comprehensive apps info'!T182</f>
        <v/>
      </c>
      <c r="U182" s="35" t="str">
        <f>'Comprehensive apps info'!U182</f>
        <v/>
      </c>
      <c r="V182" s="35" t="str">
        <f>'Comprehensive apps info'!V182</f>
        <v/>
      </c>
      <c r="W182" s="37" t="str">
        <f>'Comprehensive apps info'!W182</f>
        <v/>
      </c>
      <c r="X182" s="55" t="str">
        <f>'Comprehensive apps info'!X182</f>
        <v/>
      </c>
      <c r="Y182" s="40" t="str">
        <f>'Comprehensive apps info'!Y182</f>
        <v/>
      </c>
      <c r="Z182" s="40" t="str">
        <f>'Comprehensive apps info'!Z182</f>
        <v/>
      </c>
      <c r="AA182" s="39" t="str">
        <f>'Comprehensive apps info'!AA182</f>
        <v/>
      </c>
      <c r="AB182" s="39" t="str">
        <f>'Comprehensive apps info'!AB182</f>
        <v/>
      </c>
      <c r="AC182" s="39" t="str">
        <f>'Comprehensive apps info'!AC182</f>
        <v/>
      </c>
      <c r="AD182" s="39" t="str">
        <f>'Comprehensive apps info'!AD182</f>
        <v/>
      </c>
      <c r="AE182" s="39" t="str">
        <f>'Comprehensive apps info'!AE182</f>
        <v/>
      </c>
      <c r="AF182" s="94" t="str">
        <f>'Comprehensive apps info'!AF182</f>
        <v/>
      </c>
      <c r="AG182" s="94" t="str">
        <f>'Comprehensive apps info'!AG182</f>
        <v/>
      </c>
      <c r="AH182" s="94" t="str">
        <f>'Comprehensive apps info'!AH182</f>
        <v/>
      </c>
      <c r="AI182" s="94" t="str">
        <f>'Comprehensive apps info'!AI182</f>
        <v/>
      </c>
      <c r="AJ182" s="94" t="str">
        <f>'Comprehensive apps info'!AJ182</f>
        <v/>
      </c>
      <c r="AK182" s="138" t="str">
        <f>'Comprehensive apps info'!AK182</f>
        <v/>
      </c>
      <c r="AL182" s="1"/>
      <c r="AM182" s="1"/>
      <c r="AN182" s="1"/>
    </row>
    <row r="183">
      <c r="A183" s="91"/>
      <c r="B183" s="10">
        <f>'Comprehensive apps info'!B183</f>
        <v>8</v>
      </c>
      <c r="C183" s="10">
        <f>'Comprehensive apps info'!C183</f>
        <v>15</v>
      </c>
      <c r="D183" s="25" t="str">
        <f>'Comprehensive apps info'!D183</f>
        <v>State of Maryland</v>
      </c>
      <c r="E183" s="25" t="str">
        <f>'Comprehensive apps info'!E183</f>
        <v>1095-B Standard</v>
      </c>
      <c r="F183" s="25" t="str">
        <f>'Comprehensive apps info'!F183</f>
        <v>smdacar</v>
      </c>
      <c r="G183" s="25" t="str">
        <f>'Comprehensive apps info'!G183</f>
        <v>Annual</v>
      </c>
      <c r="H183" s="25" t="str">
        <f>'Comprehensive apps info'!H183</f>
        <v>Statement</v>
      </c>
      <c r="I183" s="25" t="str">
        <f>'Comprehensive apps info'!I183</f>
        <v>Raw Data</v>
      </c>
      <c r="J183" s="25" t="str">
        <f>'Comprehensive apps info'!J183</f>
        <v>Naidu</v>
      </c>
      <c r="K183" s="25" t="str">
        <f>'Comprehensive apps info'!K183</f>
        <v>Rao</v>
      </c>
      <c r="L183" s="25" t="str">
        <f>'Comprehensive apps info'!L183</f>
        <v>Alan Gebert</v>
      </c>
      <c r="M183" s="25" t="str">
        <f>'Comprehensive apps info'!M183</f>
        <v>Janet Pollock</v>
      </c>
      <c r="N183" s="25" t="str">
        <f>'Comprehensive apps info'!N183</f>
        <v>Casey McCammon</v>
      </c>
      <c r="O183" s="120" t="str">
        <f>'Comprehensive apps info'!O183</f>
        <v>Supported by TEKsystems</v>
      </c>
      <c r="P183" s="25" t="str">
        <f>'Comprehensive apps info'!P183</f>
        <v/>
      </c>
      <c r="Q183" s="25" t="str">
        <f>'Comprehensive apps info'!Q183</f>
        <v/>
      </c>
      <c r="R183" s="25" t="str">
        <f>'Comprehensive apps info'!R183</f>
        <v/>
      </c>
      <c r="S183" s="16" t="str">
        <f>'Comprehensive apps info'!S183</f>
        <v/>
      </c>
      <c r="T183" s="16" t="str">
        <f>'Comprehensive apps info'!T183</f>
        <v/>
      </c>
      <c r="U183" s="25" t="str">
        <f>'Comprehensive apps info'!U183</f>
        <v/>
      </c>
      <c r="V183" s="25" t="str">
        <f>'Comprehensive apps info'!V183</f>
        <v/>
      </c>
      <c r="W183" s="28" t="str">
        <f>'Comprehensive apps info'!W183</f>
        <v/>
      </c>
      <c r="X183" s="29" t="str">
        <f>'Comprehensive apps info'!X183</f>
        <v/>
      </c>
      <c r="Y183" s="30" t="str">
        <f>'Comprehensive apps info'!Y183</f>
        <v/>
      </c>
      <c r="Z183" s="31" t="str">
        <f>'Comprehensive apps info'!Z183</f>
        <v/>
      </c>
      <c r="AA183" s="32" t="str">
        <f>'Comprehensive apps info'!AA183</f>
        <v>rrd-smdacar-igroup@rrd.com</v>
      </c>
      <c r="AB183" s="32" t="str">
        <f>'Comprehensive apps info'!AB183</f>
        <v>rrd-smdacar-egroup@rrd.com</v>
      </c>
      <c r="AC183" s="32" t="str">
        <f>'Comprehensive apps info'!AC183</f>
        <v/>
      </c>
      <c r="AD183" s="32" t="str">
        <f>'Comprehensive apps info'!AD183</f>
        <v/>
      </c>
      <c r="AE183" s="32" t="str">
        <f>'Comprehensive apps info'!AE183</f>
        <v/>
      </c>
      <c r="AF183" s="33" t="str">
        <f>'Comprehensive apps info'!AF183</f>
        <v/>
      </c>
      <c r="AG183" s="33" t="str">
        <f>'Comprehensive apps info'!AG183</f>
        <v/>
      </c>
      <c r="AH183" s="33" t="str">
        <f>'Comprehensive apps info'!AH183</f>
        <v/>
      </c>
      <c r="AI183" s="33" t="str">
        <f>'Comprehensive apps info'!AI183</f>
        <v/>
      </c>
      <c r="AJ183" s="33" t="str">
        <f>'Comprehensive apps info'!AJ183</f>
        <v/>
      </c>
      <c r="AK183" s="34" t="str">
        <f>'Comprehensive apps info'!AK183</f>
        <v/>
      </c>
      <c r="AL183" s="1"/>
      <c r="AM183" s="1"/>
      <c r="AN183" s="1"/>
    </row>
    <row r="184">
      <c r="A184" s="91"/>
      <c r="B184" s="10">
        <f>'Comprehensive apps info'!B184</f>
        <v>8</v>
      </c>
      <c r="C184" s="10">
        <f>'Comprehensive apps info'!C184</f>
        <v>16</v>
      </c>
      <c r="D184" s="25" t="str">
        <f>'Comprehensive apps info'!D184</f>
        <v>State of Mississippi</v>
      </c>
      <c r="E184" s="25" t="str">
        <f>'Comprehensive apps info'!E184</f>
        <v>1095-B Medical Xerox</v>
      </c>
      <c r="F184" s="25" t="str">
        <f>'Comprehensive apps info'!F184</f>
        <v>xmmacar</v>
      </c>
      <c r="G184" s="25" t="str">
        <f>'Comprehensive apps info'!G184</f>
        <v>Annual</v>
      </c>
      <c r="H184" s="25" t="str">
        <f>'Comprehensive apps info'!H184</f>
        <v>Statement</v>
      </c>
      <c r="I184" s="25" t="str">
        <f>'Comprehensive apps info'!I184</f>
        <v>Raw Data</v>
      </c>
      <c r="J184" s="25" t="str">
        <f>'Comprehensive apps info'!J184</f>
        <v>Sushil</v>
      </c>
      <c r="K184" s="25" t="str">
        <f>'Comprehensive apps info'!K184</f>
        <v>Veera</v>
      </c>
      <c r="L184" s="25" t="str">
        <f>'Comprehensive apps info'!L184</f>
        <v>Anthony Goodwin</v>
      </c>
      <c r="M184" s="25" t="str">
        <f>'Comprehensive apps info'!M184</f>
        <v>Patrick Feehan</v>
      </c>
      <c r="N184" s="25" t="str">
        <f>'Comprehensive apps info'!N184</f>
        <v>Casey McCammon</v>
      </c>
      <c r="O184" s="120" t="str">
        <f>'Comprehensive apps info'!O184</f>
        <v>Supported by TEKsystems</v>
      </c>
      <c r="P184" s="25" t="str">
        <f>'Comprehensive apps info'!P184</f>
        <v/>
      </c>
      <c r="Q184" s="25" t="str">
        <f>'Comprehensive apps info'!Q184</f>
        <v/>
      </c>
      <c r="R184" s="25" t="str">
        <f>'Comprehensive apps info'!R184</f>
        <v/>
      </c>
      <c r="S184" s="16" t="str">
        <f>'Comprehensive apps info'!S184</f>
        <v/>
      </c>
      <c r="T184" s="16" t="str">
        <f>'Comprehensive apps info'!T184</f>
        <v/>
      </c>
      <c r="U184" s="25" t="str">
        <f>'Comprehensive apps info'!U184</f>
        <v/>
      </c>
      <c r="V184" s="25" t="str">
        <f>'Comprehensive apps info'!V184</f>
        <v/>
      </c>
      <c r="W184" s="28" t="str">
        <f>'Comprehensive apps info'!W184</f>
        <v/>
      </c>
      <c r="X184" s="29" t="str">
        <f>'Comprehensive apps info'!X184</f>
        <v/>
      </c>
      <c r="Y184" s="30" t="str">
        <f>'Comprehensive apps info'!Y184</f>
        <v/>
      </c>
      <c r="Z184" s="31" t="str">
        <f>'Comprehensive apps info'!Z184</f>
        <v/>
      </c>
      <c r="AA184" s="32" t="str">
        <f>'Comprehensive apps info'!AA184</f>
        <v>rrd-xmmacar-igroup@rrd.com</v>
      </c>
      <c r="AB184" s="32" t="str">
        <f>'Comprehensive apps info'!AB184</f>
        <v>rrd-xmmacar-egroup@rrd.com</v>
      </c>
      <c r="AC184" s="32" t="str">
        <f>'Comprehensive apps info'!AC184</f>
        <v/>
      </c>
      <c r="AD184" s="32" t="str">
        <f>'Comprehensive apps info'!AD184</f>
        <v/>
      </c>
      <c r="AE184" s="32" t="str">
        <f>'Comprehensive apps info'!AE184</f>
        <v/>
      </c>
      <c r="AF184" s="33" t="str">
        <f>'Comprehensive apps info'!AF184</f>
        <v/>
      </c>
      <c r="AG184" s="33" t="str">
        <f>'Comprehensive apps info'!AG184</f>
        <v/>
      </c>
      <c r="AH184" s="33" t="str">
        <f>'Comprehensive apps info'!AH184</f>
        <v/>
      </c>
      <c r="AI184" s="33" t="str">
        <f>'Comprehensive apps info'!AI184</f>
        <v/>
      </c>
      <c r="AJ184" s="33" t="str">
        <f>'Comprehensive apps info'!AJ184</f>
        <v/>
      </c>
      <c r="AK184" s="34" t="str">
        <f>'Comprehensive apps info'!AK184</f>
        <v/>
      </c>
      <c r="AL184" s="1"/>
      <c r="AM184" s="1"/>
      <c r="AN184" s="1"/>
    </row>
    <row r="185">
      <c r="A185" s="1"/>
      <c r="B185" s="14">
        <f>'Comprehensive apps info'!B185</f>
        <v>8</v>
      </c>
      <c r="C185" s="14">
        <f>'Comprehensive apps info'!C185</f>
        <v>17</v>
      </c>
      <c r="D185" s="35" t="str">
        <f>'Comprehensive apps info'!D185</f>
        <v>Verizon</v>
      </c>
      <c r="E185" s="35" t="str">
        <f>'Comprehensive apps info'!E185</f>
        <v>W9</v>
      </c>
      <c r="F185" s="35" t="str">
        <f>'Comprehensive apps info'!F185</f>
        <v>vrzcacz</v>
      </c>
      <c r="G185" s="35" t="str">
        <f>'Comprehensive apps info'!G185</f>
        <v>Annual</v>
      </c>
      <c r="H185" s="35" t="str">
        <f>'Comprehensive apps info'!H185</f>
        <v>Statement</v>
      </c>
      <c r="I185" s="35" t="str">
        <f>'Comprehensive apps info'!I185</f>
        <v/>
      </c>
      <c r="J185" s="35" t="str">
        <f>'Comprehensive apps info'!J185</f>
        <v>Unassigned</v>
      </c>
      <c r="K185" s="35" t="str">
        <f>'Comprehensive apps info'!K185</f>
        <v>Unassigned</v>
      </c>
      <c r="L185" s="35" t="str">
        <f>'Comprehensive apps info'!L185</f>
        <v>Trenton Mumford</v>
      </c>
      <c r="M185" s="35" t="str">
        <f>'Comprehensive apps info'!M185</f>
        <v/>
      </c>
      <c r="N185" s="35" t="str">
        <f>'Comprehensive apps info'!N185</f>
        <v>Mike Benson</v>
      </c>
      <c r="O185" s="67" t="str">
        <f>'Comprehensive apps info'!O185</f>
        <v>De-scoped from TEKsystems</v>
      </c>
      <c r="P185" s="35" t="str">
        <f>'Comprehensive apps info'!P185</f>
        <v/>
      </c>
      <c r="Q185" s="35" t="str">
        <f>'Comprehensive apps info'!Q185</f>
        <v/>
      </c>
      <c r="R185" s="35" t="str">
        <f>'Comprehensive apps info'!R185</f>
        <v/>
      </c>
      <c r="S185" s="38" t="str">
        <f>'Comprehensive apps info'!S185</f>
        <v/>
      </c>
      <c r="T185" s="38" t="str">
        <f>'Comprehensive apps info'!T185</f>
        <v/>
      </c>
      <c r="U185" s="35" t="str">
        <f>'Comprehensive apps info'!U185</f>
        <v/>
      </c>
      <c r="V185" s="35" t="str">
        <f>'Comprehensive apps info'!V185</f>
        <v/>
      </c>
      <c r="W185" s="37" t="str">
        <f>'Comprehensive apps info'!W185</f>
        <v>/prod/bcs/thup/clientapp/vrzcacs/</v>
      </c>
      <c r="X185" s="55" t="str">
        <f>'Comprehensive apps info'!X185</f>
        <v>/bcs/thut/clientapp/vrzcacs/</v>
      </c>
      <c r="Y185" s="40" t="str">
        <f>'Comprehensive apps info'!Y185</f>
        <v/>
      </c>
      <c r="Z185" s="40" t="str">
        <f>'Comprehensive apps info'!Z185</f>
        <v/>
      </c>
      <c r="AA185" s="39" t="str">
        <f>'Comprehensive apps info'!AA185</f>
        <v/>
      </c>
      <c r="AB185" s="39" t="str">
        <f>'Comprehensive apps info'!AB185</f>
        <v/>
      </c>
      <c r="AC185" s="39" t="str">
        <f>'Comprehensive apps info'!AC185</f>
        <v/>
      </c>
      <c r="AD185" s="39" t="str">
        <f>'Comprehensive apps info'!AD185</f>
        <v/>
      </c>
      <c r="AE185" s="39" t="str">
        <f>'Comprehensive apps info'!AE185</f>
        <v/>
      </c>
      <c r="AF185" s="94" t="str">
        <f>'Comprehensive apps info'!AF185</f>
        <v/>
      </c>
      <c r="AG185" s="94" t="str">
        <f>'Comprehensive apps info'!AG185</f>
        <v/>
      </c>
      <c r="AH185" s="94" t="str">
        <f>'Comprehensive apps info'!AH185</f>
        <v/>
      </c>
      <c r="AI185" s="94" t="str">
        <f>'Comprehensive apps info'!AI185</f>
        <v/>
      </c>
      <c r="AJ185" s="94" t="str">
        <f>'Comprehensive apps info'!AJ185</f>
        <v/>
      </c>
      <c r="AK185" s="138" t="str">
        <f>'Comprehensive apps info'!AK185</f>
        <v/>
      </c>
      <c r="AL185" s="1"/>
      <c r="AM185" s="1"/>
      <c r="AN185" s="1"/>
    </row>
    <row r="186">
      <c r="A186" s="91"/>
      <c r="B186" s="10">
        <f>'Comprehensive apps info'!B186</f>
        <v>8</v>
      </c>
      <c r="C186" s="10">
        <f>'Comprehensive apps info'!C186</f>
        <v>18</v>
      </c>
      <c r="D186" s="25" t="str">
        <f>'Comprehensive apps info'!D186</f>
        <v>Virginia Commonwealth</v>
      </c>
      <c r="E186" s="25" t="str">
        <f>'Comprehensive apps info'!E186</f>
        <v>1095-C Standard</v>
      </c>
      <c r="F186" s="25" t="str">
        <f>'Comprehensive apps info'!F186</f>
        <v>cvaacar</v>
      </c>
      <c r="G186" s="25" t="str">
        <f>'Comprehensive apps info'!G186</f>
        <v>Annual</v>
      </c>
      <c r="H186" s="25" t="str">
        <f>'Comprehensive apps info'!H186</f>
        <v>Statement</v>
      </c>
      <c r="I186" s="25" t="str">
        <f>'Comprehensive apps info'!I186</f>
        <v>Raw Data</v>
      </c>
      <c r="J186" s="25" t="str">
        <f>'Comprehensive apps info'!J186</f>
        <v>Naidu</v>
      </c>
      <c r="K186" s="25" t="str">
        <f>'Comprehensive apps info'!K186</f>
        <v>Anil</v>
      </c>
      <c r="L186" s="25" t="str">
        <f>'Comprehensive apps info'!L186</f>
        <v>Alan Gebert</v>
      </c>
      <c r="M186" s="25" t="str">
        <f>'Comprehensive apps info'!M186</f>
        <v>Sean Macklem</v>
      </c>
      <c r="N186" s="25" t="str">
        <f>'Comprehensive apps info'!N186</f>
        <v>Casey McCammon</v>
      </c>
      <c r="O186" s="120" t="str">
        <f>'Comprehensive apps info'!O186</f>
        <v>Supported by TEKsystems</v>
      </c>
      <c r="P186" s="25" t="str">
        <f>'Comprehensive apps info'!P186</f>
        <v/>
      </c>
      <c r="Q186" s="25" t="str">
        <f>'Comprehensive apps info'!Q186</f>
        <v/>
      </c>
      <c r="R186" s="25" t="str">
        <f>'Comprehensive apps info'!R186</f>
        <v/>
      </c>
      <c r="S186" s="16" t="str">
        <f>'Comprehensive apps info'!S186</f>
        <v/>
      </c>
      <c r="T186" s="16" t="str">
        <f>'Comprehensive apps info'!T186</f>
        <v/>
      </c>
      <c r="U186" s="25" t="str">
        <f>'Comprehensive apps info'!U186</f>
        <v/>
      </c>
      <c r="V186" s="25" t="str">
        <f>'Comprehensive apps info'!V186</f>
        <v/>
      </c>
      <c r="W186" s="28" t="str">
        <f>'Comprehensive apps info'!W186</f>
        <v/>
      </c>
      <c r="X186" s="29" t="str">
        <f>'Comprehensive apps info'!X186</f>
        <v/>
      </c>
      <c r="Y186" s="30" t="str">
        <f>'Comprehensive apps info'!Y186</f>
        <v/>
      </c>
      <c r="Z186" s="31" t="str">
        <f>'Comprehensive apps info'!Z186</f>
        <v/>
      </c>
      <c r="AA186" s="32" t="str">
        <f>'Comprehensive apps info'!AA186</f>
        <v/>
      </c>
      <c r="AB186" s="32" t="str">
        <f>'Comprehensive apps info'!AB186</f>
        <v/>
      </c>
      <c r="AC186" s="32" t="str">
        <f>'Comprehensive apps info'!AC186</f>
        <v/>
      </c>
      <c r="AD186" s="32" t="str">
        <f>'Comprehensive apps info'!AD186</f>
        <v/>
      </c>
      <c r="AE186" s="32" t="str">
        <f>'Comprehensive apps info'!AE186</f>
        <v/>
      </c>
      <c r="AF186" s="33" t="str">
        <f>'Comprehensive apps info'!AF186</f>
        <v/>
      </c>
      <c r="AG186" s="33" t="str">
        <f>'Comprehensive apps info'!AG186</f>
        <v/>
      </c>
      <c r="AH186" s="33" t="str">
        <f>'Comprehensive apps info'!AH186</f>
        <v/>
      </c>
      <c r="AI186" s="33" t="str">
        <f>'Comprehensive apps info'!AI186</f>
        <v/>
      </c>
      <c r="AJ186" s="33" t="str">
        <f>'Comprehensive apps info'!AJ186</f>
        <v/>
      </c>
      <c r="AK186" s="34" t="str">
        <f>'Comprehensive apps info'!AK186</f>
        <v/>
      </c>
      <c r="AL186" s="1"/>
      <c r="AM186" s="1"/>
      <c r="AN186" s="1"/>
    </row>
    <row r="187">
      <c r="A187" s="91"/>
      <c r="B187" s="10">
        <f>'Comprehensive apps info'!B187</f>
        <v>8</v>
      </c>
      <c r="C187" s="10">
        <f>'Comprehensive apps info'!C187</f>
        <v>19</v>
      </c>
      <c r="D187" s="25" t="str">
        <f>'Comprehensive apps info'!D187</f>
        <v>Virginia Commonwealth</v>
      </c>
      <c r="E187" s="25" t="str">
        <f>'Comprehensive apps info'!E187</f>
        <v>1095-C Corrections</v>
      </c>
      <c r="F187" s="25" t="str">
        <f>'Comprehensive apps info'!F187</f>
        <v>cvaacar</v>
      </c>
      <c r="G187" s="25" t="str">
        <f>'Comprehensive apps info'!G187</f>
        <v>Annual</v>
      </c>
      <c r="H187" s="25" t="str">
        <f>'Comprehensive apps info'!H187</f>
        <v>Statement</v>
      </c>
      <c r="I187" s="25" t="str">
        <f>'Comprehensive apps info'!I187</f>
        <v>Raw Data</v>
      </c>
      <c r="J187" s="25" t="str">
        <f>'Comprehensive apps info'!J187</f>
        <v>Naidu</v>
      </c>
      <c r="K187" s="25" t="str">
        <f>'Comprehensive apps info'!K187</f>
        <v>Anil</v>
      </c>
      <c r="L187" s="25" t="str">
        <f>'Comprehensive apps info'!L187</f>
        <v>Alan Gebert</v>
      </c>
      <c r="M187" s="25" t="str">
        <f>'Comprehensive apps info'!M187</f>
        <v>Tyson Bird</v>
      </c>
      <c r="N187" s="25" t="str">
        <f>'Comprehensive apps info'!N187</f>
        <v>Casey McCammon</v>
      </c>
      <c r="O187" s="120" t="str">
        <f>'Comprehensive apps info'!O187</f>
        <v>Supported by TEKsystems</v>
      </c>
      <c r="P187" s="25" t="str">
        <f>'Comprehensive apps info'!P187</f>
        <v/>
      </c>
      <c r="Q187" s="25" t="str">
        <f>'Comprehensive apps info'!Q187</f>
        <v/>
      </c>
      <c r="R187" s="25" t="str">
        <f>'Comprehensive apps info'!R187</f>
        <v/>
      </c>
      <c r="S187" s="16" t="str">
        <f>'Comprehensive apps info'!S187</f>
        <v/>
      </c>
      <c r="T187" s="16" t="str">
        <f>'Comprehensive apps info'!T187</f>
        <v/>
      </c>
      <c r="U187" s="25" t="str">
        <f>'Comprehensive apps info'!U187</f>
        <v/>
      </c>
      <c r="V187" s="25" t="str">
        <f>'Comprehensive apps info'!V187</f>
        <v/>
      </c>
      <c r="W187" s="28" t="str">
        <f>'Comprehensive apps info'!W187</f>
        <v/>
      </c>
      <c r="X187" s="29" t="str">
        <f>'Comprehensive apps info'!X187</f>
        <v/>
      </c>
      <c r="Y187" s="30" t="str">
        <f>'Comprehensive apps info'!Y187</f>
        <v/>
      </c>
      <c r="Z187" s="31" t="str">
        <f>'Comprehensive apps info'!Z187</f>
        <v/>
      </c>
      <c r="AA187" s="32" t="str">
        <f>'Comprehensive apps info'!AA187</f>
        <v/>
      </c>
      <c r="AB187" s="32" t="str">
        <f>'Comprehensive apps info'!AB187</f>
        <v/>
      </c>
      <c r="AC187" s="32" t="str">
        <f>'Comprehensive apps info'!AC187</f>
        <v/>
      </c>
      <c r="AD187" s="32" t="str">
        <f>'Comprehensive apps info'!AD187</f>
        <v/>
      </c>
      <c r="AE187" s="32" t="str">
        <f>'Comprehensive apps info'!AE187</f>
        <v/>
      </c>
      <c r="AF187" s="33" t="str">
        <f>'Comprehensive apps info'!AF187</f>
        <v/>
      </c>
      <c r="AG187" s="33" t="str">
        <f>'Comprehensive apps info'!AG187</f>
        <v/>
      </c>
      <c r="AH187" s="33" t="str">
        <f>'Comprehensive apps info'!AH187</f>
        <v/>
      </c>
      <c r="AI187" s="33" t="str">
        <f>'Comprehensive apps info'!AI187</f>
        <v/>
      </c>
      <c r="AJ187" s="33" t="str">
        <f>'Comprehensive apps info'!AJ187</f>
        <v/>
      </c>
      <c r="AK187" s="34" t="str">
        <f>'Comprehensive apps info'!AK187</f>
        <v/>
      </c>
      <c r="AL187" s="1"/>
      <c r="AM187" s="1"/>
      <c r="AN187" s="1"/>
    </row>
    <row r="188">
      <c r="A188" s="91"/>
      <c r="B188" s="10">
        <f>'Comprehensive apps info'!B188</f>
        <v>8</v>
      </c>
      <c r="C188" s="10">
        <f>'Comprehensive apps info'!C188</f>
        <v>20</v>
      </c>
      <c r="D188" s="25" t="str">
        <f>'Comprehensive apps info'!D188</f>
        <v>Virginia Retirement System</v>
      </c>
      <c r="E188" s="25" t="str">
        <f>'Comprehensive apps info'!E188</f>
        <v>W-2 &amp; 1099</v>
      </c>
      <c r="F188" s="25" t="str">
        <f>'Comprehensive apps info'!F188</f>
        <v>vrsw299</v>
      </c>
      <c r="G188" s="25" t="str">
        <f>'Comprehensive apps info'!G188</f>
        <v>Annual</v>
      </c>
      <c r="H188" s="25" t="str">
        <f>'Comprehensive apps info'!H188</f>
        <v>Statement</v>
      </c>
      <c r="I188" s="25" t="str">
        <f>'Comprehensive apps info'!I188</f>
        <v>Raw Data</v>
      </c>
      <c r="J188" s="25" t="str">
        <f>'Comprehensive apps info'!J188</f>
        <v>Ravi</v>
      </c>
      <c r="K188" s="25" t="str">
        <f>'Comprehensive apps info'!K188</f>
        <v>Parth</v>
      </c>
      <c r="L188" s="25" t="str">
        <f>'Comprehensive apps info'!L188</f>
        <v>Ryan Dunoskovic</v>
      </c>
      <c r="M188" s="25" t="str">
        <f>'Comprehensive apps info'!M188</f>
        <v>Jason Hickox</v>
      </c>
      <c r="N188" s="25" t="str">
        <f>'Comprehensive apps info'!N188</f>
        <v>Brandon Ballard</v>
      </c>
      <c r="O188" s="120" t="str">
        <f>'Comprehensive apps info'!O188</f>
        <v>Supported by TEKsystems</v>
      </c>
      <c r="P188" s="25" t="str">
        <f>'Comprehensive apps info'!P188</f>
        <v/>
      </c>
      <c r="Q188" s="25" t="str">
        <f>'Comprehensive apps info'!Q188</f>
        <v/>
      </c>
      <c r="R188" s="25" t="str">
        <f>'Comprehensive apps info'!R188</f>
        <v/>
      </c>
      <c r="S188" s="16" t="str">
        <f>'Comprehensive apps info'!S188</f>
        <v/>
      </c>
      <c r="T188" s="16" t="str">
        <f>'Comprehensive apps info'!T188</f>
        <v/>
      </c>
      <c r="U188" s="25" t="str">
        <f>'Comprehensive apps info'!U188</f>
        <v/>
      </c>
      <c r="V188" s="25" t="str">
        <f>'Comprehensive apps info'!V188</f>
        <v/>
      </c>
      <c r="W188" s="28" t="str">
        <f>'Comprehensive apps info'!W188</f>
        <v/>
      </c>
      <c r="X188" s="29" t="str">
        <f>'Comprehensive apps info'!X188</f>
        <v/>
      </c>
      <c r="Y188" s="30" t="str">
        <f>'Comprehensive apps info'!Y188</f>
        <v>https://sites.google.com/a/rrd.com/virginia-retirement-systems/</v>
      </c>
      <c r="Z188" s="31" t="str">
        <f>'Comprehensive apps info'!Z188</f>
        <v/>
      </c>
      <c r="AA188" s="32" t="str">
        <f>'Comprehensive apps info'!AA188</f>
        <v>rrd-var-igroup@rrd.com</v>
      </c>
      <c r="AB188" s="32" t="str">
        <f>'Comprehensive apps info'!AB188</f>
        <v>N/A</v>
      </c>
      <c r="AC188" s="32" t="str">
        <f>'Comprehensive apps info'!AC188</f>
        <v/>
      </c>
      <c r="AD188" s="32" t="str">
        <f>'Comprehensive apps info'!AD188</f>
        <v/>
      </c>
      <c r="AE188" s="32" t="str">
        <f>'Comprehensive apps info'!AE188</f>
        <v/>
      </c>
      <c r="AF188" s="33" t="str">
        <f>'Comprehensive apps info'!AF188</f>
        <v/>
      </c>
      <c r="AG188" s="33" t="str">
        <f>'Comprehensive apps info'!AG188</f>
        <v/>
      </c>
      <c r="AH188" s="33" t="str">
        <f>'Comprehensive apps info'!AH188</f>
        <v/>
      </c>
      <c r="AI188" s="33" t="str">
        <f>'Comprehensive apps info'!AI188</f>
        <v/>
      </c>
      <c r="AJ188" s="33" t="str">
        <f>'Comprehensive apps info'!AJ188</f>
        <v/>
      </c>
      <c r="AK188" s="34" t="str">
        <f>'Comprehensive apps info'!AK188</f>
        <v/>
      </c>
      <c r="AL188" s="1"/>
      <c r="AM188" s="1"/>
      <c r="AN188" s="1"/>
    </row>
    <row r="189">
      <c r="A189" s="91"/>
      <c r="B189" s="10">
        <f>'Comprehensive apps info'!B189</f>
        <v>8</v>
      </c>
      <c r="C189" s="10">
        <f>'Comprehensive apps info'!C189</f>
        <v>21</v>
      </c>
      <c r="D189" s="25" t="str">
        <f>'Comprehensive apps info'!D189</f>
        <v>Virginia College</v>
      </c>
      <c r="E189" s="25" t="str">
        <f>'Comprehensive apps info'!E189</f>
        <v>1099-Q</v>
      </c>
      <c r="F189" s="25" t="str">
        <f>'Comprehensive apps info'!F189</f>
        <v>vaccomp</v>
      </c>
      <c r="G189" s="25" t="str">
        <f>'Comprehensive apps info'!G189</f>
        <v>Annual</v>
      </c>
      <c r="H189" s="25" t="str">
        <f>'Comprehensive apps info'!H189</f>
        <v>Statement</v>
      </c>
      <c r="I189" s="25" t="str">
        <f>'Comprehensive apps info'!I189</f>
        <v>Raw Data</v>
      </c>
      <c r="J189" s="25" t="str">
        <f>'Comprehensive apps info'!J189</f>
        <v>Lakshmi</v>
      </c>
      <c r="K189" s="25" t="str">
        <f>'Comprehensive apps info'!K189</f>
        <v>Parth</v>
      </c>
      <c r="L189" s="25" t="str">
        <f>'Comprehensive apps info'!L189</f>
        <v>Ismaila Meite</v>
      </c>
      <c r="M189" s="25" t="str">
        <f>'Comprehensive apps info'!M189</f>
        <v>Beverly Riebe</v>
      </c>
      <c r="N189" s="25" t="str">
        <f>'Comprehensive apps info'!N189</f>
        <v>Mike Benson</v>
      </c>
      <c r="O189" s="120" t="str">
        <f>'Comprehensive apps info'!O189</f>
        <v>Supported by TEKsystems</v>
      </c>
      <c r="P189" s="25" t="str">
        <f>'Comprehensive apps info'!P189</f>
        <v/>
      </c>
      <c r="Q189" s="25" t="str">
        <f>'Comprehensive apps info'!Q189</f>
        <v/>
      </c>
      <c r="R189" s="25" t="str">
        <f>'Comprehensive apps info'!R189</f>
        <v/>
      </c>
      <c r="S189" s="16" t="str">
        <f>'Comprehensive apps info'!S189</f>
        <v/>
      </c>
      <c r="T189" s="16" t="str">
        <f>'Comprehensive apps info'!T189</f>
        <v/>
      </c>
      <c r="U189" s="25" t="str">
        <f>'Comprehensive apps info'!U189</f>
        <v/>
      </c>
      <c r="V189" s="25" t="str">
        <f>'Comprehensive apps info'!V189</f>
        <v/>
      </c>
      <c r="W189" s="28" t="str">
        <f>'Comprehensive apps info'!W189</f>
        <v/>
      </c>
      <c r="X189" s="29" t="str">
        <f>'Comprehensive apps info'!X189</f>
        <v/>
      </c>
      <c r="Y189" s="30" t="str">
        <f>'Comprehensive apps info'!Y189</f>
        <v>https://sites.google.com/a/rrd.com/virginia-college-1099-q/</v>
      </c>
      <c r="Z189" s="31" t="str">
        <f>'Comprehensive apps info'!Z189</f>
        <v/>
      </c>
      <c r="AA189" s="32" t="str">
        <f>'Comprehensive apps info'!AA189</f>
        <v>rrd-vaccomp-igroup@rrd.com</v>
      </c>
      <c r="AB189" s="32" t="str">
        <f>'Comprehensive apps info'!AB189</f>
        <v>rrd-vaccomp-egroup@rrd.com</v>
      </c>
      <c r="AC189" s="32" t="str">
        <f>'Comprehensive apps info'!AC189</f>
        <v/>
      </c>
      <c r="AD189" s="32" t="str">
        <f>'Comprehensive apps info'!AD189</f>
        <v/>
      </c>
      <c r="AE189" s="32" t="str">
        <f>'Comprehensive apps info'!AE189</f>
        <v/>
      </c>
      <c r="AF189" s="33" t="str">
        <f>'Comprehensive apps info'!AF189</f>
        <v/>
      </c>
      <c r="AG189" s="33" t="str">
        <f>'Comprehensive apps info'!AG189</f>
        <v/>
      </c>
      <c r="AH189" s="33" t="str">
        <f>'Comprehensive apps info'!AH189</f>
        <v/>
      </c>
      <c r="AI189" s="33" t="str">
        <f>'Comprehensive apps info'!AI189</f>
        <v/>
      </c>
      <c r="AJ189" s="33" t="str">
        <f>'Comprehensive apps info'!AJ189</f>
        <v/>
      </c>
      <c r="AK189" s="34" t="str">
        <f>'Comprehensive apps info'!AK189</f>
        <v/>
      </c>
      <c r="AL189" s="1"/>
      <c r="AM189" s="1"/>
      <c r="AN189" s="1"/>
    </row>
    <row r="190">
      <c r="A190" s="91"/>
      <c r="B190" s="10">
        <f>'Comprehensive apps info'!B190</f>
        <v>8</v>
      </c>
      <c r="C190" s="10">
        <f>'Comprehensive apps info'!C190</f>
        <v>22</v>
      </c>
      <c r="D190" s="25" t="str">
        <f>'Comprehensive apps info'!D190</f>
        <v>Xerox DMMIS</v>
      </c>
      <c r="E190" s="25" t="str">
        <f>'Comprehensive apps info'!E190</f>
        <v>1095-B Standard</v>
      </c>
      <c r="F190" s="25" t="str">
        <f>'Comprehensive apps info'!F190</f>
        <v>axkacar</v>
      </c>
      <c r="G190" s="25" t="str">
        <f>'Comprehensive apps info'!G190</f>
        <v>Annual</v>
      </c>
      <c r="H190" s="25" t="str">
        <f>'Comprehensive apps info'!H190</f>
        <v>Statement</v>
      </c>
      <c r="I190" s="25" t="str">
        <f>'Comprehensive apps info'!I190</f>
        <v>Raw Data</v>
      </c>
      <c r="J190" s="25" t="str">
        <f>'Comprehensive apps info'!J190</f>
        <v>Naidu</v>
      </c>
      <c r="K190" s="25" t="str">
        <f>'Comprehensive apps info'!K190</f>
        <v>Rao</v>
      </c>
      <c r="L190" s="25" t="str">
        <f>'Comprehensive apps info'!L190</f>
        <v>Alan Gebert</v>
      </c>
      <c r="M190" s="25" t="str">
        <f>'Comprehensive apps info'!M190</f>
        <v>Patrick Feehan</v>
      </c>
      <c r="N190" s="25" t="str">
        <f>'Comprehensive apps info'!N190</f>
        <v>Casey McCammon</v>
      </c>
      <c r="O190" s="120" t="str">
        <f>'Comprehensive apps info'!O190</f>
        <v>Supported by TEKsystems</v>
      </c>
      <c r="P190" s="25" t="str">
        <f>'Comprehensive apps info'!P190</f>
        <v/>
      </c>
      <c r="Q190" s="25" t="str">
        <f>'Comprehensive apps info'!Q190</f>
        <v/>
      </c>
      <c r="R190" s="25" t="str">
        <f>'Comprehensive apps info'!R190</f>
        <v/>
      </c>
      <c r="S190" s="16" t="str">
        <f>'Comprehensive apps info'!S190</f>
        <v/>
      </c>
      <c r="T190" s="16" t="str">
        <f>'Comprehensive apps info'!T190</f>
        <v/>
      </c>
      <c r="U190" s="25" t="str">
        <f>'Comprehensive apps info'!U190</f>
        <v/>
      </c>
      <c r="V190" s="25" t="str">
        <f>'Comprehensive apps info'!V190</f>
        <v/>
      </c>
      <c r="W190" s="28" t="str">
        <f>'Comprehensive apps info'!W190</f>
        <v/>
      </c>
      <c r="X190" s="29" t="str">
        <f>'Comprehensive apps info'!X190</f>
        <v/>
      </c>
      <c r="Y190" s="30" t="str">
        <f>'Comprehensive apps info'!Y190</f>
        <v/>
      </c>
      <c r="Z190" s="31" t="str">
        <f>'Comprehensive apps info'!Z190</f>
        <v/>
      </c>
      <c r="AA190" s="32" t="str">
        <f>'Comprehensive apps info'!AA190</f>
        <v/>
      </c>
      <c r="AB190" s="32" t="str">
        <f>'Comprehensive apps info'!AB190</f>
        <v/>
      </c>
      <c r="AC190" s="32" t="str">
        <f>'Comprehensive apps info'!AC190</f>
        <v/>
      </c>
      <c r="AD190" s="32" t="str">
        <f>'Comprehensive apps info'!AD190</f>
        <v/>
      </c>
      <c r="AE190" s="32" t="str">
        <f>'Comprehensive apps info'!AE190</f>
        <v/>
      </c>
      <c r="AF190" s="33" t="str">
        <f>'Comprehensive apps info'!AF190</f>
        <v/>
      </c>
      <c r="AG190" s="33" t="str">
        <f>'Comprehensive apps info'!AG190</f>
        <v/>
      </c>
      <c r="AH190" s="33" t="str">
        <f>'Comprehensive apps info'!AH190</f>
        <v/>
      </c>
      <c r="AI190" s="33" t="str">
        <f>'Comprehensive apps info'!AI190</f>
        <v/>
      </c>
      <c r="AJ190" s="33" t="str">
        <f>'Comprehensive apps info'!AJ190</f>
        <v/>
      </c>
      <c r="AK190" s="34" t="str">
        <f>'Comprehensive apps info'!AK190</f>
        <v/>
      </c>
      <c r="AL190" s="1"/>
      <c r="AM190" s="1"/>
      <c r="AN190" s="1"/>
    </row>
    <row r="191">
      <c r="A191" s="91"/>
      <c r="B191" s="10">
        <f>'Comprehensive apps info'!B191</f>
        <v>8</v>
      </c>
      <c r="C191" s="10">
        <f>'Comprehensive apps info'!C191</f>
        <v>23</v>
      </c>
      <c r="D191" s="25" t="str">
        <f>'Comprehensive apps info'!D191</f>
        <v>State of Mississippi</v>
      </c>
      <c r="E191" s="25" t="str">
        <f>'Comprehensive apps info'!E191</f>
        <v>1095 Compliance Forms</v>
      </c>
      <c r="F191" s="25" t="str">
        <f>'Comprehensive apps info'!F191</f>
        <v>xmmacar</v>
      </c>
      <c r="G191" s="25" t="str">
        <f>'Comprehensive apps info'!G191</f>
        <v>Annual</v>
      </c>
      <c r="H191" s="25" t="str">
        <f>'Comprehensive apps info'!H191</f>
        <v>Statement</v>
      </c>
      <c r="I191" s="25" t="str">
        <f>'Comprehensive apps info'!I191</f>
        <v>Raw Data</v>
      </c>
      <c r="J191" s="25" t="str">
        <f>'Comprehensive apps info'!J191</f>
        <v>Veera</v>
      </c>
      <c r="K191" s="25" t="str">
        <f>'Comprehensive apps info'!K191</f>
        <v>Sushil</v>
      </c>
      <c r="L191" s="25" t="str">
        <f>'Comprehensive apps info'!L191</f>
        <v>Anthony Goodwin</v>
      </c>
      <c r="M191" s="25" t="str">
        <f>'Comprehensive apps info'!M191</f>
        <v>Patrick Feehan</v>
      </c>
      <c r="N191" s="25" t="str">
        <f>'Comprehensive apps info'!N191</f>
        <v>Casey McCammon</v>
      </c>
      <c r="O191" s="120" t="str">
        <f>'Comprehensive apps info'!O191</f>
        <v>Supported by TEKsystems</v>
      </c>
      <c r="P191" s="25" t="str">
        <f>'Comprehensive apps info'!P191</f>
        <v/>
      </c>
      <c r="Q191" s="25" t="str">
        <f>'Comprehensive apps info'!Q191</f>
        <v/>
      </c>
      <c r="R191" s="25" t="str">
        <f>'Comprehensive apps info'!R191</f>
        <v/>
      </c>
      <c r="S191" s="16" t="str">
        <f>'Comprehensive apps info'!S191</f>
        <v/>
      </c>
      <c r="T191" s="16" t="str">
        <f>'Comprehensive apps info'!T191</f>
        <v/>
      </c>
      <c r="U191" s="25" t="str">
        <f>'Comprehensive apps info'!U191</f>
        <v/>
      </c>
      <c r="V191" s="25" t="str">
        <f>'Comprehensive apps info'!V191</f>
        <v/>
      </c>
      <c r="W191" s="28" t="str">
        <f>'Comprehensive apps info'!W191</f>
        <v/>
      </c>
      <c r="X191" s="29" t="str">
        <f>'Comprehensive apps info'!X191</f>
        <v/>
      </c>
      <c r="Y191" s="30" t="str">
        <f>'Comprehensive apps info'!Y191</f>
        <v/>
      </c>
      <c r="Z191" s="31" t="str">
        <f>'Comprehensive apps info'!Z191</f>
        <v/>
      </c>
      <c r="AA191" s="32" t="str">
        <f>'Comprehensive apps info'!AA191</f>
        <v/>
      </c>
      <c r="AB191" s="32" t="str">
        <f>'Comprehensive apps info'!AB191</f>
        <v/>
      </c>
      <c r="AC191" s="32" t="str">
        <f>'Comprehensive apps info'!AC191</f>
        <v/>
      </c>
      <c r="AD191" s="32" t="str">
        <f>'Comprehensive apps info'!AD191</f>
        <v/>
      </c>
      <c r="AE191" s="32" t="str">
        <f>'Comprehensive apps info'!AE191</f>
        <v/>
      </c>
      <c r="AF191" s="33" t="str">
        <f>'Comprehensive apps info'!AF191</f>
        <v/>
      </c>
      <c r="AG191" s="33" t="str">
        <f>'Comprehensive apps info'!AG191</f>
        <v/>
      </c>
      <c r="AH191" s="33" t="str">
        <f>'Comprehensive apps info'!AH191</f>
        <v/>
      </c>
      <c r="AI191" s="33" t="str">
        <f>'Comprehensive apps info'!AI191</f>
        <v/>
      </c>
      <c r="AJ191" s="33" t="str">
        <f>'Comprehensive apps info'!AJ191</f>
        <v/>
      </c>
      <c r="AK191" s="34" t="str">
        <f>'Comprehensive apps info'!AK191</f>
        <v/>
      </c>
      <c r="AL191" s="91"/>
      <c r="AM191" s="91"/>
      <c r="AN191" s="91"/>
    </row>
    <row r="192">
      <c r="A192" s="91"/>
      <c r="B192" s="10">
        <f>'Comprehensive apps info'!B192</f>
        <v>8</v>
      </c>
      <c r="C192" s="10">
        <f>'Comprehensive apps info'!C192</f>
        <v>24</v>
      </c>
      <c r="D192" s="25" t="str">
        <f>'Comprehensive apps info'!D192</f>
        <v>State of Mississippi</v>
      </c>
      <c r="E192" s="25" t="str">
        <f>'Comprehensive apps info'!E192</f>
        <v>1095 Medical Corrected Run</v>
      </c>
      <c r="F192" s="25" t="str">
        <f>'Comprehensive apps info'!F192</f>
        <v>xmmacar</v>
      </c>
      <c r="G192" s="25" t="str">
        <f>'Comprehensive apps info'!G192</f>
        <v>Monthly</v>
      </c>
      <c r="H192" s="25" t="str">
        <f>'Comprehensive apps info'!H192</f>
        <v>Statement</v>
      </c>
      <c r="I192" s="25" t="str">
        <f>'Comprehensive apps info'!I192</f>
        <v>Raw Data</v>
      </c>
      <c r="J192" s="25" t="str">
        <f>'Comprehensive apps info'!J192</f>
        <v>Veera</v>
      </c>
      <c r="K192" s="25" t="str">
        <f>'Comprehensive apps info'!K192</f>
        <v>Sushil</v>
      </c>
      <c r="L192" s="25" t="str">
        <f>'Comprehensive apps info'!L192</f>
        <v>Anthony Goodwin</v>
      </c>
      <c r="M192" s="25" t="str">
        <f>'Comprehensive apps info'!M192</f>
        <v>Tyson Bird</v>
      </c>
      <c r="N192" s="25" t="str">
        <f>'Comprehensive apps info'!N192</f>
        <v>Casey McCammon</v>
      </c>
      <c r="O192" s="120" t="str">
        <f>'Comprehensive apps info'!O192</f>
        <v>Supported by TEKsystems</v>
      </c>
      <c r="P192" s="25" t="str">
        <f>'Comprehensive apps info'!P192</f>
        <v/>
      </c>
      <c r="Q192" s="25" t="str">
        <f>'Comprehensive apps info'!Q192</f>
        <v/>
      </c>
      <c r="R192" s="25" t="str">
        <f>'Comprehensive apps info'!R192</f>
        <v/>
      </c>
      <c r="S192" s="16" t="str">
        <f>'Comprehensive apps info'!S192</f>
        <v/>
      </c>
      <c r="T192" s="16" t="str">
        <f>'Comprehensive apps info'!T192</f>
        <v/>
      </c>
      <c r="U192" s="25" t="str">
        <f>'Comprehensive apps info'!U192</f>
        <v/>
      </c>
      <c r="V192" s="25" t="str">
        <f>'Comprehensive apps info'!V192</f>
        <v/>
      </c>
      <c r="W192" s="28" t="str">
        <f>'Comprehensive apps info'!W192</f>
        <v/>
      </c>
      <c r="X192" s="29" t="str">
        <f>'Comprehensive apps info'!X192</f>
        <v/>
      </c>
      <c r="Y192" s="30" t="str">
        <f>'Comprehensive apps info'!Y192</f>
        <v/>
      </c>
      <c r="Z192" s="31" t="str">
        <f>'Comprehensive apps info'!Z192</f>
        <v/>
      </c>
      <c r="AA192" s="32" t="str">
        <f>'Comprehensive apps info'!AA192</f>
        <v/>
      </c>
      <c r="AB192" s="32" t="str">
        <f>'Comprehensive apps info'!AB192</f>
        <v/>
      </c>
      <c r="AC192" s="32" t="str">
        <f>'Comprehensive apps info'!AC192</f>
        <v/>
      </c>
      <c r="AD192" s="32" t="str">
        <f>'Comprehensive apps info'!AD192</f>
        <v/>
      </c>
      <c r="AE192" s="32" t="str">
        <f>'Comprehensive apps info'!AE192</f>
        <v/>
      </c>
      <c r="AF192" s="33" t="str">
        <f>'Comprehensive apps info'!AF192</f>
        <v/>
      </c>
      <c r="AG192" s="33" t="str">
        <f>'Comprehensive apps info'!AG192</f>
        <v/>
      </c>
      <c r="AH192" s="33" t="str">
        <f>'Comprehensive apps info'!AH192</f>
        <v/>
      </c>
      <c r="AI192" s="33" t="str">
        <f>'Comprehensive apps info'!AI192</f>
        <v/>
      </c>
      <c r="AJ192" s="33" t="str">
        <f>'Comprehensive apps info'!AJ192</f>
        <v/>
      </c>
      <c r="AK192" s="34" t="str">
        <f>'Comprehensive apps info'!AK192</f>
        <v/>
      </c>
      <c r="AL192" s="91"/>
      <c r="AM192" s="91"/>
      <c r="AN192" s="91"/>
    </row>
    <row r="193">
      <c r="A193" s="91"/>
      <c r="B193" s="10">
        <f>'Comprehensive apps info'!B193</f>
        <v>8</v>
      </c>
      <c r="C193" s="10">
        <f>'Comprehensive apps info'!C193</f>
        <v>25</v>
      </c>
      <c r="D193" s="25" t="str">
        <f>'Comprehensive apps info'!D193</f>
        <v>Hartford</v>
      </c>
      <c r="E193" s="25" t="str">
        <f>'Comprehensive apps info'!E193</f>
        <v>Financial Statements</v>
      </c>
      <c r="F193" s="25" t="str">
        <f>'Comprehensive apps info'!F193</f>
        <v>hfdfast</v>
      </c>
      <c r="G193" s="25" t="str">
        <f>'Comprehensive apps info'!G193</f>
        <v>Annual</v>
      </c>
      <c r="H193" s="25" t="str">
        <f>'Comprehensive apps info'!H193</f>
        <v>Statement</v>
      </c>
      <c r="I193" s="25" t="str">
        <f>'Comprehensive apps info'!I193</f>
        <v/>
      </c>
      <c r="J193" s="25" t="str">
        <f>'Comprehensive apps info'!J193</f>
        <v>Venkat</v>
      </c>
      <c r="K193" s="25" t="str">
        <f>'Comprehensive apps info'!K193</f>
        <v>Ravi</v>
      </c>
      <c r="L193" s="25" t="str">
        <f>'Comprehensive apps info'!L193</f>
        <v>Tammy Hellberg</v>
      </c>
      <c r="M193" s="25" t="str">
        <f>'Comprehensive apps info'!M193</f>
        <v>Lynsey Falkenberg</v>
      </c>
      <c r="N193" s="25" t="str">
        <f>'Comprehensive apps info'!N193</f>
        <v>Brandon Ballard</v>
      </c>
      <c r="O193" s="120" t="str">
        <f>'Comprehensive apps info'!O193</f>
        <v>Supported by TEKsystems</v>
      </c>
      <c r="P193" s="25" t="str">
        <f>'Comprehensive apps info'!P193</f>
        <v/>
      </c>
      <c r="Q193" s="25" t="str">
        <f>'Comprehensive apps info'!Q193</f>
        <v/>
      </c>
      <c r="R193" s="25" t="str">
        <f>'Comprehensive apps info'!R193</f>
        <v/>
      </c>
      <c r="S193" s="16" t="str">
        <f>'Comprehensive apps info'!S193</f>
        <v/>
      </c>
      <c r="T193" s="16" t="str">
        <f>'Comprehensive apps info'!T193</f>
        <v/>
      </c>
      <c r="U193" s="25" t="str">
        <f>'Comprehensive apps info'!U193</f>
        <v/>
      </c>
      <c r="V193" s="25" t="str">
        <f>'Comprehensive apps info'!V193</f>
        <v/>
      </c>
      <c r="W193" s="28" t="str">
        <f>'Comprehensive apps info'!W193</f>
        <v/>
      </c>
      <c r="X193" s="29" t="str">
        <f>'Comprehensive apps info'!X193</f>
        <v/>
      </c>
      <c r="Y193" s="30" t="str">
        <f>'Comprehensive apps info'!Y193</f>
        <v>https://sites.google.com/a/rrd.com/hartford/</v>
      </c>
      <c r="Z193" s="31" t="str">
        <f>'Comprehensive apps info'!Z193</f>
        <v/>
      </c>
      <c r="AA193" s="32" t="str">
        <f>'Comprehensive apps info'!AA193</f>
        <v>rrd-hfdfast-internal@rrd.com</v>
      </c>
      <c r="AB193" s="32" t="str">
        <f>'Comprehensive apps info'!AB193</f>
        <v>rrd-hfdfast-external@rrd.com</v>
      </c>
      <c r="AC193" s="32" t="str">
        <f>'Comprehensive apps info'!AC193</f>
        <v/>
      </c>
      <c r="AD193" s="32" t="str">
        <f>'Comprehensive apps info'!AD193</f>
        <v/>
      </c>
      <c r="AE193" s="32" t="str">
        <f>'Comprehensive apps info'!AE193</f>
        <v/>
      </c>
      <c r="AF193" s="33" t="str">
        <f>'Comprehensive apps info'!AF193</f>
        <v/>
      </c>
      <c r="AG193" s="33" t="str">
        <f>'Comprehensive apps info'!AG193</f>
        <v/>
      </c>
      <c r="AH193" s="33" t="str">
        <f>'Comprehensive apps info'!AH193</f>
        <v/>
      </c>
      <c r="AI193" s="33" t="str">
        <f>'Comprehensive apps info'!AI193</f>
        <v/>
      </c>
      <c r="AJ193" s="33" t="str">
        <f>'Comprehensive apps info'!AJ193</f>
        <v/>
      </c>
      <c r="AK193" s="34" t="str">
        <f>'Comprehensive apps info'!AK193</f>
        <v/>
      </c>
      <c r="AL193" s="91"/>
      <c r="AM193" s="91"/>
      <c r="AN193" s="91"/>
    </row>
    <row r="194">
      <c r="A194" s="1"/>
      <c r="B194" s="14">
        <f>'Comprehensive apps info'!B194</f>
        <v>8</v>
      </c>
      <c r="C194" s="14">
        <f>'Comprehensive apps info'!C194</f>
        <v>26</v>
      </c>
      <c r="D194" s="35" t="str">
        <f>'Comprehensive apps info'!D194</f>
        <v>Genworth AssetMark</v>
      </c>
      <c r="E194" s="35" t="str">
        <f>'Comprehensive apps info'!E194</f>
        <v>1099-R</v>
      </c>
      <c r="F194" s="35" t="str">
        <f>'Comprehensive apps info'!F194</f>
        <v>gnwrtmt</v>
      </c>
      <c r="G194" s="35" t="str">
        <f>'Comprehensive apps info'!G194</f>
        <v>Annual</v>
      </c>
      <c r="H194" s="35" t="str">
        <f>'Comprehensive apps info'!H194</f>
        <v>Statement</v>
      </c>
      <c r="I194" s="35" t="str">
        <f>'Comprehensive apps info'!I194</f>
        <v>PDF</v>
      </c>
      <c r="J194" s="35" t="str">
        <f>'Comprehensive apps info'!J194</f>
        <v>Unassigned</v>
      </c>
      <c r="K194" s="35" t="str">
        <f>'Comprehensive apps info'!K194</f>
        <v>Unassigned</v>
      </c>
      <c r="L194" s="35" t="str">
        <f>'Comprehensive apps info'!L194</f>
        <v>Bob Durtschi</v>
      </c>
      <c r="M194" s="35" t="str">
        <f>'Comprehensive apps info'!M194</f>
        <v>Richard Sprague</v>
      </c>
      <c r="N194" s="35" t="str">
        <f>'Comprehensive apps info'!N194</f>
        <v>Casey McCammon</v>
      </c>
      <c r="O194" s="67" t="str">
        <f>'Comprehensive apps info'!O194</f>
        <v>De-scoped from TEKsystems</v>
      </c>
      <c r="P194" s="35" t="str">
        <f>'Comprehensive apps info'!P194</f>
        <v/>
      </c>
      <c r="Q194" s="35" t="str">
        <f>'Comprehensive apps info'!Q194</f>
        <v/>
      </c>
      <c r="R194" s="35" t="str">
        <f>'Comprehensive apps info'!R194</f>
        <v/>
      </c>
      <c r="S194" s="38" t="str">
        <f>'Comprehensive apps info'!S194</f>
        <v/>
      </c>
      <c r="T194" s="38" t="str">
        <f>'Comprehensive apps info'!T194</f>
        <v/>
      </c>
      <c r="U194" s="35" t="str">
        <f>'Comprehensive apps info'!U194</f>
        <v/>
      </c>
      <c r="V194" s="35" t="str">
        <f>'Comprehensive apps info'!V194</f>
        <v/>
      </c>
      <c r="W194" s="37" t="str">
        <f>'Comprehensive apps info'!W194</f>
        <v/>
      </c>
      <c r="X194" s="55" t="str">
        <f>'Comprehensive apps info'!X194</f>
        <v/>
      </c>
      <c r="Y194" s="40" t="str">
        <f>'Comprehensive apps info'!Y194</f>
        <v/>
      </c>
      <c r="Z194" s="40" t="str">
        <f>'Comprehensive apps info'!Z194</f>
        <v/>
      </c>
      <c r="AA194" s="39" t="str">
        <f>'Comprehensive apps info'!AA194</f>
        <v/>
      </c>
      <c r="AB194" s="39" t="str">
        <f>'Comprehensive apps info'!AB194</f>
        <v/>
      </c>
      <c r="AC194" s="39" t="str">
        <f>'Comprehensive apps info'!AC194</f>
        <v/>
      </c>
      <c r="AD194" s="39" t="str">
        <f>'Comprehensive apps info'!AD194</f>
        <v/>
      </c>
      <c r="AE194" s="39" t="str">
        <f>'Comprehensive apps info'!AE194</f>
        <v/>
      </c>
      <c r="AF194" s="94" t="str">
        <f>'Comprehensive apps info'!AF194</f>
        <v/>
      </c>
      <c r="AG194" s="94" t="str">
        <f>'Comprehensive apps info'!AG194</f>
        <v/>
      </c>
      <c r="AH194" s="94" t="str">
        <f>'Comprehensive apps info'!AH194</f>
        <v/>
      </c>
      <c r="AI194" s="94" t="str">
        <f>'Comprehensive apps info'!AI194</f>
        <v/>
      </c>
      <c r="AJ194" s="94" t="str">
        <f>'Comprehensive apps info'!AJ194</f>
        <v/>
      </c>
      <c r="AK194" s="138" t="str">
        <f>'Comprehensive apps info'!AK194</f>
        <v/>
      </c>
      <c r="AL194" s="1"/>
      <c r="AM194" s="1"/>
      <c r="AN194" s="1"/>
    </row>
    <row r="195" hidden="1">
      <c r="A195" s="91"/>
      <c r="B195" s="10">
        <f>'Comprehensive apps info'!B195</f>
        <v>9</v>
      </c>
      <c r="C195" s="10">
        <f>'Comprehensive apps info'!C195</f>
        <v>1</v>
      </c>
      <c r="D195" s="25" t="str">
        <f>'Comprehensive apps info'!D195</f>
        <v>CMG Mortgage</v>
      </c>
      <c r="E195" s="25" t="str">
        <f>'Comprehensive apps info'!E195</f>
        <v>Statements</v>
      </c>
      <c r="F195" s="25" t="str">
        <f>'Comprehensive apps info'!F195</f>
        <v>cmgmort</v>
      </c>
      <c r="G195" s="25" t="str">
        <f>'Comprehensive apps info'!G195</f>
        <v>Monthly</v>
      </c>
      <c r="H195" s="25" t="str">
        <f>'Comprehensive apps info'!H195</f>
        <v>Stmt</v>
      </c>
      <c r="I195" s="25" t="str">
        <f>'Comprehensive apps info'!I195</f>
        <v>Raw Data</v>
      </c>
      <c r="J195" s="25" t="str">
        <f>'Comprehensive apps info'!J195</f>
        <v>Nethra</v>
      </c>
      <c r="K195" s="25" t="str">
        <f>'Comprehensive apps info'!K195</f>
        <v>Rao</v>
      </c>
      <c r="L195" s="25" t="str">
        <f>'Comprehensive apps info'!L195</f>
        <v>Alexej Magura</v>
      </c>
      <c r="M195" s="25" t="str">
        <f>'Comprehensive apps info'!M195</f>
        <v>Todd Bedore</v>
      </c>
      <c r="N195" s="25" t="str">
        <f>'Comprehensive apps info'!N195</f>
        <v>Brandon Ballard</v>
      </c>
      <c r="O195" s="120" t="str">
        <f>'Comprehensive apps info'!O195</f>
        <v>Supported by TEKsystems</v>
      </c>
      <c r="P195" s="25" t="str">
        <f>'Comprehensive apps info'!P195</f>
        <v/>
      </c>
      <c r="Q195" s="25" t="str">
        <f>'Comprehensive apps info'!Q195</f>
        <v/>
      </c>
      <c r="R195" s="25" t="str">
        <f>'Comprehensive apps info'!R195</f>
        <v/>
      </c>
      <c r="S195" s="16" t="str">
        <f>'Comprehensive apps info'!S195</f>
        <v/>
      </c>
      <c r="T195" s="16" t="str">
        <f>'Comprehensive apps info'!T195</f>
        <v/>
      </c>
      <c r="U195" s="25" t="str">
        <f>'Comprehensive apps info'!U195</f>
        <v/>
      </c>
      <c r="V195" s="25" t="str">
        <f>'Comprehensive apps info'!V195</f>
        <v/>
      </c>
      <c r="W195" s="28" t="str">
        <f>'Comprehensive apps info'!W195</f>
        <v/>
      </c>
      <c r="X195" s="29" t="str">
        <f>'Comprehensive apps info'!X195</f>
        <v/>
      </c>
      <c r="Y195" s="30" t="str">
        <f>'Comprehensive apps info'!Y195</f>
        <v>https://sites.google.com/a/rrd.com/cmg-arch/</v>
      </c>
      <c r="Z195" s="31" t="str">
        <f>'Comprehensive apps info'!Z195</f>
        <v/>
      </c>
      <c r="AA195" s="32" t="str">
        <f>'Comprehensive apps info'!AA195</f>
        <v/>
      </c>
      <c r="AB195" s="32" t="str">
        <f>'Comprehensive apps info'!AB195</f>
        <v/>
      </c>
      <c r="AC195" s="32" t="str">
        <f>'Comprehensive apps info'!AC195</f>
        <v/>
      </c>
      <c r="AD195" s="32" t="str">
        <f>'Comprehensive apps info'!AD195</f>
        <v/>
      </c>
      <c r="AE195" s="32" t="str">
        <f>'Comprehensive apps info'!AE195</f>
        <v/>
      </c>
      <c r="AF195" s="33" t="str">
        <f>'Comprehensive apps info'!AF195</f>
        <v/>
      </c>
      <c r="AG195" s="33" t="str">
        <f>'Comprehensive apps info'!AG195</f>
        <v/>
      </c>
      <c r="AH195" s="33" t="str">
        <f>'Comprehensive apps info'!AH195</f>
        <v/>
      </c>
      <c r="AI195" s="33" t="str">
        <f>'Comprehensive apps info'!AI195</f>
        <v/>
      </c>
      <c r="AJ195" s="33" t="str">
        <f>'Comprehensive apps info'!AJ195</f>
        <v/>
      </c>
      <c r="AK195" s="34">
        <f>'Comprehensive apps info'!AK195</f>
        <v>1</v>
      </c>
      <c r="AL195" s="91"/>
      <c r="AM195" s="91"/>
      <c r="AN195" s="91"/>
    </row>
    <row r="196" hidden="1">
      <c r="A196" s="91"/>
      <c r="B196" s="10">
        <f>'Comprehensive apps info'!B196</f>
        <v>9</v>
      </c>
      <c r="C196" s="10">
        <f>'Comprehensive apps info'!C196</f>
        <v>2</v>
      </c>
      <c r="D196" s="25" t="str">
        <f>'Comprehensive apps info'!D196</f>
        <v>PMI Mortgage</v>
      </c>
      <c r="E196" s="25" t="str">
        <f>'Comprehensive apps info'!E196</f>
        <v>Statements</v>
      </c>
      <c r="F196" s="25" t="str">
        <f>'Comprehensive apps info'!F196</f>
        <v>pmimort</v>
      </c>
      <c r="G196" s="25" t="str">
        <f>'Comprehensive apps info'!G196</f>
        <v>Monthly</v>
      </c>
      <c r="H196" s="25" t="str">
        <f>'Comprehensive apps info'!H196</f>
        <v>Stmt</v>
      </c>
      <c r="I196" s="25" t="str">
        <f>'Comprehensive apps info'!I196</f>
        <v>Raw Data</v>
      </c>
      <c r="J196" s="25" t="str">
        <f>'Comprehensive apps info'!J196</f>
        <v>Nethra</v>
      </c>
      <c r="K196" s="25" t="str">
        <f>'Comprehensive apps info'!K196</f>
        <v>Rao</v>
      </c>
      <c r="L196" s="25" t="str">
        <f>'Comprehensive apps info'!L196</f>
        <v>Alexej Magura</v>
      </c>
      <c r="M196" s="25" t="str">
        <f>'Comprehensive apps info'!M196</f>
        <v>Todd Bedore</v>
      </c>
      <c r="N196" s="25" t="str">
        <f>'Comprehensive apps info'!N196</f>
        <v>Brandon Ballard</v>
      </c>
      <c r="O196" s="120" t="str">
        <f>'Comprehensive apps info'!O196</f>
        <v>Supported by TEKsystems</v>
      </c>
      <c r="P196" s="25" t="str">
        <f>'Comprehensive apps info'!P196</f>
        <v/>
      </c>
      <c r="Q196" s="25" t="str">
        <f>'Comprehensive apps info'!Q196</f>
        <v/>
      </c>
      <c r="R196" s="25" t="str">
        <f>'Comprehensive apps info'!R196</f>
        <v/>
      </c>
      <c r="S196" s="16" t="str">
        <f>'Comprehensive apps info'!S196</f>
        <v/>
      </c>
      <c r="T196" s="16" t="str">
        <f>'Comprehensive apps info'!T196</f>
        <v/>
      </c>
      <c r="U196" s="25" t="str">
        <f>'Comprehensive apps info'!U196</f>
        <v/>
      </c>
      <c r="V196" s="25" t="str">
        <f>'Comprehensive apps info'!V196</f>
        <v/>
      </c>
      <c r="W196" s="28" t="str">
        <f>'Comprehensive apps info'!W196</f>
        <v/>
      </c>
      <c r="X196" s="29" t="str">
        <f>'Comprehensive apps info'!X196</f>
        <v/>
      </c>
      <c r="Y196" s="30" t="str">
        <f>'Comprehensive apps info'!Y196</f>
        <v>https://sites.google.com/a/rrd.com/pmi1/</v>
      </c>
      <c r="Z196" s="31" t="str">
        <f>'Comprehensive apps info'!Z196</f>
        <v/>
      </c>
      <c r="AA196" s="32" t="str">
        <f>'Comprehensive apps info'!AA196</f>
        <v/>
      </c>
      <c r="AB196" s="32" t="str">
        <f>'Comprehensive apps info'!AB196</f>
        <v/>
      </c>
      <c r="AC196" s="32" t="str">
        <f>'Comprehensive apps info'!AC196</f>
        <v/>
      </c>
      <c r="AD196" s="32" t="str">
        <f>'Comprehensive apps info'!AD196</f>
        <v/>
      </c>
      <c r="AE196" s="32" t="str">
        <f>'Comprehensive apps info'!AE196</f>
        <v/>
      </c>
      <c r="AF196" s="33" t="str">
        <f>'Comprehensive apps info'!AF196</f>
        <v/>
      </c>
      <c r="AG196" s="33" t="str">
        <f>'Comprehensive apps info'!AG196</f>
        <v/>
      </c>
      <c r="AH196" s="33" t="str">
        <f>'Comprehensive apps info'!AH196</f>
        <v/>
      </c>
      <c r="AI196" s="33" t="str">
        <f>'Comprehensive apps info'!AI196</f>
        <v/>
      </c>
      <c r="AJ196" s="33" t="str">
        <f>'Comprehensive apps info'!AJ196</f>
        <v/>
      </c>
      <c r="AK196" s="34">
        <f>'Comprehensive apps info'!AK196</f>
        <v>1</v>
      </c>
      <c r="AL196" s="91"/>
      <c r="AM196" s="91"/>
      <c r="AN196" s="91"/>
    </row>
    <row r="197" hidden="1">
      <c r="A197" s="91"/>
      <c r="B197" s="10">
        <f>'Comprehensive apps info'!B197</f>
        <v>9</v>
      </c>
      <c r="C197" s="10">
        <f>'Comprehensive apps info'!C197</f>
        <v>3</v>
      </c>
      <c r="D197" s="25" t="str">
        <f>'Comprehensive apps info'!D197</f>
        <v>John Hancock</v>
      </c>
      <c r="E197" s="25" t="str">
        <f>'Comprehensive apps info'!E197</f>
        <v>Manulife RPS Non-Confirms</v>
      </c>
      <c r="F197" s="25" t="str">
        <f>'Comprehensive apps info'!F197</f>
        <v>jhmrpsn</v>
      </c>
      <c r="G197" s="25" t="str">
        <f>'Comprehensive apps info'!G197</f>
        <v>Daily</v>
      </c>
      <c r="H197" s="25" t="str">
        <f>'Comprehensive apps info'!H197</f>
        <v>Letter</v>
      </c>
      <c r="I197" s="25" t="str">
        <f>'Comprehensive apps info'!I197</f>
        <v>AFP</v>
      </c>
      <c r="J197" s="25" t="str">
        <f>'Comprehensive apps info'!J197</f>
        <v>Unassigned</v>
      </c>
      <c r="K197" s="25" t="str">
        <f>'Comprehensive apps info'!K197</f>
        <v>Unassigned</v>
      </c>
      <c r="L197" s="25" t="str">
        <f>'Comprehensive apps info'!L197</f>
        <v>John Wyllie</v>
      </c>
      <c r="M197" s="25" t="str">
        <f>'Comprehensive apps info'!M197</f>
        <v>Lynne Gurney</v>
      </c>
      <c r="N197" s="25" t="str">
        <f>'Comprehensive apps info'!N197</f>
        <v>Mike Benson</v>
      </c>
      <c r="O197" s="120" t="str">
        <f>'Comprehensive apps info'!O197</f>
        <v>App on Hold</v>
      </c>
      <c r="P197" s="25" t="str">
        <f>'Comprehensive apps info'!P197</f>
        <v/>
      </c>
      <c r="Q197" s="25" t="str">
        <f>'Comprehensive apps info'!Q197</f>
        <v/>
      </c>
      <c r="R197" s="25" t="str">
        <f>'Comprehensive apps info'!R197</f>
        <v/>
      </c>
      <c r="S197" s="16" t="str">
        <f>'Comprehensive apps info'!S197</f>
        <v/>
      </c>
      <c r="T197" s="16" t="str">
        <f>'Comprehensive apps info'!T197</f>
        <v/>
      </c>
      <c r="U197" s="25" t="str">
        <f>'Comprehensive apps info'!U197</f>
        <v/>
      </c>
      <c r="V197" s="25" t="str">
        <f>'Comprehensive apps info'!V197</f>
        <v/>
      </c>
      <c r="W197" s="28" t="str">
        <f>'Comprehensive apps info'!W197</f>
        <v/>
      </c>
      <c r="X197" s="29" t="str">
        <f>'Comprehensive apps info'!X197</f>
        <v/>
      </c>
      <c r="Y197" s="30" t="str">
        <f>'Comprehensive apps info'!Y197</f>
        <v/>
      </c>
      <c r="Z197" s="31" t="str">
        <f>'Comprehensive apps info'!Z197</f>
        <v/>
      </c>
      <c r="AA197" s="32" t="str">
        <f>'Comprehensive apps info'!AA197</f>
        <v/>
      </c>
      <c r="AB197" s="32" t="str">
        <f>'Comprehensive apps info'!AB197</f>
        <v/>
      </c>
      <c r="AC197" s="32" t="str">
        <f>'Comprehensive apps info'!AC197</f>
        <v/>
      </c>
      <c r="AD197" s="32" t="str">
        <f>'Comprehensive apps info'!AD197</f>
        <v/>
      </c>
      <c r="AE197" s="32" t="str">
        <f>'Comprehensive apps info'!AE197</f>
        <v/>
      </c>
      <c r="AF197" s="33" t="str">
        <f>'Comprehensive apps info'!AF197</f>
        <v/>
      </c>
      <c r="AG197" s="33" t="str">
        <f>'Comprehensive apps info'!AG197</f>
        <v/>
      </c>
      <c r="AH197" s="33" t="str">
        <f>'Comprehensive apps info'!AH197</f>
        <v/>
      </c>
      <c r="AI197" s="33" t="str">
        <f>'Comprehensive apps info'!AI197</f>
        <v/>
      </c>
      <c r="AJ197" s="33" t="str">
        <f>'Comprehensive apps info'!AJ197</f>
        <v/>
      </c>
      <c r="AK197" s="34" t="str">
        <f>'Comprehensive apps info'!AK197</f>
        <v/>
      </c>
      <c r="AL197" s="91"/>
      <c r="AM197" s="91"/>
      <c r="AN197" s="91"/>
    </row>
    <row r="198" hidden="1">
      <c r="A198" s="91"/>
      <c r="B198" s="10">
        <f>'Comprehensive apps info'!B198</f>
        <v>9</v>
      </c>
      <c r="C198" s="10">
        <f>'Comprehensive apps info'!C198</f>
        <v>4</v>
      </c>
      <c r="D198" s="25" t="str">
        <f>'Comprehensive apps info'!D198</f>
        <v>John Hancock</v>
      </c>
      <c r="E198" s="25" t="str">
        <f>'Comprehensive apps info'!E198</f>
        <v>Bpim (teft, tchk, schk, seft)</v>
      </c>
      <c r="F198" s="25" t="str">
        <f>'Comprehensive apps info'!F198</f>
        <v>jhctchk</v>
      </c>
      <c r="G198" s="25" t="str">
        <f>'Comprehensive apps info'!G198</f>
        <v>Weekly</v>
      </c>
      <c r="H198" s="25" t="str">
        <f>'Comprehensive apps info'!H198</f>
        <v>Letter</v>
      </c>
      <c r="I198" s="25" t="str">
        <f>'Comprehensive apps info'!I198</f>
        <v>Raw Data</v>
      </c>
      <c r="J198" s="25" t="str">
        <f>'Comprehensive apps info'!J198</f>
        <v>Unassigned</v>
      </c>
      <c r="K198" s="25" t="str">
        <f>'Comprehensive apps info'!K198</f>
        <v>Unassigned</v>
      </c>
      <c r="L198" s="25" t="str">
        <f>'Comprehensive apps info'!L198</f>
        <v>Logan App Dev Maintenance Team</v>
      </c>
      <c r="M198" s="25" t="str">
        <f>'Comprehensive apps info'!M198</f>
        <v>Janet Pollock</v>
      </c>
      <c r="N198" s="25" t="str">
        <f>'Comprehensive apps info'!N198</f>
        <v>Mike Benson</v>
      </c>
      <c r="O198" s="120" t="str">
        <f>'Comprehensive apps info'!O198</f>
        <v>App on Hold</v>
      </c>
      <c r="P198" s="25" t="str">
        <f>'Comprehensive apps info'!P198</f>
        <v/>
      </c>
      <c r="Q198" s="25" t="str">
        <f>'Comprehensive apps info'!Q198</f>
        <v/>
      </c>
      <c r="R198" s="25" t="str">
        <f>'Comprehensive apps info'!R198</f>
        <v/>
      </c>
      <c r="S198" s="16" t="str">
        <f>'Comprehensive apps info'!S198</f>
        <v/>
      </c>
      <c r="T198" s="16" t="str">
        <f>'Comprehensive apps info'!T198</f>
        <v/>
      </c>
      <c r="U198" s="25" t="str">
        <f>'Comprehensive apps info'!U198</f>
        <v/>
      </c>
      <c r="V198" s="25" t="str">
        <f>'Comprehensive apps info'!V198</f>
        <v/>
      </c>
      <c r="W198" s="28" t="str">
        <f>'Comprehensive apps info'!W198</f>
        <v/>
      </c>
      <c r="X198" s="29" t="str">
        <f>'Comprehensive apps info'!X198</f>
        <v/>
      </c>
      <c r="Y198" s="30" t="str">
        <f>'Comprehensive apps info'!Y198</f>
        <v/>
      </c>
      <c r="Z198" s="31" t="str">
        <f>'Comprehensive apps info'!Z198</f>
        <v/>
      </c>
      <c r="AA198" s="32" t="str">
        <f>'Comprehensive apps info'!AA198</f>
        <v/>
      </c>
      <c r="AB198" s="32" t="str">
        <f>'Comprehensive apps info'!AB198</f>
        <v/>
      </c>
      <c r="AC198" s="32" t="str">
        <f>'Comprehensive apps info'!AC198</f>
        <v/>
      </c>
      <c r="AD198" s="32" t="str">
        <f>'Comprehensive apps info'!AD198</f>
        <v/>
      </c>
      <c r="AE198" s="32" t="str">
        <f>'Comprehensive apps info'!AE198</f>
        <v/>
      </c>
      <c r="AF198" s="33" t="str">
        <f>'Comprehensive apps info'!AF198</f>
        <v/>
      </c>
      <c r="AG198" s="33" t="str">
        <f>'Comprehensive apps info'!AG198</f>
        <v/>
      </c>
      <c r="AH198" s="33" t="str">
        <f>'Comprehensive apps info'!AH198</f>
        <v/>
      </c>
      <c r="AI198" s="33" t="str">
        <f>'Comprehensive apps info'!AI198</f>
        <v/>
      </c>
      <c r="AJ198" s="33" t="str">
        <f>'Comprehensive apps info'!AJ198</f>
        <v/>
      </c>
      <c r="AK198" s="34" t="str">
        <f>'Comprehensive apps info'!AK198</f>
        <v/>
      </c>
      <c r="AL198" s="91"/>
      <c r="AM198" s="91"/>
      <c r="AN198" s="91"/>
    </row>
    <row r="199" hidden="1">
      <c r="A199" s="91"/>
      <c r="B199" s="10">
        <f>'Comprehensive apps info'!B199</f>
        <v>9</v>
      </c>
      <c r="C199" s="10">
        <f>'Comprehensive apps info'!C199</f>
        <v>5</v>
      </c>
      <c r="D199" s="25" t="str">
        <f>'Comprehensive apps info'!D199</f>
        <v>John Hancock</v>
      </c>
      <c r="E199" s="25" t="str">
        <f>'Comprehensive apps info'!E199</f>
        <v>Letters</v>
      </c>
      <c r="F199" s="25" t="str">
        <f>'Comprehensive apps info'!F199</f>
        <v>jhaltrs</v>
      </c>
      <c r="G199" s="25" t="str">
        <f>'Comprehensive apps info'!G199</f>
        <v>Daily</v>
      </c>
      <c r="H199" s="25" t="str">
        <f>'Comprehensive apps info'!H199</f>
        <v>Letter</v>
      </c>
      <c r="I199" s="25" t="str">
        <f>'Comprehensive apps info'!I199</f>
        <v>Raw Data</v>
      </c>
      <c r="J199" s="25" t="str">
        <f>'Comprehensive apps info'!J199</f>
        <v>Unassigned</v>
      </c>
      <c r="K199" s="25" t="str">
        <f>'Comprehensive apps info'!K199</f>
        <v>Unassigned</v>
      </c>
      <c r="L199" s="25" t="str">
        <f>'Comprehensive apps info'!L199</f>
        <v>Bob Durtschi</v>
      </c>
      <c r="M199" s="25" t="str">
        <f>'Comprehensive apps info'!M199</f>
        <v>Janet Pollock</v>
      </c>
      <c r="N199" s="25" t="str">
        <f>'Comprehensive apps info'!N199</f>
        <v>Casey McCammon</v>
      </c>
      <c r="O199" s="120" t="str">
        <f>'Comprehensive apps info'!O199</f>
        <v>App on Hold</v>
      </c>
      <c r="P199" s="25" t="str">
        <f>'Comprehensive apps info'!P199</f>
        <v/>
      </c>
      <c r="Q199" s="25" t="str">
        <f>'Comprehensive apps info'!Q199</f>
        <v/>
      </c>
      <c r="R199" s="25" t="str">
        <f>'Comprehensive apps info'!R199</f>
        <v/>
      </c>
      <c r="S199" s="16" t="str">
        <f>'Comprehensive apps info'!S199</f>
        <v/>
      </c>
      <c r="T199" s="16" t="str">
        <f>'Comprehensive apps info'!T199</f>
        <v/>
      </c>
      <c r="U199" s="25" t="str">
        <f>'Comprehensive apps info'!U199</f>
        <v/>
      </c>
      <c r="V199" s="25" t="str">
        <f>'Comprehensive apps info'!V199</f>
        <v/>
      </c>
      <c r="W199" s="28" t="str">
        <f>'Comprehensive apps info'!W199</f>
        <v/>
      </c>
      <c r="X199" s="29" t="str">
        <f>'Comprehensive apps info'!X199</f>
        <v/>
      </c>
      <c r="Y199" s="30" t="str">
        <f>'Comprehensive apps info'!Y199</f>
        <v/>
      </c>
      <c r="Z199" s="31" t="str">
        <f>'Comprehensive apps info'!Z199</f>
        <v/>
      </c>
      <c r="AA199" s="32" t="str">
        <f>'Comprehensive apps info'!AA199</f>
        <v/>
      </c>
      <c r="AB199" s="32" t="str">
        <f>'Comprehensive apps info'!AB199</f>
        <v/>
      </c>
      <c r="AC199" s="32" t="str">
        <f>'Comprehensive apps info'!AC199</f>
        <v/>
      </c>
      <c r="AD199" s="32" t="str">
        <f>'Comprehensive apps info'!AD199</f>
        <v/>
      </c>
      <c r="AE199" s="32" t="str">
        <f>'Comprehensive apps info'!AE199</f>
        <v/>
      </c>
      <c r="AF199" s="33" t="str">
        <f>'Comprehensive apps info'!AF199</f>
        <v/>
      </c>
      <c r="AG199" s="33" t="str">
        <f>'Comprehensive apps info'!AG199</f>
        <v/>
      </c>
      <c r="AH199" s="33" t="str">
        <f>'Comprehensive apps info'!AH199</f>
        <v/>
      </c>
      <c r="AI199" s="33" t="str">
        <f>'Comprehensive apps info'!AI199</f>
        <v/>
      </c>
      <c r="AJ199" s="33" t="str">
        <f>'Comprehensive apps info'!AJ199</f>
        <v/>
      </c>
      <c r="AK199" s="34" t="str">
        <f>'Comprehensive apps info'!AK199</f>
        <v/>
      </c>
      <c r="AL199" s="91"/>
      <c r="AM199" s="91"/>
      <c r="AN199" s="91"/>
    </row>
    <row r="200" hidden="1">
      <c r="A200" s="91"/>
      <c r="B200" s="10">
        <f>'Comprehensive apps info'!B200</f>
        <v>9</v>
      </c>
      <c r="C200" s="10">
        <f>'Comprehensive apps info'!C200</f>
        <v>6</v>
      </c>
      <c r="D200" s="25" t="str">
        <f>'Comprehensive apps info'!D200</f>
        <v>John Hancock</v>
      </c>
      <c r="E200" s="25" t="str">
        <f>'Comprehensive apps info'!E200</f>
        <v>EFT - Daily / Monthly / Annual</v>
      </c>
      <c r="F200" s="25" t="str">
        <f>'Comprehensive apps info'!F200</f>
        <v>jhaeftm</v>
      </c>
      <c r="G200" s="25" t="str">
        <f>'Comprehensive apps info'!G200</f>
        <v>Daily</v>
      </c>
      <c r="H200" s="25" t="str">
        <f>'Comprehensive apps info'!H200</f>
        <v>Letter</v>
      </c>
      <c r="I200" s="25" t="str">
        <f>'Comprehensive apps info'!I200</f>
        <v>Raw Data</v>
      </c>
      <c r="J200" s="25" t="str">
        <f>'Comprehensive apps info'!J200</f>
        <v>Unassigned</v>
      </c>
      <c r="K200" s="25" t="str">
        <f>'Comprehensive apps info'!K200</f>
        <v>Unassigned</v>
      </c>
      <c r="L200" s="25" t="str">
        <f>'Comprehensive apps info'!L200</f>
        <v>Bob Durtschi</v>
      </c>
      <c r="M200" s="25" t="str">
        <f>'Comprehensive apps info'!M200</f>
        <v>Janet Pollock</v>
      </c>
      <c r="N200" s="25" t="str">
        <f>'Comprehensive apps info'!N200</f>
        <v>Casey McCammon</v>
      </c>
      <c r="O200" s="120" t="str">
        <f>'Comprehensive apps info'!O200</f>
        <v>App on Hold</v>
      </c>
      <c r="P200" s="25" t="str">
        <f>'Comprehensive apps info'!P200</f>
        <v/>
      </c>
      <c r="Q200" s="25" t="str">
        <f>'Comprehensive apps info'!Q200</f>
        <v/>
      </c>
      <c r="R200" s="25" t="str">
        <f>'Comprehensive apps info'!R200</f>
        <v/>
      </c>
      <c r="S200" s="16" t="str">
        <f>'Comprehensive apps info'!S200</f>
        <v/>
      </c>
      <c r="T200" s="16" t="str">
        <f>'Comprehensive apps info'!T200</f>
        <v/>
      </c>
      <c r="U200" s="25" t="str">
        <f>'Comprehensive apps info'!U200</f>
        <v/>
      </c>
      <c r="V200" s="25" t="str">
        <f>'Comprehensive apps info'!V200</f>
        <v/>
      </c>
      <c r="W200" s="28" t="str">
        <f>'Comprehensive apps info'!W200</f>
        <v/>
      </c>
      <c r="X200" s="29" t="str">
        <f>'Comprehensive apps info'!X200</f>
        <v/>
      </c>
      <c r="Y200" s="30" t="str">
        <f>'Comprehensive apps info'!Y200</f>
        <v/>
      </c>
      <c r="Z200" s="31" t="str">
        <f>'Comprehensive apps info'!Z200</f>
        <v/>
      </c>
      <c r="AA200" s="32" t="str">
        <f>'Comprehensive apps info'!AA200</f>
        <v/>
      </c>
      <c r="AB200" s="32" t="str">
        <f>'Comprehensive apps info'!AB200</f>
        <v/>
      </c>
      <c r="AC200" s="32" t="str">
        <f>'Comprehensive apps info'!AC200</f>
        <v/>
      </c>
      <c r="AD200" s="32" t="str">
        <f>'Comprehensive apps info'!AD200</f>
        <v/>
      </c>
      <c r="AE200" s="32" t="str">
        <f>'Comprehensive apps info'!AE200</f>
        <v/>
      </c>
      <c r="AF200" s="33" t="str">
        <f>'Comprehensive apps info'!AF200</f>
        <v/>
      </c>
      <c r="AG200" s="33" t="str">
        <f>'Comprehensive apps info'!AG200</f>
        <v/>
      </c>
      <c r="AH200" s="33" t="str">
        <f>'Comprehensive apps info'!AH200</f>
        <v/>
      </c>
      <c r="AI200" s="33" t="str">
        <f>'Comprehensive apps info'!AI200</f>
        <v/>
      </c>
      <c r="AJ200" s="33" t="str">
        <f>'Comprehensive apps info'!AJ200</f>
        <v/>
      </c>
      <c r="AK200" s="34" t="str">
        <f>'Comprehensive apps info'!AK200</f>
        <v/>
      </c>
      <c r="AL200" s="91"/>
      <c r="AM200" s="91"/>
      <c r="AN200" s="91"/>
    </row>
    <row r="201" hidden="1">
      <c r="A201" s="91"/>
      <c r="B201" s="10">
        <f>'Comprehensive apps info'!B201</f>
        <v>9</v>
      </c>
      <c r="C201" s="10">
        <f>'Comprehensive apps info'!C201</f>
        <v>7</v>
      </c>
      <c r="D201" s="25" t="str">
        <f>'Comprehensive apps info'!D201</f>
        <v>John Hancock</v>
      </c>
      <c r="E201" s="25" t="str">
        <f>'Comprehensive apps info'!E201</f>
        <v>Fixed Product Withholding Confirmations</v>
      </c>
      <c r="F201" s="25" t="str">
        <f>'Comprehensive apps info'!F201</f>
        <v>jhafpwc</v>
      </c>
      <c r="G201" s="25" t="str">
        <f>'Comprehensive apps info'!G201</f>
        <v>Daily</v>
      </c>
      <c r="H201" s="25" t="str">
        <f>'Comprehensive apps info'!H201</f>
        <v>Letter</v>
      </c>
      <c r="I201" s="25" t="str">
        <f>'Comprehensive apps info'!I201</f>
        <v>Raw Data</v>
      </c>
      <c r="J201" s="25" t="str">
        <f>'Comprehensive apps info'!J201</f>
        <v>Unassigned</v>
      </c>
      <c r="K201" s="25" t="str">
        <f>'Comprehensive apps info'!K201</f>
        <v>Unassigned</v>
      </c>
      <c r="L201" s="25" t="str">
        <f>'Comprehensive apps info'!L201</f>
        <v>Tammy Hellberg</v>
      </c>
      <c r="M201" s="25" t="str">
        <f>'Comprehensive apps info'!M201</f>
        <v>Janet Pollock</v>
      </c>
      <c r="N201" s="25" t="str">
        <f>'Comprehensive apps info'!N201</f>
        <v>Mike Benson</v>
      </c>
      <c r="O201" s="120" t="str">
        <f>'Comprehensive apps info'!O201</f>
        <v>App on Hold</v>
      </c>
      <c r="P201" s="25" t="str">
        <f>'Comprehensive apps info'!P201</f>
        <v/>
      </c>
      <c r="Q201" s="25" t="str">
        <f>'Comprehensive apps info'!Q201</f>
        <v/>
      </c>
      <c r="R201" s="25" t="str">
        <f>'Comprehensive apps info'!R201</f>
        <v/>
      </c>
      <c r="S201" s="16" t="str">
        <f>'Comprehensive apps info'!S201</f>
        <v/>
      </c>
      <c r="T201" s="16" t="str">
        <f>'Comprehensive apps info'!T201</f>
        <v/>
      </c>
      <c r="U201" s="25" t="str">
        <f>'Comprehensive apps info'!U201</f>
        <v/>
      </c>
      <c r="V201" s="25" t="str">
        <f>'Comprehensive apps info'!V201</f>
        <v/>
      </c>
      <c r="W201" s="28" t="str">
        <f>'Comprehensive apps info'!W201</f>
        <v/>
      </c>
      <c r="X201" s="29" t="str">
        <f>'Comprehensive apps info'!X201</f>
        <v/>
      </c>
      <c r="Y201" s="30" t="str">
        <f>'Comprehensive apps info'!Y201</f>
        <v/>
      </c>
      <c r="Z201" s="31" t="str">
        <f>'Comprehensive apps info'!Z201</f>
        <v/>
      </c>
      <c r="AA201" s="32" t="str">
        <f>'Comprehensive apps info'!AA201</f>
        <v/>
      </c>
      <c r="AB201" s="32" t="str">
        <f>'Comprehensive apps info'!AB201</f>
        <v/>
      </c>
      <c r="AC201" s="32" t="str">
        <f>'Comprehensive apps info'!AC201</f>
        <v/>
      </c>
      <c r="AD201" s="32" t="str">
        <f>'Comprehensive apps info'!AD201</f>
        <v/>
      </c>
      <c r="AE201" s="32" t="str">
        <f>'Comprehensive apps info'!AE201</f>
        <v/>
      </c>
      <c r="AF201" s="33" t="str">
        <f>'Comprehensive apps info'!AF201</f>
        <v/>
      </c>
      <c r="AG201" s="33" t="str">
        <f>'Comprehensive apps info'!AG201</f>
        <v/>
      </c>
      <c r="AH201" s="33" t="str">
        <f>'Comprehensive apps info'!AH201</f>
        <v/>
      </c>
      <c r="AI201" s="33" t="str">
        <f>'Comprehensive apps info'!AI201</f>
        <v/>
      </c>
      <c r="AJ201" s="33" t="str">
        <f>'Comprehensive apps info'!AJ201</f>
        <v/>
      </c>
      <c r="AK201" s="34" t="str">
        <f>'Comprehensive apps info'!AK201</f>
        <v/>
      </c>
      <c r="AL201" s="91"/>
      <c r="AM201" s="91"/>
      <c r="AN201" s="91"/>
    </row>
    <row r="202" hidden="1">
      <c r="A202" s="91"/>
      <c r="B202" s="10">
        <f>'Comprehensive apps info'!B202</f>
        <v>9</v>
      </c>
      <c r="C202" s="10">
        <f>'Comprehensive apps info'!C202</f>
        <v>8</v>
      </c>
      <c r="D202" s="25" t="str">
        <f>'Comprehensive apps info'!D202</f>
        <v>John Hancock</v>
      </c>
      <c r="E202" s="25" t="str">
        <f>'Comprehensive apps info'!E202</f>
        <v>QPRS</v>
      </c>
      <c r="F202" s="25" t="str">
        <f>'Comprehensive apps info'!F202</f>
        <v>jhsqprs</v>
      </c>
      <c r="G202" s="25" t="str">
        <f>'Comprehensive apps info'!G202</f>
        <v>Quarterly</v>
      </c>
      <c r="H202" s="25" t="str">
        <f>'Comprehensive apps info'!H202</f>
        <v>Letter</v>
      </c>
      <c r="I202" s="25" t="str">
        <f>'Comprehensive apps info'!I202</f>
        <v>PDF</v>
      </c>
      <c r="J202" s="25" t="str">
        <f>'Comprehensive apps info'!J202</f>
        <v>Unassigned</v>
      </c>
      <c r="K202" s="25" t="str">
        <f>'Comprehensive apps info'!K202</f>
        <v>Unassigned</v>
      </c>
      <c r="L202" s="25" t="str">
        <f>'Comprehensive apps info'!L202</f>
        <v>Craig Schvaneveldt</v>
      </c>
      <c r="M202" s="25" t="str">
        <f>'Comprehensive apps info'!M202</f>
        <v>Janet Pollock</v>
      </c>
      <c r="N202" s="25" t="str">
        <f>'Comprehensive apps info'!N202</f>
        <v>Brandon Ballard</v>
      </c>
      <c r="O202" s="120" t="str">
        <f>'Comprehensive apps info'!O202</f>
        <v>App on Hold</v>
      </c>
      <c r="P202" s="25" t="str">
        <f>'Comprehensive apps info'!P202</f>
        <v/>
      </c>
      <c r="Q202" s="25" t="str">
        <f>'Comprehensive apps info'!Q202</f>
        <v/>
      </c>
      <c r="R202" s="25" t="str">
        <f>'Comprehensive apps info'!R202</f>
        <v/>
      </c>
      <c r="S202" s="16" t="str">
        <f>'Comprehensive apps info'!S202</f>
        <v/>
      </c>
      <c r="T202" s="16" t="str">
        <f>'Comprehensive apps info'!T202</f>
        <v/>
      </c>
      <c r="U202" s="25" t="str">
        <f>'Comprehensive apps info'!U202</f>
        <v/>
      </c>
      <c r="V202" s="25" t="str">
        <f>'Comprehensive apps info'!V202</f>
        <v/>
      </c>
      <c r="W202" s="28" t="str">
        <f>'Comprehensive apps info'!W202</f>
        <v/>
      </c>
      <c r="X202" s="29" t="str">
        <f>'Comprehensive apps info'!X202</f>
        <v/>
      </c>
      <c r="Y202" s="30" t="str">
        <f>'Comprehensive apps info'!Y202</f>
        <v/>
      </c>
      <c r="Z202" s="31" t="str">
        <f>'Comprehensive apps info'!Z202</f>
        <v/>
      </c>
      <c r="AA202" s="32" t="str">
        <f>'Comprehensive apps info'!AA202</f>
        <v/>
      </c>
      <c r="AB202" s="32" t="str">
        <f>'Comprehensive apps info'!AB202</f>
        <v/>
      </c>
      <c r="AC202" s="32" t="str">
        <f>'Comprehensive apps info'!AC202</f>
        <v/>
      </c>
      <c r="AD202" s="32" t="str">
        <f>'Comprehensive apps info'!AD202</f>
        <v/>
      </c>
      <c r="AE202" s="32" t="str">
        <f>'Comprehensive apps info'!AE202</f>
        <v/>
      </c>
      <c r="AF202" s="33" t="str">
        <f>'Comprehensive apps info'!AF202</f>
        <v/>
      </c>
      <c r="AG202" s="33" t="str">
        <f>'Comprehensive apps info'!AG202</f>
        <v/>
      </c>
      <c r="AH202" s="33" t="str">
        <f>'Comprehensive apps info'!AH202</f>
        <v/>
      </c>
      <c r="AI202" s="33" t="str">
        <f>'Comprehensive apps info'!AI202</f>
        <v/>
      </c>
      <c r="AJ202" s="33" t="str">
        <f>'Comprehensive apps info'!AJ202</f>
        <v/>
      </c>
      <c r="AK202" s="34" t="str">
        <f>'Comprehensive apps info'!AK202</f>
        <v/>
      </c>
      <c r="AL202" s="91"/>
      <c r="AM202" s="91"/>
      <c r="AN202" s="91"/>
    </row>
    <row r="203" hidden="1">
      <c r="A203" s="91"/>
      <c r="B203" s="10">
        <f>'Comprehensive apps info'!B203</f>
        <v>9</v>
      </c>
      <c r="C203" s="10">
        <f>'Comprehensive apps info'!C203</f>
        <v>9</v>
      </c>
      <c r="D203" s="25" t="str">
        <f>'Comprehensive apps info'!D203</f>
        <v>Superior Court of California</v>
      </c>
      <c r="E203" s="25" t="str">
        <f>'Comprehensive apps info'!E203</f>
        <v>Jury Summons</v>
      </c>
      <c r="F203" s="25" t="str">
        <f>'Comprehensive apps info'!F203</f>
        <v/>
      </c>
      <c r="G203" s="25" t="str">
        <f>'Comprehensive apps info'!G203</f>
        <v>Monthly</v>
      </c>
      <c r="H203" s="25" t="str">
        <f>'Comprehensive apps info'!H203</f>
        <v>Letter</v>
      </c>
      <c r="I203" s="25" t="str">
        <f>'Comprehensive apps info'!I203</f>
        <v>Raw Data</v>
      </c>
      <c r="J203" s="25" t="str">
        <f>'Comprehensive apps info'!J203</f>
        <v>Naidu</v>
      </c>
      <c r="K203" s="25" t="str">
        <f>'Comprehensive apps info'!K203</f>
        <v>Lakshmi</v>
      </c>
      <c r="L203" s="25" t="str">
        <f>'Comprehensive apps info'!L203</f>
        <v>Joe Green</v>
      </c>
      <c r="M203" s="25" t="str">
        <f>'Comprehensive apps info'!M203</f>
        <v>LuAnn Rickson</v>
      </c>
      <c r="N203" s="25" t="str">
        <f>'Comprehensive apps info'!N203</f>
        <v>Casey McCammon</v>
      </c>
      <c r="O203" s="120" t="str">
        <f>'Comprehensive apps info'!O203</f>
        <v>Supported by TEKsystems</v>
      </c>
      <c r="P203" s="25" t="str">
        <f>'Comprehensive apps info'!P203</f>
        <v/>
      </c>
      <c r="Q203" s="25" t="str">
        <f>'Comprehensive apps info'!Q203</f>
        <v/>
      </c>
      <c r="R203" s="25" t="str">
        <f>'Comprehensive apps info'!R203</f>
        <v/>
      </c>
      <c r="S203" s="16" t="str">
        <f>'Comprehensive apps info'!S203</f>
        <v/>
      </c>
      <c r="T203" s="16" t="str">
        <f>'Comprehensive apps info'!T203</f>
        <v/>
      </c>
      <c r="U203" s="25" t="str">
        <f>'Comprehensive apps info'!U203</f>
        <v/>
      </c>
      <c r="V203" s="25" t="str">
        <f>'Comprehensive apps info'!V203</f>
        <v/>
      </c>
      <c r="W203" s="28" t="str">
        <f>'Comprehensive apps info'!W203</f>
        <v/>
      </c>
      <c r="X203" s="29" t="str">
        <f>'Comprehensive apps info'!X203</f>
        <v/>
      </c>
      <c r="Y203" s="30" t="str">
        <f>'Comprehensive apps info'!Y203</f>
        <v/>
      </c>
      <c r="Z203" s="31" t="str">
        <f>'Comprehensive apps info'!Z203</f>
        <v/>
      </c>
      <c r="AA203" s="32" t="str">
        <f>'Comprehensive apps info'!AA203</f>
        <v/>
      </c>
      <c r="AB203" s="32" t="str">
        <f>'Comprehensive apps info'!AB203</f>
        <v/>
      </c>
      <c r="AC203" s="32" t="str">
        <f>'Comprehensive apps info'!AC203</f>
        <v/>
      </c>
      <c r="AD203" s="32" t="str">
        <f>'Comprehensive apps info'!AD203</f>
        <v/>
      </c>
      <c r="AE203" s="32" t="str">
        <f>'Comprehensive apps info'!AE203</f>
        <v/>
      </c>
      <c r="AF203" s="33" t="str">
        <f>'Comprehensive apps info'!AF203</f>
        <v/>
      </c>
      <c r="AG203" s="33" t="str">
        <f>'Comprehensive apps info'!AG203</f>
        <v/>
      </c>
      <c r="AH203" s="33" t="str">
        <f>'Comprehensive apps info'!AH203</f>
        <v/>
      </c>
      <c r="AI203" s="33" t="str">
        <f>'Comprehensive apps info'!AI203</f>
        <v/>
      </c>
      <c r="AJ203" s="33" t="str">
        <f>'Comprehensive apps info'!AJ203</f>
        <v/>
      </c>
      <c r="AK203" s="34">
        <f>'Comprehensive apps info'!AK203</f>
        <v>2</v>
      </c>
      <c r="AL203" s="91"/>
      <c r="AM203" s="91"/>
      <c r="AN203" s="91"/>
    </row>
    <row r="204" hidden="1">
      <c r="A204" s="91"/>
      <c r="B204" s="10">
        <f>'Comprehensive apps info'!B204</f>
        <v>9</v>
      </c>
      <c r="C204" s="10">
        <f>'Comprehensive apps info'!C204</f>
        <v>10</v>
      </c>
      <c r="D204" s="25" t="str">
        <f>'Comprehensive apps info'!D204</f>
        <v>PCS</v>
      </c>
      <c r="E204" s="25" t="str">
        <f>'Comprehensive apps info'!E204</f>
        <v>Statements</v>
      </c>
      <c r="F204" s="25" t="str">
        <f>'Comprehensive apps info'!F204</f>
        <v>pcsstmt</v>
      </c>
      <c r="G204" s="25" t="str">
        <f>'Comprehensive apps info'!G204</f>
        <v>Quarterly</v>
      </c>
      <c r="H204" s="25" t="str">
        <f>'Comprehensive apps info'!H204</f>
        <v>Statement</v>
      </c>
      <c r="I204" s="25" t="str">
        <f>'Comprehensive apps info'!I204</f>
        <v>PDF</v>
      </c>
      <c r="J204" s="25" t="str">
        <f>'Comprehensive apps info'!J204</f>
        <v>Anil</v>
      </c>
      <c r="K204" s="25" t="str">
        <f>'Comprehensive apps info'!K204</f>
        <v>Lakshmi</v>
      </c>
      <c r="L204" s="25" t="str">
        <f>'Comprehensive apps info'!L204</f>
        <v>Bob Durtschi</v>
      </c>
      <c r="M204" s="25" t="str">
        <f>'Comprehensive apps info'!M204</f>
        <v>Ronnie George</v>
      </c>
      <c r="N204" s="25" t="str">
        <f>'Comprehensive apps info'!N204</f>
        <v>Casey McCammon</v>
      </c>
      <c r="O204" s="120" t="str">
        <f>'Comprehensive apps info'!O204</f>
        <v>Supported by TEKsystems</v>
      </c>
      <c r="P204" s="25" t="str">
        <f>'Comprehensive apps info'!P204</f>
        <v/>
      </c>
      <c r="Q204" s="25" t="str">
        <f>'Comprehensive apps info'!Q204</f>
        <v/>
      </c>
      <c r="R204" s="25" t="str">
        <f>'Comprehensive apps info'!R204</f>
        <v/>
      </c>
      <c r="S204" s="16" t="str">
        <f>'Comprehensive apps info'!S204</f>
        <v/>
      </c>
      <c r="T204" s="16" t="str">
        <f>'Comprehensive apps info'!T204</f>
        <v/>
      </c>
      <c r="U204" s="25" t="str">
        <f>'Comprehensive apps info'!U204</f>
        <v/>
      </c>
      <c r="V204" s="25" t="str">
        <f>'Comprehensive apps info'!V204</f>
        <v/>
      </c>
      <c r="W204" s="28" t="str">
        <f>'Comprehensive apps info'!W204</f>
        <v/>
      </c>
      <c r="X204" s="29" t="str">
        <f>'Comprehensive apps info'!X204</f>
        <v/>
      </c>
      <c r="Y204" s="30" t="str">
        <f>'Comprehensive apps info'!Y204</f>
        <v>https://sites.google.com/a/rrd.com/pcs-statements/</v>
      </c>
      <c r="Z204" s="31" t="str">
        <f>'Comprehensive apps info'!Z204</f>
        <v/>
      </c>
      <c r="AA204" s="32" t="str">
        <f>'Comprehensive apps info'!AA204</f>
        <v>pcsstmt.intgroup@rrd.com</v>
      </c>
      <c r="AB204" s="32" t="str">
        <f>'Comprehensive apps info'!AB204</f>
        <v>pcsstmt.extgroup@rrd.com</v>
      </c>
      <c r="AC204" s="32" t="str">
        <f>'Comprehensive apps info'!AC204</f>
        <v/>
      </c>
      <c r="AD204" s="32" t="str">
        <f>'Comprehensive apps info'!AD204</f>
        <v/>
      </c>
      <c r="AE204" s="32" t="str">
        <f>'Comprehensive apps info'!AE204</f>
        <v/>
      </c>
      <c r="AF204" s="33" t="str">
        <f>'Comprehensive apps info'!AF204</f>
        <v/>
      </c>
      <c r="AG204" s="33" t="str">
        <f>'Comprehensive apps info'!AG204</f>
        <v/>
      </c>
      <c r="AH204" s="33" t="str">
        <f>'Comprehensive apps info'!AH204</f>
        <v/>
      </c>
      <c r="AI204" s="33" t="str">
        <f>'Comprehensive apps info'!AI204</f>
        <v/>
      </c>
      <c r="AJ204" s="33" t="str">
        <f>'Comprehensive apps info'!AJ204</f>
        <v/>
      </c>
      <c r="AK204" s="34">
        <f>'Comprehensive apps info'!AK204</f>
        <v>1</v>
      </c>
      <c r="AL204" s="91"/>
      <c r="AM204" s="91"/>
      <c r="AN204" s="91"/>
    </row>
    <row r="205" hidden="1">
      <c r="A205" s="91"/>
      <c r="B205" s="10">
        <f>'Comprehensive apps info'!B205</f>
        <v>9</v>
      </c>
      <c r="C205" s="10">
        <f>'Comprehensive apps info'!C205</f>
        <v>11</v>
      </c>
      <c r="D205" s="25" t="str">
        <f>'Comprehensive apps info'!D205</f>
        <v>DirecTV</v>
      </c>
      <c r="E205" s="25" t="str">
        <f>'Comprehensive apps info'!E205</f>
        <v>Adverse Action Letters</v>
      </c>
      <c r="F205" s="25" t="str">
        <f>'Comprehensive apps info'!F205</f>
        <v>dtvaalt</v>
      </c>
      <c r="G205" s="25" t="str">
        <f>'Comprehensive apps info'!G205</f>
        <v>Daily</v>
      </c>
      <c r="H205" s="25" t="str">
        <f>'Comprehensive apps info'!H205</f>
        <v>Letter</v>
      </c>
      <c r="I205" s="25" t="str">
        <f>'Comprehensive apps info'!I205</f>
        <v>Raw Data</v>
      </c>
      <c r="J205" s="25" t="str">
        <f>'Comprehensive apps info'!J205</f>
        <v>Venkat</v>
      </c>
      <c r="K205" s="25" t="str">
        <f>'Comprehensive apps info'!K205</f>
        <v>Rao</v>
      </c>
      <c r="L205" s="25" t="str">
        <f>'Comprehensive apps info'!L205</f>
        <v>Kimberly Miles</v>
      </c>
      <c r="M205" s="25" t="str">
        <f>'Comprehensive apps info'!M205</f>
        <v>Linden Olson</v>
      </c>
      <c r="N205" s="25" t="str">
        <f>'Comprehensive apps info'!N205</f>
        <v>Mike Benson</v>
      </c>
      <c r="O205" s="120" t="str">
        <f>'Comprehensive apps info'!O205</f>
        <v>App on Hold</v>
      </c>
      <c r="P205" s="25" t="str">
        <f>'Comprehensive apps info'!P205</f>
        <v/>
      </c>
      <c r="Q205" s="25" t="str">
        <f>'Comprehensive apps info'!Q205</f>
        <v/>
      </c>
      <c r="R205" s="25" t="str">
        <f>'Comprehensive apps info'!R205</f>
        <v/>
      </c>
      <c r="S205" s="16" t="str">
        <f>'Comprehensive apps info'!S205</f>
        <v/>
      </c>
      <c r="T205" s="16" t="str">
        <f>'Comprehensive apps info'!T205</f>
        <v/>
      </c>
      <c r="U205" s="25" t="str">
        <f>'Comprehensive apps info'!U205</f>
        <v/>
      </c>
      <c r="V205" s="25" t="str">
        <f>'Comprehensive apps info'!V205</f>
        <v/>
      </c>
      <c r="W205" s="28" t="str">
        <f>'Comprehensive apps info'!W205</f>
        <v/>
      </c>
      <c r="X205" s="29" t="str">
        <f>'Comprehensive apps info'!X205</f>
        <v/>
      </c>
      <c r="Y205" s="30" t="str">
        <f>'Comprehensive apps info'!Y205</f>
        <v/>
      </c>
      <c r="Z205" s="31" t="str">
        <f>'Comprehensive apps info'!Z205</f>
        <v/>
      </c>
      <c r="AA205" s="32" t="str">
        <f>'Comprehensive apps info'!AA205</f>
        <v/>
      </c>
      <c r="AB205" s="32" t="str">
        <f>'Comprehensive apps info'!AB205</f>
        <v/>
      </c>
      <c r="AC205" s="32" t="str">
        <f>'Comprehensive apps info'!AC205</f>
        <v/>
      </c>
      <c r="AD205" s="32" t="str">
        <f>'Comprehensive apps info'!AD205</f>
        <v/>
      </c>
      <c r="AE205" s="32" t="str">
        <f>'Comprehensive apps info'!AE205</f>
        <v/>
      </c>
      <c r="AF205" s="33" t="str">
        <f>'Comprehensive apps info'!AF205</f>
        <v/>
      </c>
      <c r="AG205" s="33" t="str">
        <f>'Comprehensive apps info'!AG205</f>
        <v/>
      </c>
      <c r="AH205" s="33" t="str">
        <f>'Comprehensive apps info'!AH205</f>
        <v/>
      </c>
      <c r="AI205" s="33" t="str">
        <f>'Comprehensive apps info'!AI205</f>
        <v/>
      </c>
      <c r="AJ205" s="33" t="str">
        <f>'Comprehensive apps info'!AJ205</f>
        <v/>
      </c>
      <c r="AK205" s="34">
        <f>'Comprehensive apps info'!AK205</f>
        <v>2</v>
      </c>
      <c r="AL205" s="91"/>
      <c r="AM205" s="91"/>
      <c r="AN205" s="91"/>
    </row>
    <row r="206" hidden="1">
      <c r="A206" s="91"/>
      <c r="B206" s="10">
        <f>'Comprehensive apps info'!B206</f>
        <v>9</v>
      </c>
      <c r="C206" s="10">
        <f>'Comprehensive apps info'!C206</f>
        <v>12</v>
      </c>
      <c r="D206" s="25" t="str">
        <f>'Comprehensive apps info'!D206</f>
        <v>DirecTV</v>
      </c>
      <c r="E206" s="25" t="str">
        <f>'Comprehensive apps info'!E206</f>
        <v>Welcome Letters</v>
      </c>
      <c r="F206" s="25" t="str">
        <f>'Comprehensive apps info'!F206</f>
        <v>dtvltrs</v>
      </c>
      <c r="G206" s="25" t="str">
        <f>'Comprehensive apps info'!G206</f>
        <v>Daily</v>
      </c>
      <c r="H206" s="25" t="str">
        <f>'Comprehensive apps info'!H206</f>
        <v>Letter</v>
      </c>
      <c r="I206" s="25" t="str">
        <f>'Comprehensive apps info'!I206</f>
        <v>Raw Data</v>
      </c>
      <c r="J206" s="25" t="str">
        <f>'Comprehensive apps info'!J206</f>
        <v>Venkat</v>
      </c>
      <c r="K206" s="25" t="str">
        <f>'Comprehensive apps info'!K206</f>
        <v>Rao</v>
      </c>
      <c r="L206" s="25" t="str">
        <f>'Comprehensive apps info'!L206</f>
        <v>Kimberly Miles</v>
      </c>
      <c r="M206" s="25" t="str">
        <f>'Comprehensive apps info'!M206</f>
        <v>Linden Olson</v>
      </c>
      <c r="N206" s="25" t="str">
        <f>'Comprehensive apps info'!N206</f>
        <v>Mike Benson</v>
      </c>
      <c r="O206" s="120" t="str">
        <f>'Comprehensive apps info'!O206</f>
        <v>App on Hold</v>
      </c>
      <c r="P206" s="25" t="str">
        <f>'Comprehensive apps info'!P206</f>
        <v/>
      </c>
      <c r="Q206" s="25" t="str">
        <f>'Comprehensive apps info'!Q206</f>
        <v/>
      </c>
      <c r="R206" s="25" t="str">
        <f>'Comprehensive apps info'!R206</f>
        <v/>
      </c>
      <c r="S206" s="16" t="str">
        <f>'Comprehensive apps info'!S206</f>
        <v/>
      </c>
      <c r="T206" s="16" t="str">
        <f>'Comprehensive apps info'!T206</f>
        <v/>
      </c>
      <c r="U206" s="25" t="str">
        <f>'Comprehensive apps info'!U206</f>
        <v/>
      </c>
      <c r="V206" s="25" t="str">
        <f>'Comprehensive apps info'!V206</f>
        <v/>
      </c>
      <c r="W206" s="28" t="str">
        <f>'Comprehensive apps info'!W206</f>
        <v/>
      </c>
      <c r="X206" s="29" t="str">
        <f>'Comprehensive apps info'!X206</f>
        <v/>
      </c>
      <c r="Y206" s="30" t="str">
        <f>'Comprehensive apps info'!Y206</f>
        <v/>
      </c>
      <c r="Z206" s="31" t="str">
        <f>'Comprehensive apps info'!Z206</f>
        <v/>
      </c>
      <c r="AA206" s="32" t="str">
        <f>'Comprehensive apps info'!AA206</f>
        <v/>
      </c>
      <c r="AB206" s="32" t="str">
        <f>'Comprehensive apps info'!AB206</f>
        <v/>
      </c>
      <c r="AC206" s="32" t="str">
        <f>'Comprehensive apps info'!AC206</f>
        <v/>
      </c>
      <c r="AD206" s="32" t="str">
        <f>'Comprehensive apps info'!AD206</f>
        <v/>
      </c>
      <c r="AE206" s="32" t="str">
        <f>'Comprehensive apps info'!AE206</f>
        <v/>
      </c>
      <c r="AF206" s="33" t="str">
        <f>'Comprehensive apps info'!AF206</f>
        <v/>
      </c>
      <c r="AG206" s="33" t="str">
        <f>'Comprehensive apps info'!AG206</f>
        <v/>
      </c>
      <c r="AH206" s="33" t="str">
        <f>'Comprehensive apps info'!AH206</f>
        <v/>
      </c>
      <c r="AI206" s="33" t="str">
        <f>'Comprehensive apps info'!AI206</f>
        <v/>
      </c>
      <c r="AJ206" s="33" t="str">
        <f>'Comprehensive apps info'!AJ206</f>
        <v/>
      </c>
      <c r="AK206" s="34">
        <f>'Comprehensive apps info'!AK206</f>
        <v>2</v>
      </c>
      <c r="AL206" s="1"/>
      <c r="AM206" s="1"/>
      <c r="AN206" s="1"/>
    </row>
    <row r="207" hidden="1">
      <c r="A207" s="91"/>
      <c r="B207" s="10">
        <f>'Comprehensive apps info'!B207</f>
        <v>9</v>
      </c>
      <c r="C207" s="10">
        <f>'Comprehensive apps info'!C207</f>
        <v>13</v>
      </c>
      <c r="D207" s="25" t="str">
        <f>'Comprehensive apps info'!D207</f>
        <v>DirecTV</v>
      </c>
      <c r="E207" s="25" t="str">
        <f>'Comprehensive apps info'!E207</f>
        <v>Las Vegas GL</v>
      </c>
      <c r="F207" s="25" t="str">
        <f>'Comprehensive apps info'!F207</f>
        <v>dtvlvgl</v>
      </c>
      <c r="G207" s="25" t="str">
        <f>'Comprehensive apps info'!G207</f>
        <v>Weekly</v>
      </c>
      <c r="H207" s="25" t="str">
        <f>'Comprehensive apps info'!H207</f>
        <v>Letter</v>
      </c>
      <c r="I207" s="25" t="str">
        <f>'Comprehensive apps info'!I207</f>
        <v>Raw Data</v>
      </c>
      <c r="J207" s="25" t="str">
        <f>'Comprehensive apps info'!J207</f>
        <v>Rao</v>
      </c>
      <c r="K207" s="25" t="str">
        <f>'Comprehensive apps info'!K207</f>
        <v>Veera</v>
      </c>
      <c r="L207" s="25" t="str">
        <f>'Comprehensive apps info'!L207</f>
        <v>Steve Samaniego</v>
      </c>
      <c r="M207" s="25" t="str">
        <f>'Comprehensive apps info'!M207</f>
        <v>Linden Olson</v>
      </c>
      <c r="N207" s="25" t="str">
        <f>'Comprehensive apps info'!N207</f>
        <v>Mike Benson</v>
      </c>
      <c r="O207" s="120" t="str">
        <f>'Comprehensive apps info'!O207</f>
        <v>App on Hold</v>
      </c>
      <c r="P207" s="25" t="str">
        <f>'Comprehensive apps info'!P207</f>
        <v/>
      </c>
      <c r="Q207" s="25" t="str">
        <f>'Comprehensive apps info'!Q207</f>
        <v/>
      </c>
      <c r="R207" s="25" t="str">
        <f>'Comprehensive apps info'!R207</f>
        <v/>
      </c>
      <c r="S207" s="16" t="str">
        <f>'Comprehensive apps info'!S207</f>
        <v/>
      </c>
      <c r="T207" s="16" t="str">
        <f>'Comprehensive apps info'!T207</f>
        <v/>
      </c>
      <c r="U207" s="25" t="str">
        <f>'Comprehensive apps info'!U207</f>
        <v/>
      </c>
      <c r="V207" s="25" t="str">
        <f>'Comprehensive apps info'!V207</f>
        <v/>
      </c>
      <c r="W207" s="28" t="str">
        <f>'Comprehensive apps info'!W207</f>
        <v/>
      </c>
      <c r="X207" s="29" t="str">
        <f>'Comprehensive apps info'!X207</f>
        <v/>
      </c>
      <c r="Y207" s="30" t="str">
        <f>'Comprehensive apps info'!Y207</f>
        <v/>
      </c>
      <c r="Z207" s="31" t="str">
        <f>'Comprehensive apps info'!Z207</f>
        <v/>
      </c>
      <c r="AA207" s="32" t="str">
        <f>'Comprehensive apps info'!AA207</f>
        <v/>
      </c>
      <c r="AB207" s="32" t="str">
        <f>'Comprehensive apps info'!AB207</f>
        <v/>
      </c>
      <c r="AC207" s="32" t="str">
        <f>'Comprehensive apps info'!AC207</f>
        <v/>
      </c>
      <c r="AD207" s="32" t="str">
        <f>'Comprehensive apps info'!AD207</f>
        <v/>
      </c>
      <c r="AE207" s="32" t="str">
        <f>'Comprehensive apps info'!AE207</f>
        <v/>
      </c>
      <c r="AF207" s="33" t="str">
        <f>'Comprehensive apps info'!AF207</f>
        <v/>
      </c>
      <c r="AG207" s="33" t="str">
        <f>'Comprehensive apps info'!AG207</f>
        <v/>
      </c>
      <c r="AH207" s="33" t="str">
        <f>'Comprehensive apps info'!AH207</f>
        <v/>
      </c>
      <c r="AI207" s="33" t="str">
        <f>'Comprehensive apps info'!AI207</f>
        <v/>
      </c>
      <c r="AJ207" s="33" t="str">
        <f>'Comprehensive apps info'!AJ207</f>
        <v/>
      </c>
      <c r="AK207" s="34">
        <f>'Comprehensive apps info'!AK207</f>
        <v>1</v>
      </c>
      <c r="AL207" s="1"/>
      <c r="AM207" s="1"/>
      <c r="AN207" s="1"/>
    </row>
    <row r="208" hidden="1">
      <c r="A208" s="91"/>
      <c r="B208" s="10">
        <f>'Comprehensive apps info'!B208</f>
        <v>9</v>
      </c>
      <c r="C208" s="10">
        <f>'Comprehensive apps info'!C208</f>
        <v>14</v>
      </c>
      <c r="D208" s="25" t="str">
        <f>'Comprehensive apps info'!D208</f>
        <v>DirecTV</v>
      </c>
      <c r="E208" s="25" t="str">
        <f>'Comprehensive apps info'!E208</f>
        <v>Las Vegas GP</v>
      </c>
      <c r="F208" s="25" t="str">
        <f>'Comprehensive apps info'!F208</f>
        <v>dtvlvgp</v>
      </c>
      <c r="G208" s="25" t="str">
        <f>'Comprehensive apps info'!G208</f>
        <v>Weekly</v>
      </c>
      <c r="H208" s="25" t="str">
        <f>'Comprehensive apps info'!H208</f>
        <v>Letter</v>
      </c>
      <c r="I208" s="25" t="str">
        <f>'Comprehensive apps info'!I208</f>
        <v>Raw Data</v>
      </c>
      <c r="J208" s="25" t="str">
        <f>'Comprehensive apps info'!J208</f>
        <v>Rao</v>
      </c>
      <c r="K208" s="25" t="str">
        <f>'Comprehensive apps info'!K208</f>
        <v>Veera</v>
      </c>
      <c r="L208" s="25" t="str">
        <f>'Comprehensive apps info'!L208</f>
        <v>Steve Samaniego</v>
      </c>
      <c r="M208" s="25" t="str">
        <f>'Comprehensive apps info'!M208</f>
        <v>Linden Olson</v>
      </c>
      <c r="N208" s="25" t="str">
        <f>'Comprehensive apps info'!N208</f>
        <v>Mike Benson</v>
      </c>
      <c r="O208" s="120" t="str">
        <f>'Comprehensive apps info'!O208</f>
        <v>App on Hold</v>
      </c>
      <c r="P208" s="25" t="str">
        <f>'Comprehensive apps info'!P208</f>
        <v/>
      </c>
      <c r="Q208" s="25" t="str">
        <f>'Comprehensive apps info'!Q208</f>
        <v/>
      </c>
      <c r="R208" s="25" t="str">
        <f>'Comprehensive apps info'!R208</f>
        <v/>
      </c>
      <c r="S208" s="16" t="str">
        <f>'Comprehensive apps info'!S208</f>
        <v/>
      </c>
      <c r="T208" s="16" t="str">
        <f>'Comprehensive apps info'!T208</f>
        <v/>
      </c>
      <c r="U208" s="25" t="str">
        <f>'Comprehensive apps info'!U208</f>
        <v/>
      </c>
      <c r="V208" s="25" t="str">
        <f>'Comprehensive apps info'!V208</f>
        <v/>
      </c>
      <c r="W208" s="28" t="str">
        <f>'Comprehensive apps info'!W208</f>
        <v/>
      </c>
      <c r="X208" s="29" t="str">
        <f>'Comprehensive apps info'!X208</f>
        <v/>
      </c>
      <c r="Y208" s="30" t="str">
        <f>'Comprehensive apps info'!Y208</f>
        <v>https://sites.google.com/a/rrd.com/directv-postcards/</v>
      </c>
      <c r="Z208" s="31" t="str">
        <f>'Comprehensive apps info'!Z208</f>
        <v/>
      </c>
      <c r="AA208" s="32" t="str">
        <f>'Comprehensive apps info'!AA208</f>
        <v/>
      </c>
      <c r="AB208" s="32" t="str">
        <f>'Comprehensive apps info'!AB208</f>
        <v/>
      </c>
      <c r="AC208" s="32" t="str">
        <f>'Comprehensive apps info'!AC208</f>
        <v/>
      </c>
      <c r="AD208" s="32" t="str">
        <f>'Comprehensive apps info'!AD208</f>
        <v/>
      </c>
      <c r="AE208" s="32" t="str">
        <f>'Comprehensive apps info'!AE208</f>
        <v/>
      </c>
      <c r="AF208" s="33" t="str">
        <f>'Comprehensive apps info'!AF208</f>
        <v/>
      </c>
      <c r="AG208" s="33" t="str">
        <f>'Comprehensive apps info'!AG208</f>
        <v/>
      </c>
      <c r="AH208" s="33" t="str">
        <f>'Comprehensive apps info'!AH208</f>
        <v/>
      </c>
      <c r="AI208" s="33" t="str">
        <f>'Comprehensive apps info'!AI208</f>
        <v/>
      </c>
      <c r="AJ208" s="33" t="str">
        <f>'Comprehensive apps info'!AJ208</f>
        <v/>
      </c>
      <c r="AK208" s="34">
        <f>'Comprehensive apps info'!AK208</f>
        <v>2</v>
      </c>
      <c r="AL208" s="1"/>
      <c r="AM208" s="1"/>
      <c r="AN208" s="1"/>
    </row>
    <row r="209" hidden="1">
      <c r="A209" s="91"/>
      <c r="B209" s="10">
        <f>'Comprehensive apps info'!B209</f>
        <v>9</v>
      </c>
      <c r="C209" s="10">
        <f>'Comprehensive apps info'!C209</f>
        <v>15</v>
      </c>
      <c r="D209" s="25" t="str">
        <f>'Comprehensive apps info'!D209</f>
        <v>DirecTV</v>
      </c>
      <c r="E209" s="25" t="str">
        <f>'Comprehensive apps info'!E209</f>
        <v>Post Cards</v>
      </c>
      <c r="F209" s="25" t="str">
        <f>'Comprehensive apps info'!F209</f>
        <v>dtvlvpc</v>
      </c>
      <c r="G209" s="25" t="str">
        <f>'Comprehensive apps info'!G209</f>
        <v>Weekly</v>
      </c>
      <c r="H209" s="25" t="str">
        <f>'Comprehensive apps info'!H209</f>
        <v>Letter</v>
      </c>
      <c r="I209" s="25" t="str">
        <f>'Comprehensive apps info'!I209</f>
        <v>Raw Data</v>
      </c>
      <c r="J209" s="25" t="str">
        <f>'Comprehensive apps info'!J209</f>
        <v>Rao</v>
      </c>
      <c r="K209" s="25" t="str">
        <f>'Comprehensive apps info'!K209</f>
        <v>Veera</v>
      </c>
      <c r="L209" s="25" t="str">
        <f>'Comprehensive apps info'!L209</f>
        <v>Steve Samaniego</v>
      </c>
      <c r="M209" s="25" t="str">
        <f>'Comprehensive apps info'!M209</f>
        <v>Linden Olson</v>
      </c>
      <c r="N209" s="25" t="str">
        <f>'Comprehensive apps info'!N209</f>
        <v>Mike Benson</v>
      </c>
      <c r="O209" s="120" t="str">
        <f>'Comprehensive apps info'!O209</f>
        <v>App on Hold</v>
      </c>
      <c r="P209" s="25" t="str">
        <f>'Comprehensive apps info'!P209</f>
        <v/>
      </c>
      <c r="Q209" s="25" t="str">
        <f>'Comprehensive apps info'!Q209</f>
        <v/>
      </c>
      <c r="R209" s="25" t="str">
        <f>'Comprehensive apps info'!R209</f>
        <v/>
      </c>
      <c r="S209" s="16" t="str">
        <f>'Comprehensive apps info'!S209</f>
        <v/>
      </c>
      <c r="T209" s="16" t="str">
        <f>'Comprehensive apps info'!T209</f>
        <v/>
      </c>
      <c r="U209" s="25" t="str">
        <f>'Comprehensive apps info'!U209</f>
        <v/>
      </c>
      <c r="V209" s="25" t="str">
        <f>'Comprehensive apps info'!V209</f>
        <v/>
      </c>
      <c r="W209" s="28" t="str">
        <f>'Comprehensive apps info'!W209</f>
        <v/>
      </c>
      <c r="X209" s="29" t="str">
        <f>'Comprehensive apps info'!X209</f>
        <v/>
      </c>
      <c r="Y209" s="30" t="str">
        <f>'Comprehensive apps info'!Y209</f>
        <v>https://sites.google.com/a/rrd.com/directv-postcards/</v>
      </c>
      <c r="Z209" s="31" t="str">
        <f>'Comprehensive apps info'!Z209</f>
        <v/>
      </c>
      <c r="AA209" s="32" t="str">
        <f>'Comprehensive apps info'!AA209</f>
        <v/>
      </c>
      <c r="AB209" s="32" t="str">
        <f>'Comprehensive apps info'!AB209</f>
        <v/>
      </c>
      <c r="AC209" s="32" t="str">
        <f>'Comprehensive apps info'!AC209</f>
        <v/>
      </c>
      <c r="AD209" s="32" t="str">
        <f>'Comprehensive apps info'!AD209</f>
        <v/>
      </c>
      <c r="AE209" s="32" t="str">
        <f>'Comprehensive apps info'!AE209</f>
        <v/>
      </c>
      <c r="AF209" s="33" t="str">
        <f>'Comprehensive apps info'!AF209</f>
        <v/>
      </c>
      <c r="AG209" s="33" t="str">
        <f>'Comprehensive apps info'!AG209</f>
        <v/>
      </c>
      <c r="AH209" s="33" t="str">
        <f>'Comprehensive apps info'!AH209</f>
        <v/>
      </c>
      <c r="AI209" s="33" t="str">
        <f>'Comprehensive apps info'!AI209</f>
        <v/>
      </c>
      <c r="AJ209" s="33" t="str">
        <f>'Comprehensive apps info'!AJ209</f>
        <v/>
      </c>
      <c r="AK209" s="34">
        <f>'Comprehensive apps info'!AK209</f>
        <v>2</v>
      </c>
      <c r="AL209" s="1"/>
      <c r="AM209" s="1"/>
      <c r="AN209" s="1"/>
    </row>
    <row r="210" hidden="1">
      <c r="A210" s="91"/>
      <c r="B210" s="10">
        <f>'Comprehensive apps info'!B210</f>
        <v>9</v>
      </c>
      <c r="C210" s="10">
        <f>'Comprehensive apps info'!C210</f>
        <v>16</v>
      </c>
      <c r="D210" s="25" t="str">
        <f>'Comprehensive apps info'!D210</f>
        <v>DirecTV</v>
      </c>
      <c r="E210" s="25" t="str">
        <f>'Comprehensive apps info'!E210</f>
        <v>Refer-A-Friend Letters</v>
      </c>
      <c r="F210" s="25" t="str">
        <f>'Comprehensive apps info'!F210</f>
        <v>dtvrafl</v>
      </c>
      <c r="G210" s="25" t="str">
        <f>'Comprehensive apps info'!G210</f>
        <v>Daily</v>
      </c>
      <c r="H210" s="25" t="str">
        <f>'Comprehensive apps info'!H210</f>
        <v>Letter</v>
      </c>
      <c r="I210" s="25" t="str">
        <f>'Comprehensive apps info'!I210</f>
        <v>Raw Data</v>
      </c>
      <c r="J210" s="25" t="str">
        <f>'Comprehensive apps info'!J210</f>
        <v>Venkat</v>
      </c>
      <c r="K210" s="25" t="str">
        <f>'Comprehensive apps info'!K210</f>
        <v>Veera</v>
      </c>
      <c r="L210" s="25" t="str">
        <f>'Comprehensive apps info'!L210</f>
        <v>Steve Samaniego</v>
      </c>
      <c r="M210" s="25" t="str">
        <f>'Comprehensive apps info'!M210</f>
        <v>Linden Olson</v>
      </c>
      <c r="N210" s="25" t="str">
        <f>'Comprehensive apps info'!N210</f>
        <v>Mike Benson</v>
      </c>
      <c r="O210" s="120" t="str">
        <f>'Comprehensive apps info'!O210</f>
        <v>App on Hold</v>
      </c>
      <c r="P210" s="25" t="str">
        <f>'Comprehensive apps info'!P210</f>
        <v/>
      </c>
      <c r="Q210" s="25" t="str">
        <f>'Comprehensive apps info'!Q210</f>
        <v/>
      </c>
      <c r="R210" s="25" t="str">
        <f>'Comprehensive apps info'!R210</f>
        <v/>
      </c>
      <c r="S210" s="16" t="str">
        <f>'Comprehensive apps info'!S210</f>
        <v/>
      </c>
      <c r="T210" s="16" t="str">
        <f>'Comprehensive apps info'!T210</f>
        <v/>
      </c>
      <c r="U210" s="25" t="str">
        <f>'Comprehensive apps info'!U210</f>
        <v/>
      </c>
      <c r="V210" s="25" t="str">
        <f>'Comprehensive apps info'!V210</f>
        <v/>
      </c>
      <c r="W210" s="28" t="str">
        <f>'Comprehensive apps info'!W210</f>
        <v/>
      </c>
      <c r="X210" s="29" t="str">
        <f>'Comprehensive apps info'!X210</f>
        <v/>
      </c>
      <c r="Y210" s="30" t="str">
        <f>'Comprehensive apps info'!Y210</f>
        <v>https://sites.google.com/a/rrd.com/direct-tv---refer-a-friend/</v>
      </c>
      <c r="Z210" s="31" t="str">
        <f>'Comprehensive apps info'!Z210</f>
        <v/>
      </c>
      <c r="AA210" s="32" t="str">
        <f>'Comprehensive apps info'!AA210</f>
        <v/>
      </c>
      <c r="AB210" s="32" t="str">
        <f>'Comprehensive apps info'!AB210</f>
        <v/>
      </c>
      <c r="AC210" s="32" t="str">
        <f>'Comprehensive apps info'!AC210</f>
        <v/>
      </c>
      <c r="AD210" s="32" t="str">
        <f>'Comprehensive apps info'!AD210</f>
        <v/>
      </c>
      <c r="AE210" s="32" t="str">
        <f>'Comprehensive apps info'!AE210</f>
        <v/>
      </c>
      <c r="AF210" s="33" t="str">
        <f>'Comprehensive apps info'!AF210</f>
        <v/>
      </c>
      <c r="AG210" s="33" t="str">
        <f>'Comprehensive apps info'!AG210</f>
        <v/>
      </c>
      <c r="AH210" s="33" t="str">
        <f>'Comprehensive apps info'!AH210</f>
        <v/>
      </c>
      <c r="AI210" s="33" t="str">
        <f>'Comprehensive apps info'!AI210</f>
        <v/>
      </c>
      <c r="AJ210" s="33" t="str">
        <f>'Comprehensive apps info'!AJ210</f>
        <v/>
      </c>
      <c r="AK210" s="34">
        <f>'Comprehensive apps info'!AK210</f>
        <v>1</v>
      </c>
      <c r="AL210" s="1"/>
      <c r="AM210" s="1"/>
      <c r="AN210" s="1"/>
    </row>
    <row r="211" hidden="1">
      <c r="A211" s="91"/>
      <c r="B211" s="10">
        <f>'Comprehensive apps info'!B211</f>
        <v>9</v>
      </c>
      <c r="C211" s="10">
        <f>'Comprehensive apps info'!C211</f>
        <v>17</v>
      </c>
      <c r="D211" s="25" t="str">
        <f>'Comprehensive apps info'!D211</f>
        <v>TD Ameritrade</v>
      </c>
      <c r="E211" s="25" t="str">
        <f>'Comprehensive apps info'!E211</f>
        <v>Suitability &amp; Options</v>
      </c>
      <c r="F211" s="25" t="str">
        <f>'Comprehensive apps info'!F211</f>
        <v>amtopst</v>
      </c>
      <c r="G211" s="25" t="str">
        <f>'Comprehensive apps info'!G211</f>
        <v>Daily</v>
      </c>
      <c r="H211" s="25" t="str">
        <f>'Comprehensive apps info'!H211</f>
        <v>Statement</v>
      </c>
      <c r="I211" s="25" t="str">
        <f>'Comprehensive apps info'!I211</f>
        <v>AFP</v>
      </c>
      <c r="J211" s="25" t="str">
        <f>'Comprehensive apps info'!J211</f>
        <v>Sushil</v>
      </c>
      <c r="K211" s="25" t="str">
        <f>'Comprehensive apps info'!K211</f>
        <v>Parth</v>
      </c>
      <c r="L211" s="25" t="str">
        <f>'Comprehensive apps info'!L211</f>
        <v>Steve Samaniego</v>
      </c>
      <c r="M211" s="25" t="str">
        <f>'Comprehensive apps info'!M211</f>
        <v>Frederick Reisch</v>
      </c>
      <c r="N211" s="25" t="str">
        <f>'Comprehensive apps info'!N211</f>
        <v>Mike Benson</v>
      </c>
      <c r="O211" s="120" t="str">
        <f>'Comprehensive apps info'!O211</f>
        <v>Supported by TEKsystems</v>
      </c>
      <c r="P211" s="25" t="str">
        <f>'Comprehensive apps info'!P211</f>
        <v/>
      </c>
      <c r="Q211" s="25" t="str">
        <f>'Comprehensive apps info'!Q211</f>
        <v/>
      </c>
      <c r="R211" s="25" t="str">
        <f>'Comprehensive apps info'!R211</f>
        <v/>
      </c>
      <c r="S211" s="16" t="str">
        <f>'Comprehensive apps info'!S211</f>
        <v/>
      </c>
      <c r="T211" s="16" t="str">
        <f>'Comprehensive apps info'!T211</f>
        <v/>
      </c>
      <c r="U211" s="25" t="str">
        <f>'Comprehensive apps info'!U211</f>
        <v/>
      </c>
      <c r="V211" s="25" t="str">
        <f>'Comprehensive apps info'!V211</f>
        <v/>
      </c>
      <c r="W211" s="28" t="str">
        <f>'Comprehensive apps info'!W211</f>
        <v/>
      </c>
      <c r="X211" s="29" t="str">
        <f>'Comprehensive apps info'!X211</f>
        <v/>
      </c>
      <c r="Y211" s="30" t="str">
        <f>'Comprehensive apps info'!Y211</f>
        <v>https://sites.google.com/a/rrd.com/td-ameritrade---opst/</v>
      </c>
      <c r="Z211" s="31" t="str">
        <f>'Comprehensive apps info'!Z211</f>
        <v/>
      </c>
      <c r="AA211" s="32" t="str">
        <f>'Comprehensive apps info'!AA211</f>
        <v>rrd-amtopst-igroup@rrd.com</v>
      </c>
      <c r="AB211" s="32" t="str">
        <f>'Comprehensive apps info'!AB211</f>
        <v>rrd-amtopst-egroup@rrd.com</v>
      </c>
      <c r="AC211" s="32" t="str">
        <f>'Comprehensive apps info'!AC211</f>
        <v/>
      </c>
      <c r="AD211" s="32" t="str">
        <f>'Comprehensive apps info'!AD211</f>
        <v/>
      </c>
      <c r="AE211" s="32" t="str">
        <f>'Comprehensive apps info'!AE211</f>
        <v/>
      </c>
      <c r="AF211" s="33" t="str">
        <f>'Comprehensive apps info'!AF211</f>
        <v/>
      </c>
      <c r="AG211" s="33" t="str">
        <f>'Comprehensive apps info'!AG211</f>
        <v/>
      </c>
      <c r="AH211" s="33" t="str">
        <f>'Comprehensive apps info'!AH211</f>
        <v/>
      </c>
      <c r="AI211" s="33" t="str">
        <f>'Comprehensive apps info'!AI211</f>
        <v/>
      </c>
      <c r="AJ211" s="33" t="str">
        <f>'Comprehensive apps info'!AJ211</f>
        <v/>
      </c>
      <c r="AK211" s="34">
        <f>'Comprehensive apps info'!AK211</f>
        <v>1</v>
      </c>
      <c r="AL211" s="1"/>
      <c r="AM211" s="1"/>
      <c r="AN211" s="1"/>
    </row>
    <row r="212" hidden="1">
      <c r="A212" s="91"/>
      <c r="B212" s="10">
        <f>'Comprehensive apps info'!B212</f>
        <v>9</v>
      </c>
      <c r="C212" s="10">
        <f>'Comprehensive apps info'!C212</f>
        <v>18</v>
      </c>
      <c r="D212" s="25" t="str">
        <f>'Comprehensive apps info'!D212</f>
        <v>TD Ameritrade</v>
      </c>
      <c r="E212" s="25" t="str">
        <f>'Comprehensive apps info'!E212</f>
        <v>Letters</v>
      </c>
      <c r="F212" s="25" t="str">
        <f>'Comprehensive apps info'!F212</f>
        <v>amtslet</v>
      </c>
      <c r="G212" s="25" t="str">
        <f>'Comprehensive apps info'!G212</f>
        <v>Monthly</v>
      </c>
      <c r="H212" s="25" t="str">
        <f>'Comprehensive apps info'!H212</f>
        <v>Letter</v>
      </c>
      <c r="I212" s="25" t="str">
        <f>'Comprehensive apps info'!I212</f>
        <v>AFP</v>
      </c>
      <c r="J212" s="25" t="str">
        <f>'Comprehensive apps info'!J212</f>
        <v>Sushil</v>
      </c>
      <c r="K212" s="25" t="str">
        <f>'Comprehensive apps info'!K212</f>
        <v>Parth</v>
      </c>
      <c r="L212" s="25" t="str">
        <f>'Comprehensive apps info'!L212</f>
        <v>Steve Samaniego</v>
      </c>
      <c r="M212" s="25" t="str">
        <f>'Comprehensive apps info'!M212</f>
        <v>Frederick Reisch</v>
      </c>
      <c r="N212" s="25" t="str">
        <f>'Comprehensive apps info'!N212</f>
        <v>Mike Benson</v>
      </c>
      <c r="O212" s="120" t="str">
        <f>'Comprehensive apps info'!O212</f>
        <v>Supported by TEKsystems</v>
      </c>
      <c r="P212" s="25" t="str">
        <f>'Comprehensive apps info'!P212</f>
        <v/>
      </c>
      <c r="Q212" s="25" t="str">
        <f>'Comprehensive apps info'!Q212</f>
        <v/>
      </c>
      <c r="R212" s="25" t="str">
        <f>'Comprehensive apps info'!R212</f>
        <v/>
      </c>
      <c r="S212" s="16" t="str">
        <f>'Comprehensive apps info'!S212</f>
        <v/>
      </c>
      <c r="T212" s="16" t="str">
        <f>'Comprehensive apps info'!T212</f>
        <v/>
      </c>
      <c r="U212" s="25" t="str">
        <f>'Comprehensive apps info'!U212</f>
        <v/>
      </c>
      <c r="V212" s="25" t="str">
        <f>'Comprehensive apps info'!V212</f>
        <v/>
      </c>
      <c r="W212" s="28" t="str">
        <f>'Comprehensive apps info'!W212</f>
        <v/>
      </c>
      <c r="X212" s="29" t="str">
        <f>'Comprehensive apps info'!X212</f>
        <v/>
      </c>
      <c r="Y212" s="30" t="str">
        <f>'Comprehensive apps info'!Y212</f>
        <v>https://sites.google.com/a/rrd.com/td-ameritrade/</v>
      </c>
      <c r="Z212" s="31" t="str">
        <f>'Comprehensive apps info'!Z212</f>
        <v/>
      </c>
      <c r="AA212" s="32" t="str">
        <f>'Comprehensive apps info'!AA212</f>
        <v>rrd-amtslet-igroup@rrd.com</v>
      </c>
      <c r="AB212" s="32" t="str">
        <f>'Comprehensive apps info'!AB212</f>
        <v>rrd-amtslet-egroup@rrd.com</v>
      </c>
      <c r="AC212" s="32" t="str">
        <f>'Comprehensive apps info'!AC212</f>
        <v/>
      </c>
      <c r="AD212" s="32" t="str">
        <f>'Comprehensive apps info'!AD212</f>
        <v/>
      </c>
      <c r="AE212" s="32" t="str">
        <f>'Comprehensive apps info'!AE212</f>
        <v/>
      </c>
      <c r="AF212" s="33" t="str">
        <f>'Comprehensive apps info'!AF212</f>
        <v/>
      </c>
      <c r="AG212" s="33" t="str">
        <f>'Comprehensive apps info'!AG212</f>
        <v/>
      </c>
      <c r="AH212" s="33" t="str">
        <f>'Comprehensive apps info'!AH212</f>
        <v/>
      </c>
      <c r="AI212" s="33" t="str">
        <f>'Comprehensive apps info'!AI212</f>
        <v/>
      </c>
      <c r="AJ212" s="33" t="str">
        <f>'Comprehensive apps info'!AJ212</f>
        <v/>
      </c>
      <c r="AK212" s="34">
        <f>'Comprehensive apps info'!AK212</f>
        <v>1</v>
      </c>
      <c r="AL212" s="1"/>
      <c r="AM212" s="1"/>
      <c r="AN212" s="1"/>
    </row>
    <row r="213" hidden="1">
      <c r="A213" s="91"/>
      <c r="B213" s="10">
        <f>'Comprehensive apps info'!B213</f>
        <v>9</v>
      </c>
      <c r="C213" s="10">
        <f>'Comprehensive apps info'!C213</f>
        <v>19</v>
      </c>
      <c r="D213" s="25" t="str">
        <f>'Comprehensive apps info'!D213</f>
        <v>Standard Examiner</v>
      </c>
      <c r="E213" s="25" t="str">
        <f>'Comprehensive apps info'!E213</f>
        <v>Letters</v>
      </c>
      <c r="F213" s="25" t="str">
        <f>'Comprehensive apps info'!F213</f>
        <v>stxltrs</v>
      </c>
      <c r="G213" s="25" t="str">
        <f>'Comprehensive apps info'!G213</f>
        <v>Daily</v>
      </c>
      <c r="H213" s="25" t="str">
        <f>'Comprehensive apps info'!H213</f>
        <v>Invoice</v>
      </c>
      <c r="I213" s="25" t="str">
        <f>'Comprehensive apps info'!I213</f>
        <v>Raw Data</v>
      </c>
      <c r="J213" s="25" t="str">
        <f>'Comprehensive apps info'!J213</f>
        <v>Anil</v>
      </c>
      <c r="K213" s="25" t="str">
        <f>'Comprehensive apps info'!K213</f>
        <v>Parth</v>
      </c>
      <c r="L213" s="25" t="str">
        <f>'Comprehensive apps info'!L213</f>
        <v>Tyler Jacobson</v>
      </c>
      <c r="M213" s="25" t="str">
        <f>'Comprehensive apps info'!M213</f>
        <v>Lynsey Falkenberg</v>
      </c>
      <c r="N213" s="25" t="str">
        <f>'Comprehensive apps info'!N213</f>
        <v>Mike Benson</v>
      </c>
      <c r="O213" s="120" t="str">
        <f>'Comprehensive apps info'!O213</f>
        <v>Supported by TEKsystems</v>
      </c>
      <c r="P213" s="25" t="str">
        <f>'Comprehensive apps info'!P213</f>
        <v/>
      </c>
      <c r="Q213" s="25" t="str">
        <f>'Comprehensive apps info'!Q213</f>
        <v/>
      </c>
      <c r="R213" s="25" t="str">
        <f>'Comprehensive apps info'!R213</f>
        <v/>
      </c>
      <c r="S213" s="16" t="str">
        <f>'Comprehensive apps info'!S213</f>
        <v/>
      </c>
      <c r="T213" s="16" t="str">
        <f>'Comprehensive apps info'!T213</f>
        <v/>
      </c>
      <c r="U213" s="25" t="str">
        <f>'Comprehensive apps info'!U213</f>
        <v/>
      </c>
      <c r="V213" s="25" t="str">
        <f>'Comprehensive apps info'!V213</f>
        <v/>
      </c>
      <c r="W213" s="28" t="str">
        <f>'Comprehensive apps info'!W213</f>
        <v/>
      </c>
      <c r="X213" s="29" t="str">
        <f>'Comprehensive apps info'!X213</f>
        <v/>
      </c>
      <c r="Y213" s="30" t="str">
        <f>'Comprehensive apps info'!Y213</f>
        <v>https://sites.google.com/a/rrd.com/standard-examiner/</v>
      </c>
      <c r="Z213" s="31" t="str">
        <f>'Comprehensive apps info'!Z213</f>
        <v/>
      </c>
      <c r="AA213" s="32" t="str">
        <f>'Comprehensive apps info'!AA213</f>
        <v/>
      </c>
      <c r="AB213" s="32" t="str">
        <f>'Comprehensive apps info'!AB213</f>
        <v/>
      </c>
      <c r="AC213" s="32" t="str">
        <f>'Comprehensive apps info'!AC213</f>
        <v/>
      </c>
      <c r="AD213" s="32" t="str">
        <f>'Comprehensive apps info'!AD213</f>
        <v/>
      </c>
      <c r="AE213" s="32" t="str">
        <f>'Comprehensive apps info'!AE213</f>
        <v/>
      </c>
      <c r="AF213" s="33" t="str">
        <f>'Comprehensive apps info'!AF213</f>
        <v/>
      </c>
      <c r="AG213" s="33" t="str">
        <f>'Comprehensive apps info'!AG213</f>
        <v/>
      </c>
      <c r="AH213" s="33" t="str">
        <f>'Comprehensive apps info'!AH213</f>
        <v/>
      </c>
      <c r="AI213" s="33" t="str">
        <f>'Comprehensive apps info'!AI213</f>
        <v/>
      </c>
      <c r="AJ213" s="33" t="str">
        <f>'Comprehensive apps info'!AJ213</f>
        <v/>
      </c>
      <c r="AK213" s="34">
        <f>'Comprehensive apps info'!AK213</f>
        <v>2</v>
      </c>
      <c r="AL213" s="1"/>
      <c r="AM213" s="1"/>
      <c r="AN213" s="1"/>
    </row>
    <row r="214" hidden="1">
      <c r="A214" s="91"/>
      <c r="B214" s="10">
        <f>'Comprehensive apps info'!B214</f>
        <v>9</v>
      </c>
      <c r="C214" s="10">
        <f>'Comprehensive apps info'!C214</f>
        <v>20</v>
      </c>
      <c r="D214" s="25" t="str">
        <f>'Comprehensive apps info'!D214</f>
        <v>Waste Management</v>
      </c>
      <c r="E214" s="25" t="str">
        <f>'Comprehensive apps info'!E214</f>
        <v>Collection Letters</v>
      </c>
      <c r="F214" s="25" t="str">
        <f>'Comprehensive apps info'!F214</f>
        <v>wmiltrs</v>
      </c>
      <c r="G214" s="25" t="str">
        <f>'Comprehensive apps info'!G214</f>
        <v>Daily</v>
      </c>
      <c r="H214" s="25" t="str">
        <f>'Comprehensive apps info'!H214</f>
        <v>Letter</v>
      </c>
      <c r="I214" s="25" t="str">
        <f>'Comprehensive apps info'!I214</f>
        <v>Raw Data</v>
      </c>
      <c r="J214" s="25" t="str">
        <f>'Comprehensive apps info'!J214</f>
        <v>Pravallika</v>
      </c>
      <c r="K214" s="25" t="str">
        <f>'Comprehensive apps info'!K214</f>
        <v>Ravi</v>
      </c>
      <c r="L214" s="25" t="str">
        <f>'Comprehensive apps info'!L214</f>
        <v>David Jarrett</v>
      </c>
      <c r="M214" s="25" t="str">
        <f>'Comprehensive apps info'!M214</f>
        <v>Julie Dunbar</v>
      </c>
      <c r="N214" s="25" t="str">
        <f>'Comprehensive apps info'!N214</f>
        <v>David Jarrett</v>
      </c>
      <c r="O214" s="120" t="str">
        <f>'Comprehensive apps info'!O214</f>
        <v>App on Hold</v>
      </c>
      <c r="P214" s="25" t="str">
        <f>'Comprehensive apps info'!P214</f>
        <v/>
      </c>
      <c r="Q214" s="25" t="str">
        <f>'Comprehensive apps info'!Q214</f>
        <v/>
      </c>
      <c r="R214" s="25" t="str">
        <f>'Comprehensive apps info'!R214</f>
        <v/>
      </c>
      <c r="S214" s="16" t="str">
        <f>'Comprehensive apps info'!S214</f>
        <v/>
      </c>
      <c r="T214" s="16" t="str">
        <f>'Comprehensive apps info'!T214</f>
        <v/>
      </c>
      <c r="U214" s="25" t="str">
        <f>'Comprehensive apps info'!U214</f>
        <v/>
      </c>
      <c r="V214" s="25" t="str">
        <f>'Comprehensive apps info'!V214</f>
        <v/>
      </c>
      <c r="W214" s="28" t="str">
        <f>'Comprehensive apps info'!W214</f>
        <v/>
      </c>
      <c r="X214" s="29" t="str">
        <f>'Comprehensive apps info'!X214</f>
        <v/>
      </c>
      <c r="Y214" s="30" t="str">
        <f>'Comprehensive apps info'!Y214</f>
        <v/>
      </c>
      <c r="Z214" s="31" t="str">
        <f>'Comprehensive apps info'!Z214</f>
        <v/>
      </c>
      <c r="AA214" s="32" t="str">
        <f>'Comprehensive apps info'!AA214</f>
        <v/>
      </c>
      <c r="AB214" s="32" t="str">
        <f>'Comprehensive apps info'!AB214</f>
        <v/>
      </c>
      <c r="AC214" s="32" t="str">
        <f>'Comprehensive apps info'!AC214</f>
        <v/>
      </c>
      <c r="AD214" s="32" t="str">
        <f>'Comprehensive apps info'!AD214</f>
        <v/>
      </c>
      <c r="AE214" s="32" t="str">
        <f>'Comprehensive apps info'!AE214</f>
        <v/>
      </c>
      <c r="AF214" s="33" t="str">
        <f>'Comprehensive apps info'!AF214</f>
        <v/>
      </c>
      <c r="AG214" s="33" t="str">
        <f>'Comprehensive apps info'!AG214</f>
        <v/>
      </c>
      <c r="AH214" s="33" t="str">
        <f>'Comprehensive apps info'!AH214</f>
        <v/>
      </c>
      <c r="AI214" s="33" t="str">
        <f>'Comprehensive apps info'!AI214</f>
        <v/>
      </c>
      <c r="AJ214" s="33" t="str">
        <f>'Comprehensive apps info'!AJ214</f>
        <v/>
      </c>
      <c r="AK214" s="34">
        <f>'Comprehensive apps info'!AK214</f>
        <v>3</v>
      </c>
      <c r="AL214" s="1"/>
      <c r="AM214" s="1"/>
      <c r="AN214" s="1"/>
    </row>
    <row r="215" hidden="1">
      <c r="A215" s="91"/>
      <c r="B215" s="10">
        <f>'Comprehensive apps info'!B215</f>
        <v>9</v>
      </c>
      <c r="C215" s="10">
        <f>'Comprehensive apps info'!C215</f>
        <v>21</v>
      </c>
      <c r="D215" s="25" t="str">
        <f>'Comprehensive apps info'!D215</f>
        <v>Waste Management</v>
      </c>
      <c r="E215" s="25" t="str">
        <f>'Comprehensive apps info'!E215</f>
        <v>Riverside Collection Letters</v>
      </c>
      <c r="F215" s="25" t="str">
        <f>'Comprehensive apps info'!F215</f>
        <v>wmirvsd</v>
      </c>
      <c r="G215" s="25" t="str">
        <f>'Comprehensive apps info'!G215</f>
        <v>Daily</v>
      </c>
      <c r="H215" s="25" t="str">
        <f>'Comprehensive apps info'!H215</f>
        <v>Letter</v>
      </c>
      <c r="I215" s="25" t="str">
        <f>'Comprehensive apps info'!I215</f>
        <v>Raw Data</v>
      </c>
      <c r="J215" s="25" t="str">
        <f>'Comprehensive apps info'!J215</f>
        <v>Pravallika</v>
      </c>
      <c r="K215" s="25" t="str">
        <f>'Comprehensive apps info'!K215</f>
        <v>Ravi</v>
      </c>
      <c r="L215" s="25" t="str">
        <f>'Comprehensive apps info'!L215</f>
        <v>David Jarrett</v>
      </c>
      <c r="M215" s="25" t="str">
        <f>'Comprehensive apps info'!M215</f>
        <v>Julie Dunbar</v>
      </c>
      <c r="N215" s="25" t="str">
        <f>'Comprehensive apps info'!N215</f>
        <v>David Jarrett</v>
      </c>
      <c r="O215" s="120" t="str">
        <f>'Comprehensive apps info'!O215</f>
        <v>App on Hold</v>
      </c>
      <c r="P215" s="25" t="str">
        <f>'Comprehensive apps info'!P215</f>
        <v/>
      </c>
      <c r="Q215" s="25" t="str">
        <f>'Comprehensive apps info'!Q215</f>
        <v/>
      </c>
      <c r="R215" s="25" t="str">
        <f>'Comprehensive apps info'!R215</f>
        <v/>
      </c>
      <c r="S215" s="16" t="str">
        <f>'Comprehensive apps info'!S215</f>
        <v/>
      </c>
      <c r="T215" s="16" t="str">
        <f>'Comprehensive apps info'!T215</f>
        <v/>
      </c>
      <c r="U215" s="25" t="str">
        <f>'Comprehensive apps info'!U215</f>
        <v/>
      </c>
      <c r="V215" s="25" t="str">
        <f>'Comprehensive apps info'!V215</f>
        <v/>
      </c>
      <c r="W215" s="28" t="str">
        <f>'Comprehensive apps info'!W215</f>
        <v/>
      </c>
      <c r="X215" s="29" t="str">
        <f>'Comprehensive apps info'!X215</f>
        <v/>
      </c>
      <c r="Y215" s="30" t="str">
        <f>'Comprehensive apps info'!Y215</f>
        <v/>
      </c>
      <c r="Z215" s="31" t="str">
        <f>'Comprehensive apps info'!Z215</f>
        <v/>
      </c>
      <c r="AA215" s="32" t="str">
        <f>'Comprehensive apps info'!AA215</f>
        <v/>
      </c>
      <c r="AB215" s="32" t="str">
        <f>'Comprehensive apps info'!AB215</f>
        <v/>
      </c>
      <c r="AC215" s="32" t="str">
        <f>'Comprehensive apps info'!AC215</f>
        <v/>
      </c>
      <c r="AD215" s="32" t="str">
        <f>'Comprehensive apps info'!AD215</f>
        <v/>
      </c>
      <c r="AE215" s="32" t="str">
        <f>'Comprehensive apps info'!AE215</f>
        <v/>
      </c>
      <c r="AF215" s="33" t="str">
        <f>'Comprehensive apps info'!AF215</f>
        <v/>
      </c>
      <c r="AG215" s="33" t="str">
        <f>'Comprehensive apps info'!AG215</f>
        <v/>
      </c>
      <c r="AH215" s="33" t="str">
        <f>'Comprehensive apps info'!AH215</f>
        <v/>
      </c>
      <c r="AI215" s="33" t="str">
        <f>'Comprehensive apps info'!AI215</f>
        <v/>
      </c>
      <c r="AJ215" s="33" t="str">
        <f>'Comprehensive apps info'!AJ215</f>
        <v/>
      </c>
      <c r="AK215" s="34">
        <f>'Comprehensive apps info'!AK215</f>
        <v>3</v>
      </c>
      <c r="AL215" s="1"/>
      <c r="AM215" s="1"/>
      <c r="AN215" s="1"/>
    </row>
    <row r="216" hidden="1">
      <c r="A216" s="91"/>
      <c r="B216" s="10">
        <f>'Comprehensive apps info'!B216</f>
        <v>9</v>
      </c>
      <c r="C216" s="10">
        <f>'Comprehensive apps info'!C216</f>
        <v>22</v>
      </c>
      <c r="D216" s="25" t="str">
        <f>'Comprehensive apps info'!D216</f>
        <v>Waste Management</v>
      </c>
      <c r="E216" s="25" t="str">
        <f>'Comprehensive apps info'!E216</f>
        <v>IEMM</v>
      </c>
      <c r="F216" s="25" t="str">
        <f>'Comprehensive apps info'!F216</f>
        <v>wmiiemm</v>
      </c>
      <c r="G216" s="25" t="str">
        <f>'Comprehensive apps info'!G216</f>
        <v>Quarterly</v>
      </c>
      <c r="H216" s="25" t="str">
        <f>'Comprehensive apps info'!H216</f>
        <v>Letter</v>
      </c>
      <c r="I216" s="25" t="str">
        <f>'Comprehensive apps info'!I216</f>
        <v>Raw Data</v>
      </c>
      <c r="J216" s="25" t="str">
        <f>'Comprehensive apps info'!J216</f>
        <v>Anil</v>
      </c>
      <c r="K216" s="25" t="str">
        <f>'Comprehensive apps info'!K216</f>
        <v>Ravi</v>
      </c>
      <c r="L216" s="25" t="str">
        <f>'Comprehensive apps info'!L216</f>
        <v>David Jarrett</v>
      </c>
      <c r="M216" s="25" t="str">
        <f>'Comprehensive apps info'!M216</f>
        <v>Julie Dunbar</v>
      </c>
      <c r="N216" s="25" t="str">
        <f>'Comprehensive apps info'!N216</f>
        <v>David Jarrett</v>
      </c>
      <c r="O216" s="120" t="str">
        <f>'Comprehensive apps info'!O216</f>
        <v>Supported by TEKsystems</v>
      </c>
      <c r="P216" s="25" t="str">
        <f>'Comprehensive apps info'!P216</f>
        <v/>
      </c>
      <c r="Q216" s="25" t="str">
        <f>'Comprehensive apps info'!Q216</f>
        <v/>
      </c>
      <c r="R216" s="25" t="str">
        <f>'Comprehensive apps info'!R216</f>
        <v/>
      </c>
      <c r="S216" s="16" t="str">
        <f>'Comprehensive apps info'!S216</f>
        <v/>
      </c>
      <c r="T216" s="16" t="str">
        <f>'Comprehensive apps info'!T216</f>
        <v/>
      </c>
      <c r="U216" s="25" t="str">
        <f>'Comprehensive apps info'!U216</f>
        <v/>
      </c>
      <c r="V216" s="25" t="str">
        <f>'Comprehensive apps info'!V216</f>
        <v/>
      </c>
      <c r="W216" s="28" t="str">
        <f>'Comprehensive apps info'!W216</f>
        <v/>
      </c>
      <c r="X216" s="29" t="str">
        <f>'Comprehensive apps info'!X216</f>
        <v/>
      </c>
      <c r="Y216" s="30" t="str">
        <f>'Comprehensive apps info'!Y216</f>
        <v/>
      </c>
      <c r="Z216" s="31" t="str">
        <f>'Comprehensive apps info'!Z216</f>
        <v/>
      </c>
      <c r="AA216" s="32" t="str">
        <f>'Comprehensive apps info'!AA216</f>
        <v/>
      </c>
      <c r="AB216" s="32" t="str">
        <f>'Comprehensive apps info'!AB216</f>
        <v/>
      </c>
      <c r="AC216" s="32" t="str">
        <f>'Comprehensive apps info'!AC216</f>
        <v/>
      </c>
      <c r="AD216" s="32" t="str">
        <f>'Comprehensive apps info'!AD216</f>
        <v/>
      </c>
      <c r="AE216" s="32" t="str">
        <f>'Comprehensive apps info'!AE216</f>
        <v/>
      </c>
      <c r="AF216" s="33" t="str">
        <f>'Comprehensive apps info'!AF216</f>
        <v/>
      </c>
      <c r="AG216" s="33" t="str">
        <f>'Comprehensive apps info'!AG216</f>
        <v/>
      </c>
      <c r="AH216" s="33" t="str">
        <f>'Comprehensive apps info'!AH216</f>
        <v/>
      </c>
      <c r="AI216" s="33" t="str">
        <f>'Comprehensive apps info'!AI216</f>
        <v/>
      </c>
      <c r="AJ216" s="33" t="str">
        <f>'Comprehensive apps info'!AJ216</f>
        <v/>
      </c>
      <c r="AK216" s="34">
        <f>'Comprehensive apps info'!AK216</f>
        <v>3</v>
      </c>
      <c r="AL216" s="1"/>
      <c r="AM216" s="1"/>
      <c r="AN216" s="1"/>
    </row>
    <row r="217" hidden="1">
      <c r="A217" s="91"/>
      <c r="B217" s="10">
        <f>'Comprehensive apps info'!B217</f>
        <v>9</v>
      </c>
      <c r="C217" s="10">
        <f>'Comprehensive apps info'!C217</f>
        <v>23</v>
      </c>
      <c r="D217" s="25" t="str">
        <f>'Comprehensive apps info'!D217</f>
        <v>Waste Management</v>
      </c>
      <c r="E217" s="25" t="str">
        <f>'Comprehensive apps info'!E217</f>
        <v>El Cajon Collection Letters</v>
      </c>
      <c r="F217" s="25" t="str">
        <f>'Comprehensive apps info'!F217</f>
        <v>wmielca</v>
      </c>
      <c r="G217" s="25" t="str">
        <f>'Comprehensive apps info'!G217</f>
        <v>Quarterly</v>
      </c>
      <c r="H217" s="25" t="str">
        <f>'Comprehensive apps info'!H217</f>
        <v>Letter</v>
      </c>
      <c r="I217" s="25" t="str">
        <f>'Comprehensive apps info'!I217</f>
        <v>Raw Data</v>
      </c>
      <c r="J217" s="25" t="str">
        <f>'Comprehensive apps info'!J217</f>
        <v>Anil</v>
      </c>
      <c r="K217" s="25" t="str">
        <f>'Comprehensive apps info'!K217</f>
        <v>Ravi</v>
      </c>
      <c r="L217" s="25" t="str">
        <f>'Comprehensive apps info'!L217</f>
        <v>David Jarrett</v>
      </c>
      <c r="M217" s="25" t="str">
        <f>'Comprehensive apps info'!M217</f>
        <v>Julie Dunbar</v>
      </c>
      <c r="N217" s="25" t="str">
        <f>'Comprehensive apps info'!N217</f>
        <v>David Jarrett</v>
      </c>
      <c r="O217" s="120" t="str">
        <f>'Comprehensive apps info'!O217</f>
        <v>Supported by TEKsystems</v>
      </c>
      <c r="P217" s="25" t="str">
        <f>'Comprehensive apps info'!P217</f>
        <v/>
      </c>
      <c r="Q217" s="25" t="str">
        <f>'Comprehensive apps info'!Q217</f>
        <v/>
      </c>
      <c r="R217" s="25" t="str">
        <f>'Comprehensive apps info'!R217</f>
        <v/>
      </c>
      <c r="S217" s="16" t="str">
        <f>'Comprehensive apps info'!S217</f>
        <v/>
      </c>
      <c r="T217" s="16" t="str">
        <f>'Comprehensive apps info'!T217</f>
        <v/>
      </c>
      <c r="U217" s="25" t="str">
        <f>'Comprehensive apps info'!U217</f>
        <v/>
      </c>
      <c r="V217" s="25" t="str">
        <f>'Comprehensive apps info'!V217</f>
        <v/>
      </c>
      <c r="W217" s="28" t="str">
        <f>'Comprehensive apps info'!W217</f>
        <v/>
      </c>
      <c r="X217" s="29" t="str">
        <f>'Comprehensive apps info'!X217</f>
        <v/>
      </c>
      <c r="Y217" s="30" t="str">
        <f>'Comprehensive apps info'!Y217</f>
        <v/>
      </c>
      <c r="Z217" s="31" t="str">
        <f>'Comprehensive apps info'!Z217</f>
        <v/>
      </c>
      <c r="AA217" s="32" t="str">
        <f>'Comprehensive apps info'!AA217</f>
        <v/>
      </c>
      <c r="AB217" s="32" t="str">
        <f>'Comprehensive apps info'!AB217</f>
        <v/>
      </c>
      <c r="AC217" s="32" t="str">
        <f>'Comprehensive apps info'!AC217</f>
        <v/>
      </c>
      <c r="AD217" s="32" t="str">
        <f>'Comprehensive apps info'!AD217</f>
        <v/>
      </c>
      <c r="AE217" s="32" t="str">
        <f>'Comprehensive apps info'!AE217</f>
        <v/>
      </c>
      <c r="AF217" s="33" t="str">
        <f>'Comprehensive apps info'!AF217</f>
        <v/>
      </c>
      <c r="AG217" s="33" t="str">
        <f>'Comprehensive apps info'!AG217</f>
        <v/>
      </c>
      <c r="AH217" s="33" t="str">
        <f>'Comprehensive apps info'!AH217</f>
        <v/>
      </c>
      <c r="AI217" s="33" t="str">
        <f>'Comprehensive apps info'!AI217</f>
        <v/>
      </c>
      <c r="AJ217" s="33" t="str">
        <f>'Comprehensive apps info'!AJ217</f>
        <v/>
      </c>
      <c r="AK217" s="34">
        <f>'Comprehensive apps info'!AK217</f>
        <v>3</v>
      </c>
      <c r="AL217" s="1"/>
      <c r="AM217" s="1"/>
      <c r="AN217" s="1"/>
    </row>
    <row r="218" hidden="1">
      <c r="A218" s="91"/>
      <c r="B218" s="10">
        <f>'Comprehensive apps info'!B218</f>
        <v>9</v>
      </c>
      <c r="C218" s="10">
        <f>'Comprehensive apps info'!C218</f>
        <v>24</v>
      </c>
      <c r="D218" s="25" t="str">
        <f>'Comprehensive apps info'!D218</f>
        <v>Waste Management</v>
      </c>
      <c r="E218" s="25" t="str">
        <f>'Comprehensive apps info'!E218</f>
        <v>Special Letter for Rio Rancho</v>
      </c>
      <c r="F218" s="25" t="str">
        <f>'Comprehensive apps info'!F218</f>
        <v>wmispec</v>
      </c>
      <c r="G218" s="25" t="str">
        <f>'Comprehensive apps info'!G218</f>
        <v>Quarterly</v>
      </c>
      <c r="H218" s="25" t="str">
        <f>'Comprehensive apps info'!H218</f>
        <v>Letter</v>
      </c>
      <c r="I218" s="25" t="str">
        <f>'Comprehensive apps info'!I218</f>
        <v>Raw Data</v>
      </c>
      <c r="J218" s="25" t="str">
        <f>'Comprehensive apps info'!J218</f>
        <v>Ravi</v>
      </c>
      <c r="K218" s="25" t="str">
        <f>'Comprehensive apps info'!K218</f>
        <v>Anil</v>
      </c>
      <c r="L218" s="25" t="str">
        <f>'Comprehensive apps info'!L218</f>
        <v>David Jarrett</v>
      </c>
      <c r="M218" s="25" t="str">
        <f>'Comprehensive apps info'!M218</f>
        <v>Julie Dunbar</v>
      </c>
      <c r="N218" s="25" t="str">
        <f>'Comprehensive apps info'!N218</f>
        <v>David Jarrett</v>
      </c>
      <c r="O218" s="120" t="str">
        <f>'Comprehensive apps info'!O218</f>
        <v>Supported by TEKsystems</v>
      </c>
      <c r="P218" s="25" t="str">
        <f>'Comprehensive apps info'!P218</f>
        <v/>
      </c>
      <c r="Q218" s="25" t="str">
        <f>'Comprehensive apps info'!Q218</f>
        <v/>
      </c>
      <c r="R218" s="25" t="str">
        <f>'Comprehensive apps info'!R218</f>
        <v/>
      </c>
      <c r="S218" s="16" t="str">
        <f>'Comprehensive apps info'!S218</f>
        <v/>
      </c>
      <c r="T218" s="16" t="str">
        <f>'Comprehensive apps info'!T218</f>
        <v/>
      </c>
      <c r="U218" s="25" t="str">
        <f>'Comprehensive apps info'!U218</f>
        <v/>
      </c>
      <c r="V218" s="25" t="str">
        <f>'Comprehensive apps info'!V218</f>
        <v/>
      </c>
      <c r="W218" s="28" t="str">
        <f>'Comprehensive apps info'!W218</f>
        <v/>
      </c>
      <c r="X218" s="29" t="str">
        <f>'Comprehensive apps info'!X218</f>
        <v/>
      </c>
      <c r="Y218" s="30" t="str">
        <f>'Comprehensive apps info'!Y218</f>
        <v/>
      </c>
      <c r="Z218" s="31" t="str">
        <f>'Comprehensive apps info'!Z218</f>
        <v/>
      </c>
      <c r="AA218" s="32" t="str">
        <f>'Comprehensive apps info'!AA218</f>
        <v/>
      </c>
      <c r="AB218" s="32" t="str">
        <f>'Comprehensive apps info'!AB218</f>
        <v/>
      </c>
      <c r="AC218" s="32" t="str">
        <f>'Comprehensive apps info'!AC218</f>
        <v/>
      </c>
      <c r="AD218" s="32" t="str">
        <f>'Comprehensive apps info'!AD218</f>
        <v/>
      </c>
      <c r="AE218" s="32" t="str">
        <f>'Comprehensive apps info'!AE218</f>
        <v/>
      </c>
      <c r="AF218" s="33" t="str">
        <f>'Comprehensive apps info'!AF218</f>
        <v/>
      </c>
      <c r="AG218" s="33" t="str">
        <f>'Comprehensive apps info'!AG218</f>
        <v/>
      </c>
      <c r="AH218" s="33" t="str">
        <f>'Comprehensive apps info'!AH218</f>
        <v/>
      </c>
      <c r="AI218" s="33" t="str">
        <f>'Comprehensive apps info'!AI218</f>
        <v/>
      </c>
      <c r="AJ218" s="33" t="str">
        <f>'Comprehensive apps info'!AJ218</f>
        <v/>
      </c>
      <c r="AK218" s="34">
        <f>'Comprehensive apps info'!AK218</f>
        <v>3</v>
      </c>
      <c r="AL218" s="1"/>
      <c r="AM218" s="1"/>
      <c r="AN218" s="1"/>
    </row>
    <row r="219" hidden="1">
      <c r="A219" s="91"/>
      <c r="B219" s="10">
        <f>'Comprehensive apps info'!B219</f>
        <v>9</v>
      </c>
      <c r="C219" s="10">
        <f>'Comprehensive apps info'!C219</f>
        <v>25</v>
      </c>
      <c r="D219" s="25" t="str">
        <f>'Comprehensive apps info'!D219</f>
        <v>Waste Management</v>
      </c>
      <c r="E219" s="25" t="str">
        <f>'Comprehensive apps info'!E219</f>
        <v>Green Leaf</v>
      </c>
      <c r="F219" s="25" t="str">
        <f>'Comprehensive apps info'!F219</f>
        <v>wmigren</v>
      </c>
      <c r="G219" s="25" t="str">
        <f>'Comprehensive apps info'!G219</f>
        <v>Quarterly</v>
      </c>
      <c r="H219" s="25" t="str">
        <f>'Comprehensive apps info'!H219</f>
        <v>Letter</v>
      </c>
      <c r="I219" s="25" t="str">
        <f>'Comprehensive apps info'!I219</f>
        <v>Raw Data</v>
      </c>
      <c r="J219" s="25" t="str">
        <f>'Comprehensive apps info'!J219</f>
        <v>Ravi</v>
      </c>
      <c r="K219" s="25" t="str">
        <f>'Comprehensive apps info'!K219</f>
        <v>Anil</v>
      </c>
      <c r="L219" s="25" t="str">
        <f>'Comprehensive apps info'!L219</f>
        <v>David Jarrett</v>
      </c>
      <c r="M219" s="25" t="str">
        <f>'Comprehensive apps info'!M219</f>
        <v>Julie Dunbar</v>
      </c>
      <c r="N219" s="25" t="str">
        <f>'Comprehensive apps info'!N219</f>
        <v>David Jarrett</v>
      </c>
      <c r="O219" s="120" t="str">
        <f>'Comprehensive apps info'!O219</f>
        <v>Supported by TEKsystems</v>
      </c>
      <c r="P219" s="25" t="str">
        <f>'Comprehensive apps info'!P219</f>
        <v/>
      </c>
      <c r="Q219" s="25" t="str">
        <f>'Comprehensive apps info'!Q219</f>
        <v/>
      </c>
      <c r="R219" s="25" t="str">
        <f>'Comprehensive apps info'!R219</f>
        <v/>
      </c>
      <c r="S219" s="16" t="str">
        <f>'Comprehensive apps info'!S219</f>
        <v/>
      </c>
      <c r="T219" s="16" t="str">
        <f>'Comprehensive apps info'!T219</f>
        <v/>
      </c>
      <c r="U219" s="25" t="str">
        <f>'Comprehensive apps info'!U219</f>
        <v/>
      </c>
      <c r="V219" s="25" t="str">
        <f>'Comprehensive apps info'!V219</f>
        <v/>
      </c>
      <c r="W219" s="28" t="str">
        <f>'Comprehensive apps info'!W219</f>
        <v/>
      </c>
      <c r="X219" s="29" t="str">
        <f>'Comprehensive apps info'!X219</f>
        <v/>
      </c>
      <c r="Y219" s="30" t="str">
        <f>'Comprehensive apps info'!Y219</f>
        <v/>
      </c>
      <c r="Z219" s="31" t="str">
        <f>'Comprehensive apps info'!Z219</f>
        <v/>
      </c>
      <c r="AA219" s="32" t="str">
        <f>'Comprehensive apps info'!AA219</f>
        <v/>
      </c>
      <c r="AB219" s="32" t="str">
        <f>'Comprehensive apps info'!AB219</f>
        <v/>
      </c>
      <c r="AC219" s="32" t="str">
        <f>'Comprehensive apps info'!AC219</f>
        <v/>
      </c>
      <c r="AD219" s="32" t="str">
        <f>'Comprehensive apps info'!AD219</f>
        <v/>
      </c>
      <c r="AE219" s="32" t="str">
        <f>'Comprehensive apps info'!AE219</f>
        <v/>
      </c>
      <c r="AF219" s="33" t="str">
        <f>'Comprehensive apps info'!AF219</f>
        <v/>
      </c>
      <c r="AG219" s="33" t="str">
        <f>'Comprehensive apps info'!AG219</f>
        <v/>
      </c>
      <c r="AH219" s="33" t="str">
        <f>'Comprehensive apps info'!AH219</f>
        <v/>
      </c>
      <c r="AI219" s="33" t="str">
        <f>'Comprehensive apps info'!AI219</f>
        <v/>
      </c>
      <c r="AJ219" s="33" t="str">
        <f>'Comprehensive apps info'!AJ219</f>
        <v/>
      </c>
      <c r="AK219" s="34">
        <f>'Comprehensive apps info'!AK219</f>
        <v>3</v>
      </c>
      <c r="AL219" s="1"/>
      <c r="AM219" s="1"/>
      <c r="AN219" s="1"/>
    </row>
    <row r="220" hidden="1">
      <c r="A220" s="91"/>
      <c r="B220" s="10">
        <f>'Comprehensive apps info'!B220</f>
        <v>9</v>
      </c>
      <c r="C220" s="10">
        <f>'Comprehensive apps info'!C220</f>
        <v>26</v>
      </c>
      <c r="D220" s="25" t="str">
        <f>'Comprehensive apps info'!D220</f>
        <v>Waste Management</v>
      </c>
      <c r="E220" s="25" t="str">
        <f>'Comprehensive apps info'!E220</f>
        <v>Oakland Collection Letter</v>
      </c>
      <c r="F220" s="25" t="str">
        <f>'Comprehensive apps info'!F220</f>
        <v>wmioakl</v>
      </c>
      <c r="G220" s="25" t="str">
        <f>'Comprehensive apps info'!G220</f>
        <v>Quarterly</v>
      </c>
      <c r="H220" s="25" t="str">
        <f>'Comprehensive apps info'!H220</f>
        <v>Letter</v>
      </c>
      <c r="I220" s="25" t="str">
        <f>'Comprehensive apps info'!I220</f>
        <v>Raw Data</v>
      </c>
      <c r="J220" s="25" t="str">
        <f>'Comprehensive apps info'!J220</f>
        <v>Ravi</v>
      </c>
      <c r="K220" s="25" t="str">
        <f>'Comprehensive apps info'!K220</f>
        <v>Anil</v>
      </c>
      <c r="L220" s="25" t="str">
        <f>'Comprehensive apps info'!L220</f>
        <v>David Jarrett</v>
      </c>
      <c r="M220" s="25" t="str">
        <f>'Comprehensive apps info'!M220</f>
        <v>Julie Dunbar</v>
      </c>
      <c r="N220" s="25" t="str">
        <f>'Comprehensive apps info'!N220</f>
        <v>David Jarrett</v>
      </c>
      <c r="O220" s="120" t="str">
        <f>'Comprehensive apps info'!O220</f>
        <v>Supported by TEKsystems</v>
      </c>
      <c r="P220" s="25" t="str">
        <f>'Comprehensive apps info'!P220</f>
        <v/>
      </c>
      <c r="Q220" s="25" t="str">
        <f>'Comprehensive apps info'!Q220</f>
        <v/>
      </c>
      <c r="R220" s="25" t="str">
        <f>'Comprehensive apps info'!R220</f>
        <v/>
      </c>
      <c r="S220" s="16" t="str">
        <f>'Comprehensive apps info'!S220</f>
        <v/>
      </c>
      <c r="T220" s="16" t="str">
        <f>'Comprehensive apps info'!T220</f>
        <v/>
      </c>
      <c r="U220" s="25" t="str">
        <f>'Comprehensive apps info'!U220</f>
        <v/>
      </c>
      <c r="V220" s="25" t="str">
        <f>'Comprehensive apps info'!V220</f>
        <v/>
      </c>
      <c r="W220" s="28" t="str">
        <f>'Comprehensive apps info'!W220</f>
        <v/>
      </c>
      <c r="X220" s="29" t="str">
        <f>'Comprehensive apps info'!X220</f>
        <v/>
      </c>
      <c r="Y220" s="30" t="str">
        <f>'Comprehensive apps info'!Y220</f>
        <v>https://sites.google.com/a/rrd.com/wmioakl---waste-management-oakland/</v>
      </c>
      <c r="Z220" s="31" t="str">
        <f>'Comprehensive apps info'!Z220</f>
        <v/>
      </c>
      <c r="AA220" s="32" t="str">
        <f>'Comprehensive apps info'!AA220</f>
        <v/>
      </c>
      <c r="AB220" s="32" t="str">
        <f>'Comprehensive apps info'!AB220</f>
        <v/>
      </c>
      <c r="AC220" s="32" t="str">
        <f>'Comprehensive apps info'!AC220</f>
        <v/>
      </c>
      <c r="AD220" s="32" t="str">
        <f>'Comprehensive apps info'!AD220</f>
        <v/>
      </c>
      <c r="AE220" s="32" t="str">
        <f>'Comprehensive apps info'!AE220</f>
        <v/>
      </c>
      <c r="AF220" s="33" t="str">
        <f>'Comprehensive apps info'!AF220</f>
        <v/>
      </c>
      <c r="AG220" s="33" t="str">
        <f>'Comprehensive apps info'!AG220</f>
        <v/>
      </c>
      <c r="AH220" s="33" t="str">
        <f>'Comprehensive apps info'!AH220</f>
        <v/>
      </c>
      <c r="AI220" s="33" t="str">
        <f>'Comprehensive apps info'!AI220</f>
        <v/>
      </c>
      <c r="AJ220" s="33" t="str">
        <f>'Comprehensive apps info'!AJ220</f>
        <v/>
      </c>
      <c r="AK220" s="34">
        <f>'Comprehensive apps info'!AK220</f>
        <v>1</v>
      </c>
      <c r="AL220" s="1"/>
      <c r="AM220" s="1"/>
      <c r="AN220" s="1"/>
    </row>
    <row r="221" hidden="1">
      <c r="A221" s="91"/>
      <c r="B221" s="10">
        <f>'Comprehensive apps info'!B221</f>
        <v>9</v>
      </c>
      <c r="C221" s="10">
        <f>'Comprehensive apps info'!C221</f>
        <v>27</v>
      </c>
      <c r="D221" s="25" t="str">
        <f>'Comprehensive apps info'!D221</f>
        <v>Yellow Pages</v>
      </c>
      <c r="E221" s="25" t="str">
        <f>'Comprehensive apps info'!E221</f>
        <v>Checks</v>
      </c>
      <c r="F221" s="25" t="str">
        <f>'Comprehensive apps info'!F221</f>
        <v>ypgchks</v>
      </c>
      <c r="G221" s="25" t="str">
        <f>'Comprehensive apps info'!G221</f>
        <v>Weekly</v>
      </c>
      <c r="H221" s="25" t="str">
        <f>'Comprehensive apps info'!H221</f>
        <v>Checks</v>
      </c>
      <c r="I221" s="25" t="str">
        <f>'Comprehensive apps info'!I221</f>
        <v>Raw Data</v>
      </c>
      <c r="J221" s="25" t="str">
        <f>'Comprehensive apps info'!J221</f>
        <v>Sushil</v>
      </c>
      <c r="K221" s="25" t="str">
        <f>'Comprehensive apps info'!K221</f>
        <v>Parth</v>
      </c>
      <c r="L221" s="25" t="str">
        <f>'Comprehensive apps info'!L221</f>
        <v>Michael Smith</v>
      </c>
      <c r="M221" s="25" t="str">
        <f>'Comprehensive apps info'!M221</f>
        <v>Richard Pruitt</v>
      </c>
      <c r="N221" s="25" t="str">
        <f>'Comprehensive apps info'!N221</f>
        <v>Mike Benson</v>
      </c>
      <c r="O221" s="120" t="str">
        <f>'Comprehensive apps info'!O221</f>
        <v>Supported by TEKsystems</v>
      </c>
      <c r="P221" s="25" t="str">
        <f>'Comprehensive apps info'!P221</f>
        <v/>
      </c>
      <c r="Q221" s="25" t="str">
        <f>'Comprehensive apps info'!Q221</f>
        <v/>
      </c>
      <c r="R221" s="25" t="str">
        <f>'Comprehensive apps info'!R221</f>
        <v/>
      </c>
      <c r="S221" s="16" t="str">
        <f>'Comprehensive apps info'!S221</f>
        <v/>
      </c>
      <c r="T221" s="16" t="str">
        <f>'Comprehensive apps info'!T221</f>
        <v/>
      </c>
      <c r="U221" s="25" t="str">
        <f>'Comprehensive apps info'!U221</f>
        <v/>
      </c>
      <c r="V221" s="25" t="str">
        <f>'Comprehensive apps info'!V221</f>
        <v/>
      </c>
      <c r="W221" s="28" t="str">
        <f>'Comprehensive apps info'!W221</f>
        <v/>
      </c>
      <c r="X221" s="29" t="str">
        <f>'Comprehensive apps info'!X221</f>
        <v/>
      </c>
      <c r="Y221" s="30" t="str">
        <f>'Comprehensive apps info'!Y221</f>
        <v>https://sites.google.com/a/rrd.com/ypgchks/</v>
      </c>
      <c r="Z221" s="31" t="str">
        <f>'Comprehensive apps info'!Z221</f>
        <v/>
      </c>
      <c r="AA221" s="32" t="str">
        <f>'Comprehensive apps info'!AA221</f>
        <v/>
      </c>
      <c r="AB221" s="32" t="str">
        <f>'Comprehensive apps info'!AB221</f>
        <v/>
      </c>
      <c r="AC221" s="32" t="str">
        <f>'Comprehensive apps info'!AC221</f>
        <v/>
      </c>
      <c r="AD221" s="32" t="str">
        <f>'Comprehensive apps info'!AD221</f>
        <v/>
      </c>
      <c r="AE221" s="32" t="str">
        <f>'Comprehensive apps info'!AE221</f>
        <v/>
      </c>
      <c r="AF221" s="33" t="str">
        <f>'Comprehensive apps info'!AF221</f>
        <v/>
      </c>
      <c r="AG221" s="33" t="str">
        <f>'Comprehensive apps info'!AG221</f>
        <v/>
      </c>
      <c r="AH221" s="33" t="str">
        <f>'Comprehensive apps info'!AH221</f>
        <v/>
      </c>
      <c r="AI221" s="33" t="str">
        <f>'Comprehensive apps info'!AI221</f>
        <v/>
      </c>
      <c r="AJ221" s="33" t="str">
        <f>'Comprehensive apps info'!AJ221</f>
        <v/>
      </c>
      <c r="AK221" s="34">
        <f>'Comprehensive apps info'!AK221</f>
        <v>2</v>
      </c>
      <c r="AL221" s="1"/>
      <c r="AM221" s="1"/>
      <c r="AN221" s="1"/>
    </row>
    <row r="222" hidden="1">
      <c r="A222" s="91"/>
      <c r="B222" s="10">
        <f>'Comprehensive apps info'!B222</f>
        <v>9</v>
      </c>
      <c r="C222" s="10">
        <f>'Comprehensive apps info'!C222</f>
        <v>28</v>
      </c>
      <c r="D222" s="25" t="str">
        <f>'Comprehensive apps info'!D222</f>
        <v>ING Voya</v>
      </c>
      <c r="E222" s="25" t="str">
        <f>'Comprehensive apps info'!E222</f>
        <v>QACA Notices</v>
      </c>
      <c r="F222" s="25" t="str">
        <f>'Comprehensive apps info'!F222</f>
        <v>ingqaca</v>
      </c>
      <c r="G222" s="25" t="str">
        <f>'Comprehensive apps info'!G222</f>
        <v>Daily</v>
      </c>
      <c r="H222" s="25" t="str">
        <f>'Comprehensive apps info'!H222</f>
        <v>Letter</v>
      </c>
      <c r="I222" s="25" t="str">
        <f>'Comprehensive apps info'!I222</f>
        <v>PDF</v>
      </c>
      <c r="J222" s="25" t="str">
        <f>'Comprehensive apps info'!J222</f>
        <v>Ravi</v>
      </c>
      <c r="K222" s="25" t="str">
        <f>'Comprehensive apps info'!K222</f>
        <v>Rao</v>
      </c>
      <c r="L222" s="25" t="str">
        <f>'Comprehensive apps info'!L222</f>
        <v>John Wyllie</v>
      </c>
      <c r="M222" s="25" t="str">
        <f>'Comprehensive apps info'!M222</f>
        <v>Steven Cicchetto</v>
      </c>
      <c r="N222" s="25" t="str">
        <f>'Comprehensive apps info'!N222</f>
        <v>Mike Benson</v>
      </c>
      <c r="O222" s="120" t="str">
        <f>'Comprehensive apps info'!O222</f>
        <v>Supported by TEKsystems</v>
      </c>
      <c r="P222" s="25" t="str">
        <f>'Comprehensive apps info'!P222</f>
        <v/>
      </c>
      <c r="Q222" s="25" t="str">
        <f>'Comprehensive apps info'!Q222</f>
        <v/>
      </c>
      <c r="R222" s="25" t="str">
        <f>'Comprehensive apps info'!R222</f>
        <v/>
      </c>
      <c r="S222" s="16" t="str">
        <f>'Comprehensive apps info'!S222</f>
        <v/>
      </c>
      <c r="T222" s="16" t="str">
        <f>'Comprehensive apps info'!T222</f>
        <v/>
      </c>
      <c r="U222" s="25" t="str">
        <f>'Comprehensive apps info'!U222</f>
        <v/>
      </c>
      <c r="V222" s="25" t="str">
        <f>'Comprehensive apps info'!V222</f>
        <v/>
      </c>
      <c r="W222" s="28" t="str">
        <f>'Comprehensive apps info'!W222</f>
        <v/>
      </c>
      <c r="X222" s="29" t="str">
        <f>'Comprehensive apps info'!X222</f>
        <v/>
      </c>
      <c r="Y222" s="30" t="str">
        <f>'Comprehensive apps info'!Y222</f>
        <v>https://sites.google.com/a/rrd.com/ing-voya-qaca/</v>
      </c>
      <c r="Z222" s="31" t="str">
        <f>'Comprehensive apps info'!Z222</f>
        <v/>
      </c>
      <c r="AA222" s="32" t="str">
        <f>'Comprehensive apps info'!AA222</f>
        <v>powerstream_donotreply@rrd.com</v>
      </c>
      <c r="AB222" s="32" t="str">
        <f>'Comprehensive apps info'!AB222</f>
        <v>voyaadpsupportteam@rrd.com,
pasupport1\\\@rrd.com</v>
      </c>
      <c r="AC222" s="32" t="str">
        <f>'Comprehensive apps info'!AC222</f>
        <v/>
      </c>
      <c r="AD222" s="32" t="str">
        <f>'Comprehensive apps info'!AD222</f>
        <v/>
      </c>
      <c r="AE222" s="32" t="str">
        <f>'Comprehensive apps info'!AE222</f>
        <v/>
      </c>
      <c r="AF222" s="33" t="str">
        <f>'Comprehensive apps info'!AF222</f>
        <v/>
      </c>
      <c r="AG222" s="33" t="str">
        <f>'Comprehensive apps info'!AG222</f>
        <v/>
      </c>
      <c r="AH222" s="33" t="str">
        <f>'Comprehensive apps info'!AH222</f>
        <v/>
      </c>
      <c r="AI222" s="33" t="str">
        <f>'Comprehensive apps info'!AI222</f>
        <v/>
      </c>
      <c r="AJ222" s="33" t="str">
        <f>'Comprehensive apps info'!AJ222</f>
        <v/>
      </c>
      <c r="AK222" s="34">
        <f>'Comprehensive apps info'!AK222</f>
        <v>1</v>
      </c>
      <c r="AL222" s="1"/>
      <c r="AM222" s="1"/>
      <c r="AN222" s="1"/>
    </row>
    <row r="223" hidden="1">
      <c r="A223" s="91"/>
      <c r="B223" s="91">
        <f>'Comprehensive apps info'!B223</f>
        <v>9</v>
      </c>
      <c r="C223" s="91">
        <f>'Comprehensive apps info'!C223</f>
        <v>29</v>
      </c>
      <c r="D223" s="91" t="str">
        <f>'Comprehensive apps info'!D223</f>
        <v>Genworth AssetMark</v>
      </c>
      <c r="E223" s="91">
        <f>'Comprehensive apps info'!E223</f>
        <v>5498</v>
      </c>
      <c r="F223" s="91" t="str">
        <f>'Comprehensive apps info'!F223</f>
        <v>gnwirac</v>
      </c>
      <c r="G223" s="91" t="str">
        <f>'Comprehensive apps info'!G223</f>
        <v>Annual</v>
      </c>
      <c r="H223" s="91" t="str">
        <f>'Comprehensive apps info'!H223</f>
        <v/>
      </c>
      <c r="I223" s="91" t="str">
        <f>'Comprehensive apps info'!I223</f>
        <v>PDF</v>
      </c>
      <c r="J223" s="91" t="str">
        <f>'Comprehensive apps info'!J223</f>
        <v>Pravallika</v>
      </c>
      <c r="K223" s="91" t="str">
        <f>'Comprehensive apps info'!K223</f>
        <v>Rao</v>
      </c>
      <c r="L223" s="91" t="str">
        <f>'Comprehensive apps info'!L223</f>
        <v>Bob Durtschi</v>
      </c>
      <c r="M223" s="91" t="str">
        <f>'Comprehensive apps info'!M223</f>
        <v>Richard Sprague &amp; Melissa Mays</v>
      </c>
      <c r="N223" s="91" t="str">
        <f>'Comprehensive apps info'!N223</f>
        <v>Casey McCammon</v>
      </c>
      <c r="O223" s="143" t="str">
        <f>'Comprehensive apps info'!O223</f>
        <v>Being transitioned to TEKsystems</v>
      </c>
      <c r="P223" s="91" t="str">
        <f>'Comprehensive apps info'!P223</f>
        <v/>
      </c>
      <c r="Q223" s="91" t="str">
        <f>'Comprehensive apps info'!Q223</f>
        <v/>
      </c>
      <c r="R223" s="91" t="str">
        <f>'Comprehensive apps info'!R223</f>
        <v/>
      </c>
      <c r="S223" s="91" t="str">
        <f>'Comprehensive apps info'!S223</f>
        <v/>
      </c>
      <c r="T223" s="91" t="str">
        <f>'Comprehensive apps info'!T223</f>
        <v/>
      </c>
      <c r="U223" s="91" t="str">
        <f>'Comprehensive apps info'!U223</f>
        <v/>
      </c>
      <c r="V223" s="91" t="str">
        <f>'Comprehensive apps info'!V223</f>
        <v/>
      </c>
      <c r="W223" s="91" t="str">
        <f>'Comprehensive apps info'!W223</f>
        <v/>
      </c>
      <c r="X223" s="91" t="str">
        <f>'Comprehensive apps info'!X223</f>
        <v/>
      </c>
      <c r="Y223" s="91" t="str">
        <f>'Comprehensive apps info'!Y223</f>
        <v/>
      </c>
      <c r="Z223" s="91" t="str">
        <f>'Comprehensive apps info'!Z223</f>
        <v/>
      </c>
      <c r="AA223" s="91" t="str">
        <f>'Comprehensive apps info'!AA223</f>
        <v/>
      </c>
      <c r="AB223" s="91" t="str">
        <f>'Comprehensive apps info'!AB223</f>
        <v/>
      </c>
      <c r="AC223" s="91" t="str">
        <f>'Comprehensive apps info'!AC223</f>
        <v/>
      </c>
      <c r="AD223" s="91" t="str">
        <f>'Comprehensive apps info'!AD223</f>
        <v/>
      </c>
      <c r="AE223" s="91" t="str">
        <f>'Comprehensive apps info'!AE223</f>
        <v/>
      </c>
      <c r="AF223" s="91" t="str">
        <f>'Comprehensive apps info'!AF223</f>
        <v/>
      </c>
      <c r="AG223" s="91" t="str">
        <f>'Comprehensive apps info'!AG223</f>
        <v/>
      </c>
      <c r="AH223" s="91" t="str">
        <f>'Comprehensive apps info'!AH223</f>
        <v/>
      </c>
      <c r="AI223" s="91" t="str">
        <f>'Comprehensive apps info'!AI223</f>
        <v/>
      </c>
      <c r="AJ223" s="91" t="str">
        <f>'Comprehensive apps info'!AJ223</f>
        <v/>
      </c>
      <c r="AK223" s="91" t="str">
        <f>'Comprehensive apps info'!AK223</f>
        <v/>
      </c>
      <c r="AL223" s="91"/>
      <c r="AM223" s="91"/>
      <c r="AN223" s="91"/>
    </row>
    <row r="224">
      <c r="A224" s="91"/>
      <c r="B224" s="91" t="str">
        <f>'Comprehensive apps info'!B225</f>
        <v/>
      </c>
      <c r="C224" s="91" t="str">
        <f>'Comprehensive apps info'!C225</f>
        <v/>
      </c>
      <c r="D224" s="91" t="str">
        <f>'Comprehensive apps info'!D225</f>
        <v/>
      </c>
      <c r="E224" s="91" t="str">
        <f>'Comprehensive apps info'!E225</f>
        <v/>
      </c>
      <c r="F224" s="91" t="str">
        <f>'Comprehensive apps info'!F225</f>
        <v/>
      </c>
      <c r="G224" s="91" t="str">
        <f>'Comprehensive apps info'!G225</f>
        <v/>
      </c>
      <c r="H224" s="91" t="str">
        <f>'Comprehensive apps info'!H225</f>
        <v/>
      </c>
      <c r="I224" s="91" t="str">
        <f>'Comprehensive apps info'!I225</f>
        <v/>
      </c>
      <c r="J224" s="91" t="str">
        <f>'Comprehensive apps info'!J225</f>
        <v/>
      </c>
      <c r="K224" s="91" t="str">
        <f>'Comprehensive apps info'!K225</f>
        <v/>
      </c>
      <c r="L224" s="91" t="str">
        <f>'Comprehensive apps info'!L225</f>
        <v/>
      </c>
      <c r="M224" s="91" t="str">
        <f>'Comprehensive apps info'!M225</f>
        <v/>
      </c>
      <c r="N224" s="91" t="str">
        <f>'Comprehensive apps info'!N225</f>
        <v/>
      </c>
      <c r="O224" s="91" t="str">
        <f>'Comprehensive apps info'!O225</f>
        <v/>
      </c>
      <c r="P224" s="91" t="str">
        <f>'Comprehensive apps info'!P225</f>
        <v/>
      </c>
      <c r="Q224" s="91" t="str">
        <f>'Comprehensive apps info'!Q225</f>
        <v/>
      </c>
      <c r="R224" s="91" t="str">
        <f>'Comprehensive apps info'!R225</f>
        <v/>
      </c>
      <c r="S224" s="91" t="str">
        <f>'Comprehensive apps info'!S225</f>
        <v/>
      </c>
      <c r="T224" s="91" t="str">
        <f>'Comprehensive apps info'!T225</f>
        <v/>
      </c>
      <c r="U224" s="91" t="str">
        <f>'Comprehensive apps info'!U225</f>
        <v/>
      </c>
      <c r="V224" s="91" t="str">
        <f>'Comprehensive apps info'!V225</f>
        <v/>
      </c>
      <c r="W224" s="91" t="str">
        <f>'Comprehensive apps info'!W225</f>
        <v/>
      </c>
      <c r="X224" s="91" t="str">
        <f>'Comprehensive apps info'!X225</f>
        <v/>
      </c>
      <c r="Y224" s="91" t="str">
        <f>'Comprehensive apps info'!Y225</f>
        <v/>
      </c>
      <c r="Z224" s="91" t="str">
        <f>'Comprehensive apps info'!Z225</f>
        <v/>
      </c>
      <c r="AA224" s="91" t="str">
        <f>'Comprehensive apps info'!AA225</f>
        <v/>
      </c>
      <c r="AB224" s="91" t="str">
        <f>'Comprehensive apps info'!AB225</f>
        <v/>
      </c>
      <c r="AC224" s="91" t="str">
        <f>'Comprehensive apps info'!AC225</f>
        <v/>
      </c>
      <c r="AD224" s="91" t="str">
        <f>'Comprehensive apps info'!AD225</f>
        <v/>
      </c>
      <c r="AE224" s="91" t="str">
        <f>'Comprehensive apps info'!AE225</f>
        <v/>
      </c>
      <c r="AF224" s="91" t="str">
        <f>'Comprehensive apps info'!AF225</f>
        <v/>
      </c>
      <c r="AG224" s="91" t="str">
        <f>'Comprehensive apps info'!AG225</f>
        <v/>
      </c>
      <c r="AH224" s="91" t="str">
        <f>'Comprehensive apps info'!AH225</f>
        <v/>
      </c>
      <c r="AI224" s="91" t="str">
        <f>'Comprehensive apps info'!AI225</f>
        <v/>
      </c>
      <c r="AJ224" s="91" t="str">
        <f>'Comprehensive apps info'!AJ225</f>
        <v/>
      </c>
      <c r="AK224" s="144" t="str">
        <f>'Comprehensive apps info'!AK225</f>
        <v/>
      </c>
      <c r="AL224" s="91"/>
      <c r="AM224" s="91"/>
      <c r="AN224" s="91"/>
    </row>
    <row r="225">
      <c r="A225" s="91"/>
      <c r="B225" s="91" t="str">
        <f>'Comprehensive apps info'!B226</f>
        <v/>
      </c>
      <c r="C225" s="91" t="str">
        <f>'Comprehensive apps info'!C226</f>
        <v/>
      </c>
      <c r="D225" s="7" t="str">
        <f>'Comprehensive apps info'!D226</f>
        <v>Legends</v>
      </c>
      <c r="E225" s="91" t="str">
        <f>'Comprehensive apps info'!E226</f>
        <v/>
      </c>
      <c r="F225" s="91" t="str">
        <f>'Comprehensive apps info'!F226</f>
        <v/>
      </c>
      <c r="G225" s="91" t="str">
        <f>'Comprehensive apps info'!G226</f>
        <v/>
      </c>
      <c r="H225" s="91" t="str">
        <f>'Comprehensive apps info'!H226</f>
        <v/>
      </c>
      <c r="I225" s="91" t="str">
        <f>'Comprehensive apps info'!I226</f>
        <v/>
      </c>
      <c r="J225" s="91" t="str">
        <f>'Comprehensive apps info'!J226</f>
        <v/>
      </c>
      <c r="K225" s="91" t="str">
        <f>'Comprehensive apps info'!K226</f>
        <v/>
      </c>
      <c r="L225" s="91" t="str">
        <f>'Comprehensive apps info'!L226</f>
        <v/>
      </c>
      <c r="M225" s="91" t="str">
        <f>'Comprehensive apps info'!M226</f>
        <v/>
      </c>
      <c r="N225" s="91" t="str">
        <f>'Comprehensive apps info'!N226</f>
        <v/>
      </c>
      <c r="O225" s="91" t="str">
        <f>'Comprehensive apps info'!O226</f>
        <v/>
      </c>
      <c r="P225" s="91" t="str">
        <f>'Comprehensive apps info'!P226</f>
        <v/>
      </c>
      <c r="Q225" s="91" t="str">
        <f>'Comprehensive apps info'!Q226</f>
        <v/>
      </c>
      <c r="R225" s="91" t="str">
        <f>'Comprehensive apps info'!R226</f>
        <v/>
      </c>
      <c r="S225" s="91" t="str">
        <f>'Comprehensive apps info'!S226</f>
        <v/>
      </c>
      <c r="T225" s="91" t="str">
        <f>'Comprehensive apps info'!T226</f>
        <v/>
      </c>
      <c r="U225" s="91" t="str">
        <f>'Comprehensive apps info'!U226</f>
        <v/>
      </c>
      <c r="V225" s="91" t="str">
        <f>'Comprehensive apps info'!V226</f>
        <v/>
      </c>
      <c r="W225" s="91" t="str">
        <f>'Comprehensive apps info'!W226</f>
        <v/>
      </c>
      <c r="X225" s="91" t="str">
        <f>'Comprehensive apps info'!X226</f>
        <v/>
      </c>
      <c r="Y225" s="91" t="str">
        <f>'Comprehensive apps info'!Y226</f>
        <v/>
      </c>
      <c r="Z225" s="91" t="str">
        <f>'Comprehensive apps info'!Z226</f>
        <v/>
      </c>
      <c r="AA225" s="91" t="str">
        <f>'Comprehensive apps info'!AA226</f>
        <v/>
      </c>
      <c r="AB225" s="91" t="str">
        <f>'Comprehensive apps info'!AB226</f>
        <v/>
      </c>
      <c r="AC225" s="91" t="str">
        <f>'Comprehensive apps info'!AC226</f>
        <v/>
      </c>
      <c r="AD225" s="91" t="str">
        <f>'Comprehensive apps info'!AD226</f>
        <v/>
      </c>
      <c r="AE225" s="91" t="str">
        <f>'Comprehensive apps info'!AE226</f>
        <v/>
      </c>
      <c r="AF225" s="91" t="str">
        <f>'Comprehensive apps info'!AF226</f>
        <v/>
      </c>
      <c r="AG225" s="91" t="str">
        <f>'Comprehensive apps info'!AG226</f>
        <v/>
      </c>
      <c r="AH225" s="91" t="str">
        <f>'Comprehensive apps info'!AH226</f>
        <v/>
      </c>
      <c r="AI225" s="91" t="str">
        <f>'Comprehensive apps info'!AI226</f>
        <v/>
      </c>
      <c r="AJ225" s="91" t="str">
        <f>'Comprehensive apps info'!AJ226</f>
        <v/>
      </c>
      <c r="AK225" s="144" t="str">
        <f>'Comprehensive apps info'!AK226</f>
        <v/>
      </c>
      <c r="AL225" s="91"/>
      <c r="AM225" s="91"/>
      <c r="AN225" s="91"/>
    </row>
    <row r="226">
      <c r="A226" s="91"/>
      <c r="B226" s="91" t="str">
        <f>'Comprehensive apps info'!B227</f>
        <v/>
      </c>
      <c r="C226" s="91" t="str">
        <f>'Comprehensive apps info'!C227</f>
        <v/>
      </c>
      <c r="D226" s="111" t="str">
        <f>'Comprehensive apps info'!D227</f>
        <v>Supported by RRD</v>
      </c>
      <c r="E226" s="91" t="str">
        <f>'Comprehensive apps info'!E227</f>
        <v/>
      </c>
      <c r="F226" s="91" t="str">
        <f>'Comprehensive apps info'!F227</f>
        <v/>
      </c>
      <c r="G226" s="91" t="str">
        <f>'Comprehensive apps info'!G227</f>
        <v/>
      </c>
      <c r="H226" s="91" t="str">
        <f>'Comprehensive apps info'!H227</f>
        <v/>
      </c>
      <c r="I226" s="91" t="str">
        <f>'Comprehensive apps info'!I227</f>
        <v/>
      </c>
      <c r="J226" s="91" t="str">
        <f>'Comprehensive apps info'!J227</f>
        <v/>
      </c>
      <c r="K226" s="91" t="str">
        <f>'Comprehensive apps info'!K227</f>
        <v/>
      </c>
      <c r="L226" s="91" t="str">
        <f>'Comprehensive apps info'!L227</f>
        <v/>
      </c>
      <c r="M226" s="91" t="str">
        <f>'Comprehensive apps info'!M227</f>
        <v/>
      </c>
      <c r="N226" s="91" t="str">
        <f>'Comprehensive apps info'!N227</f>
        <v/>
      </c>
      <c r="O226" s="91" t="str">
        <f>'Comprehensive apps info'!O227</f>
        <v/>
      </c>
      <c r="P226" s="91" t="str">
        <f>'Comprehensive apps info'!P227</f>
        <v/>
      </c>
      <c r="Q226" s="91" t="str">
        <f>'Comprehensive apps info'!Q227</f>
        <v/>
      </c>
      <c r="R226" s="91" t="str">
        <f>'Comprehensive apps info'!R227</f>
        <v/>
      </c>
      <c r="S226" s="91" t="str">
        <f>'Comprehensive apps info'!S227</f>
        <v/>
      </c>
      <c r="T226" s="91" t="str">
        <f>'Comprehensive apps info'!T227</f>
        <v/>
      </c>
      <c r="U226" s="91" t="str">
        <f>'Comprehensive apps info'!U227</f>
        <v/>
      </c>
      <c r="V226" s="91" t="str">
        <f>'Comprehensive apps info'!V227</f>
        <v/>
      </c>
      <c r="W226" s="91" t="str">
        <f>'Comprehensive apps info'!W227</f>
        <v/>
      </c>
      <c r="X226" s="91" t="str">
        <f>'Comprehensive apps info'!X227</f>
        <v/>
      </c>
      <c r="Y226" s="91" t="str">
        <f>'Comprehensive apps info'!Y227</f>
        <v/>
      </c>
      <c r="Z226" s="91" t="str">
        <f>'Comprehensive apps info'!Z227</f>
        <v/>
      </c>
      <c r="AA226" s="91" t="str">
        <f>'Comprehensive apps info'!AA227</f>
        <v/>
      </c>
      <c r="AB226" s="91" t="str">
        <f>'Comprehensive apps info'!AB227</f>
        <v/>
      </c>
      <c r="AC226" s="91" t="str">
        <f>'Comprehensive apps info'!AC227</f>
        <v/>
      </c>
      <c r="AD226" s="91" t="str">
        <f>'Comprehensive apps info'!AD227</f>
        <v/>
      </c>
      <c r="AE226" s="91" t="str">
        <f>'Comprehensive apps info'!AE227</f>
        <v/>
      </c>
      <c r="AF226" s="91" t="str">
        <f>'Comprehensive apps info'!AF227</f>
        <v/>
      </c>
      <c r="AG226" s="91" t="str">
        <f>'Comprehensive apps info'!AG227</f>
        <v/>
      </c>
      <c r="AH226" s="91" t="str">
        <f>'Comprehensive apps info'!AH227</f>
        <v/>
      </c>
      <c r="AI226" s="91" t="str">
        <f>'Comprehensive apps info'!AI227</f>
        <v/>
      </c>
      <c r="AJ226" s="91" t="str">
        <f>'Comprehensive apps info'!AJ227</f>
        <v/>
      </c>
      <c r="AK226" s="144" t="str">
        <f>'Comprehensive apps info'!AK227</f>
        <v/>
      </c>
      <c r="AL226" s="91"/>
      <c r="AM226" s="91"/>
      <c r="AN226" s="91"/>
    </row>
    <row r="227">
      <c r="A227" s="91"/>
      <c r="B227" s="91" t="str">
        <f>'Comprehensive apps info'!B228</f>
        <v/>
      </c>
      <c r="C227" s="91" t="str">
        <f>'Comprehensive apps info'!C228</f>
        <v/>
      </c>
      <c r="D227" s="55" t="str">
        <f>'Comprehensive apps info'!D228</f>
        <v>Descoped from TEK coverage</v>
      </c>
      <c r="E227" s="91" t="str">
        <f>'Comprehensive apps info'!E228</f>
        <v/>
      </c>
      <c r="F227" s="91" t="str">
        <f>'Comprehensive apps info'!F228</f>
        <v/>
      </c>
      <c r="G227" s="91" t="str">
        <f>'Comprehensive apps info'!G228</f>
        <v/>
      </c>
      <c r="H227" s="91" t="str">
        <f>'Comprehensive apps info'!H228</f>
        <v/>
      </c>
      <c r="I227" s="91" t="str">
        <f>'Comprehensive apps info'!I228</f>
        <v/>
      </c>
      <c r="J227" s="91" t="str">
        <f>'Comprehensive apps info'!J228</f>
        <v/>
      </c>
      <c r="K227" s="91" t="str">
        <f>'Comprehensive apps info'!K228</f>
        <v/>
      </c>
      <c r="L227" s="91" t="str">
        <f>'Comprehensive apps info'!L228</f>
        <v/>
      </c>
      <c r="M227" s="91" t="str">
        <f>'Comprehensive apps info'!M228</f>
        <v/>
      </c>
      <c r="N227" s="91" t="str">
        <f>'Comprehensive apps info'!N228</f>
        <v/>
      </c>
      <c r="O227" s="91" t="str">
        <f>'Comprehensive apps info'!O228</f>
        <v/>
      </c>
      <c r="P227" s="91" t="str">
        <f>'Comprehensive apps info'!P228</f>
        <v/>
      </c>
      <c r="Q227" s="91" t="str">
        <f>'Comprehensive apps info'!Q228</f>
        <v/>
      </c>
      <c r="R227" s="91" t="str">
        <f>'Comprehensive apps info'!R228</f>
        <v/>
      </c>
      <c r="S227" s="91" t="str">
        <f>'Comprehensive apps info'!S228</f>
        <v/>
      </c>
      <c r="T227" s="91" t="str">
        <f>'Comprehensive apps info'!T228</f>
        <v/>
      </c>
      <c r="U227" s="91" t="str">
        <f>'Comprehensive apps info'!U228</f>
        <v/>
      </c>
      <c r="V227" s="91" t="str">
        <f>'Comprehensive apps info'!V228</f>
        <v/>
      </c>
      <c r="W227" s="91" t="str">
        <f>'Comprehensive apps info'!W228</f>
        <v/>
      </c>
      <c r="X227" s="91" t="str">
        <f>'Comprehensive apps info'!X228</f>
        <v/>
      </c>
      <c r="Y227" s="91" t="str">
        <f>'Comprehensive apps info'!Y228</f>
        <v/>
      </c>
      <c r="Z227" s="91" t="str">
        <f>'Comprehensive apps info'!Z228</f>
        <v/>
      </c>
      <c r="AA227" s="91" t="str">
        <f>'Comprehensive apps info'!AA228</f>
        <v/>
      </c>
      <c r="AB227" s="91" t="str">
        <f>'Comprehensive apps info'!AB228</f>
        <v/>
      </c>
      <c r="AC227" s="91" t="str">
        <f>'Comprehensive apps info'!AC228</f>
        <v/>
      </c>
      <c r="AD227" s="91" t="str">
        <f>'Comprehensive apps info'!AD228</f>
        <v/>
      </c>
      <c r="AE227" s="91" t="str">
        <f>'Comprehensive apps info'!AE228</f>
        <v/>
      </c>
      <c r="AF227" s="91" t="str">
        <f>'Comprehensive apps info'!AF228</f>
        <v/>
      </c>
      <c r="AG227" s="91" t="str">
        <f>'Comprehensive apps info'!AG228</f>
        <v/>
      </c>
      <c r="AH227" s="91" t="str">
        <f>'Comprehensive apps info'!AH228</f>
        <v/>
      </c>
      <c r="AI227" s="91" t="str">
        <f>'Comprehensive apps info'!AI228</f>
        <v/>
      </c>
      <c r="AJ227" s="91" t="str">
        <f>'Comprehensive apps info'!AJ228</f>
        <v/>
      </c>
      <c r="AK227" s="144" t="str">
        <f>'Comprehensive apps info'!AK228</f>
        <v/>
      </c>
      <c r="AL227" s="91"/>
      <c r="AM227" s="91"/>
      <c r="AN227" s="91"/>
    </row>
    <row r="228">
      <c r="A228" s="91"/>
      <c r="B228" s="91" t="str">
        <f>'Comprehensive apps info'!B229</f>
        <v/>
      </c>
      <c r="C228" s="91" t="str">
        <f>'Comprehensive apps info'!C229</f>
        <v/>
      </c>
      <c r="D228" s="112" t="str">
        <f>'Comprehensive apps info'!D229</f>
        <v>App on hold</v>
      </c>
      <c r="E228" s="91" t="str">
        <f>'Comprehensive apps info'!E229</f>
        <v/>
      </c>
      <c r="F228" s="91" t="str">
        <f>'Comprehensive apps info'!F229</f>
        <v/>
      </c>
      <c r="G228" s="91" t="str">
        <f>'Comprehensive apps info'!G229</f>
        <v/>
      </c>
      <c r="H228" s="91" t="str">
        <f>'Comprehensive apps info'!H229</f>
        <v/>
      </c>
      <c r="I228" s="91" t="str">
        <f>'Comprehensive apps info'!I229</f>
        <v/>
      </c>
      <c r="J228" s="91" t="str">
        <f>'Comprehensive apps info'!J229</f>
        <v/>
      </c>
      <c r="K228" s="91" t="str">
        <f>'Comprehensive apps info'!K229</f>
        <v/>
      </c>
      <c r="L228" s="91" t="str">
        <f>'Comprehensive apps info'!L229</f>
        <v/>
      </c>
      <c r="M228" s="91" t="str">
        <f>'Comprehensive apps info'!M229</f>
        <v/>
      </c>
      <c r="N228" s="91" t="str">
        <f>'Comprehensive apps info'!N229</f>
        <v/>
      </c>
      <c r="O228" s="91" t="str">
        <f>'Comprehensive apps info'!O229</f>
        <v/>
      </c>
      <c r="P228" s="91" t="str">
        <f>'Comprehensive apps info'!P229</f>
        <v/>
      </c>
      <c r="Q228" s="91" t="str">
        <f>'Comprehensive apps info'!Q229</f>
        <v/>
      </c>
      <c r="R228" s="91" t="str">
        <f>'Comprehensive apps info'!R229</f>
        <v/>
      </c>
      <c r="S228" s="91" t="str">
        <f>'Comprehensive apps info'!S229</f>
        <v/>
      </c>
      <c r="T228" s="91" t="str">
        <f>'Comprehensive apps info'!T229</f>
        <v/>
      </c>
      <c r="U228" s="91" t="str">
        <f>'Comprehensive apps info'!U229</f>
        <v/>
      </c>
      <c r="V228" s="91" t="str">
        <f>'Comprehensive apps info'!V229</f>
        <v/>
      </c>
      <c r="W228" s="91" t="str">
        <f>'Comprehensive apps info'!W229</f>
        <v/>
      </c>
      <c r="X228" s="91" t="str">
        <f>'Comprehensive apps info'!X229</f>
        <v/>
      </c>
      <c r="Y228" s="91" t="str">
        <f>'Comprehensive apps info'!Y229</f>
        <v/>
      </c>
      <c r="Z228" s="91" t="str">
        <f>'Comprehensive apps info'!Z229</f>
        <v/>
      </c>
      <c r="AA228" s="91" t="str">
        <f>'Comprehensive apps info'!AA229</f>
        <v/>
      </c>
      <c r="AB228" s="91" t="str">
        <f>'Comprehensive apps info'!AB229</f>
        <v/>
      </c>
      <c r="AC228" s="91" t="str">
        <f>'Comprehensive apps info'!AC229</f>
        <v/>
      </c>
      <c r="AD228" s="91" t="str">
        <f>'Comprehensive apps info'!AD229</f>
        <v/>
      </c>
      <c r="AE228" s="91" t="str">
        <f>'Comprehensive apps info'!AE229</f>
        <v/>
      </c>
      <c r="AF228" s="91" t="str">
        <f>'Comprehensive apps info'!AF229</f>
        <v/>
      </c>
      <c r="AG228" s="91" t="str">
        <f>'Comprehensive apps info'!AG229</f>
        <v/>
      </c>
      <c r="AH228" s="91" t="str">
        <f>'Comprehensive apps info'!AH229</f>
        <v/>
      </c>
      <c r="AI228" s="91" t="str">
        <f>'Comprehensive apps info'!AI229</f>
        <v/>
      </c>
      <c r="AJ228" s="91" t="str">
        <f>'Comprehensive apps info'!AJ229</f>
        <v/>
      </c>
      <c r="AK228" s="144" t="str">
        <f>'Comprehensive apps info'!AK229</f>
        <v/>
      </c>
      <c r="AL228" s="91"/>
      <c r="AM228" s="91"/>
      <c r="AN228" s="91"/>
    </row>
    <row r="229">
      <c r="A229" s="91"/>
      <c r="B229" s="91" t="str">
        <f>'Comprehensive apps info'!B230</f>
        <v/>
      </c>
      <c r="C229" s="91" t="str">
        <f>'Comprehensive apps info'!C230</f>
        <v/>
      </c>
      <c r="D229" s="113" t="str">
        <f>'Comprehensive apps info'!D230</f>
        <v>Referenced from a different cell/spreadsheet</v>
      </c>
      <c r="E229" s="91" t="str">
        <f>'Comprehensive apps info'!E230</f>
        <v/>
      </c>
      <c r="F229" s="91" t="str">
        <f>'Comprehensive apps info'!F230</f>
        <v/>
      </c>
      <c r="G229" s="91" t="str">
        <f>'Comprehensive apps info'!G230</f>
        <v/>
      </c>
      <c r="H229" s="91" t="str">
        <f>'Comprehensive apps info'!H230</f>
        <v/>
      </c>
      <c r="I229" s="91" t="str">
        <f>'Comprehensive apps info'!I230</f>
        <v/>
      </c>
      <c r="J229" s="91" t="str">
        <f>'Comprehensive apps info'!J230</f>
        <v/>
      </c>
      <c r="K229" s="91" t="str">
        <f>'Comprehensive apps info'!K230</f>
        <v/>
      </c>
      <c r="L229" s="91" t="str">
        <f>'Comprehensive apps info'!L230</f>
        <v/>
      </c>
      <c r="M229" s="91" t="str">
        <f>'Comprehensive apps info'!M230</f>
        <v/>
      </c>
      <c r="N229" s="91" t="str">
        <f>'Comprehensive apps info'!N230</f>
        <v/>
      </c>
      <c r="O229" s="91" t="str">
        <f>'Comprehensive apps info'!O230</f>
        <v/>
      </c>
      <c r="P229" s="91" t="str">
        <f>'Comprehensive apps info'!P230</f>
        <v/>
      </c>
      <c r="Q229" s="91" t="str">
        <f>'Comprehensive apps info'!Q230</f>
        <v/>
      </c>
      <c r="R229" s="91" t="str">
        <f>'Comprehensive apps info'!R230</f>
        <v/>
      </c>
      <c r="S229" s="91" t="str">
        <f>'Comprehensive apps info'!S230</f>
        <v/>
      </c>
      <c r="T229" s="91" t="str">
        <f>'Comprehensive apps info'!T230</f>
        <v/>
      </c>
      <c r="U229" s="91" t="str">
        <f>'Comprehensive apps info'!U230</f>
        <v/>
      </c>
      <c r="V229" s="91" t="str">
        <f>'Comprehensive apps info'!V230</f>
        <v/>
      </c>
      <c r="W229" s="91" t="str">
        <f>'Comprehensive apps info'!W230</f>
        <v/>
      </c>
      <c r="X229" s="91" t="str">
        <f>'Comprehensive apps info'!X230</f>
        <v/>
      </c>
      <c r="Y229" s="91" t="str">
        <f>'Comprehensive apps info'!Y230</f>
        <v/>
      </c>
      <c r="Z229" s="91" t="str">
        <f>'Comprehensive apps info'!Z230</f>
        <v/>
      </c>
      <c r="AA229" s="91" t="str">
        <f>'Comprehensive apps info'!AA230</f>
        <v/>
      </c>
      <c r="AB229" s="91" t="str">
        <f>'Comprehensive apps info'!AB230</f>
        <v/>
      </c>
      <c r="AC229" s="91" t="str">
        <f>'Comprehensive apps info'!AC230</f>
        <v/>
      </c>
      <c r="AD229" s="91" t="str">
        <f>'Comprehensive apps info'!AD230</f>
        <v/>
      </c>
      <c r="AE229" s="91" t="str">
        <f>'Comprehensive apps info'!AE230</f>
        <v/>
      </c>
      <c r="AF229" s="91" t="str">
        <f>'Comprehensive apps info'!AF230</f>
        <v/>
      </c>
      <c r="AG229" s="91" t="str">
        <f>'Comprehensive apps info'!AG230</f>
        <v/>
      </c>
      <c r="AH229" s="91" t="str">
        <f>'Comprehensive apps info'!AH230</f>
        <v/>
      </c>
      <c r="AI229" s="91" t="str">
        <f>'Comprehensive apps info'!AI230</f>
        <v/>
      </c>
      <c r="AJ229" s="91" t="str">
        <f>'Comprehensive apps info'!AJ230</f>
        <v/>
      </c>
      <c r="AK229" s="144" t="str">
        <f>'Comprehensive apps info'!AK230</f>
        <v/>
      </c>
      <c r="AL229" s="91"/>
      <c r="AM229" s="91"/>
      <c r="AN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91"/>
      <c r="AH230" s="1"/>
      <c r="AI230" s="1"/>
      <c r="AJ230" s="1"/>
      <c r="AK230" s="1"/>
      <c r="AL230" s="1"/>
      <c r="AM230" s="1"/>
      <c r="AN230" s="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  <c r="AG231" s="91"/>
      <c r="AH231" s="1"/>
      <c r="AI231" s="1"/>
      <c r="AJ231" s="1"/>
      <c r="AK231" s="1"/>
      <c r="AL231" s="1"/>
      <c r="AM231" s="1"/>
      <c r="AN231" s="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  <c r="AG232" s="91"/>
      <c r="AH232" s="1"/>
      <c r="AI232" s="1"/>
      <c r="AJ232" s="1"/>
      <c r="AK232" s="1"/>
      <c r="AL232" s="1"/>
      <c r="AM232" s="1"/>
      <c r="AN232" s="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  <c r="AG233" s="91"/>
      <c r="AH233" s="1"/>
      <c r="AI233" s="1"/>
      <c r="AJ233" s="1"/>
      <c r="AK233" s="1"/>
      <c r="AL233" s="1"/>
      <c r="AM233" s="1"/>
      <c r="AN233" s="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  <c r="AG234" s="91"/>
      <c r="AH234" s="1"/>
      <c r="AI234" s="1"/>
      <c r="AJ234" s="1"/>
      <c r="AK234" s="1"/>
      <c r="AL234" s="1"/>
      <c r="AM234" s="1"/>
      <c r="AN234" s="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91"/>
      <c r="AG235" s="91"/>
      <c r="AH235" s="1"/>
      <c r="AI235" s="1"/>
      <c r="AJ235" s="1"/>
      <c r="AK235" s="1"/>
      <c r="AL235" s="1"/>
      <c r="AM235" s="1"/>
      <c r="AN235" s="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  <c r="AF236" s="91"/>
      <c r="AG236" s="91"/>
      <c r="AH236" s="1"/>
      <c r="AI236" s="1"/>
      <c r="AJ236" s="1"/>
      <c r="AK236" s="1"/>
      <c r="AL236" s="1"/>
      <c r="AM236" s="1"/>
      <c r="AN236" s="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  <c r="AF237" s="91"/>
      <c r="AG237" s="91"/>
      <c r="AH237" s="1"/>
      <c r="AI237" s="1"/>
      <c r="AJ237" s="1"/>
      <c r="AK237" s="1"/>
      <c r="AL237" s="1"/>
      <c r="AM237" s="1"/>
      <c r="AN237" s="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  <c r="AF238" s="91"/>
      <c r="AG238" s="91"/>
      <c r="AH238" s="1"/>
      <c r="AI238" s="1"/>
      <c r="AJ238" s="1"/>
      <c r="AK238" s="1"/>
      <c r="AL238" s="1"/>
      <c r="AM238" s="1"/>
      <c r="AN238" s="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91"/>
      <c r="AG239" s="91"/>
      <c r="AH239" s="1"/>
      <c r="AI239" s="1"/>
      <c r="AJ239" s="1"/>
      <c r="AK239" s="1"/>
      <c r="AL239" s="1"/>
      <c r="AM239" s="1"/>
      <c r="AN239" s="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  <c r="AF240" s="91"/>
      <c r="AG240" s="91"/>
      <c r="AH240" s="1"/>
      <c r="AI240" s="1"/>
      <c r="AJ240" s="1"/>
      <c r="AK240" s="1"/>
      <c r="AL240" s="1"/>
      <c r="AM240" s="1"/>
      <c r="AN240" s="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  <c r="AG241" s="91"/>
      <c r="AH241" s="1"/>
      <c r="AI241" s="1"/>
      <c r="AJ241" s="1"/>
      <c r="AK241" s="1"/>
      <c r="AL241" s="1"/>
      <c r="AM241" s="1"/>
      <c r="AN241" s="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91"/>
      <c r="AG242" s="91"/>
      <c r="AH242" s="1"/>
      <c r="AI242" s="1"/>
      <c r="AJ242" s="1"/>
      <c r="AK242" s="1"/>
      <c r="AL242" s="1"/>
      <c r="AM242" s="1"/>
      <c r="AN242" s="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  <c r="AF243" s="91"/>
      <c r="AG243" s="91"/>
      <c r="AH243" s="1"/>
      <c r="AI243" s="1"/>
      <c r="AJ243" s="1"/>
      <c r="AK243" s="1"/>
      <c r="AL243" s="1"/>
      <c r="AM243" s="1"/>
      <c r="AN243" s="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91"/>
      <c r="AG244" s="91"/>
      <c r="AH244" s="1"/>
      <c r="AI244" s="1"/>
      <c r="AJ244" s="1"/>
      <c r="AK244" s="1"/>
      <c r="AL244" s="1"/>
      <c r="AM244" s="1"/>
      <c r="AN244" s="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91"/>
      <c r="AG245" s="91"/>
      <c r="AH245" s="1"/>
      <c r="AI245" s="1"/>
      <c r="AJ245" s="1"/>
      <c r="AK245" s="1"/>
      <c r="AL245" s="1"/>
      <c r="AM245" s="1"/>
      <c r="AN245" s="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91"/>
      <c r="AH246" s="1"/>
      <c r="AI246" s="1"/>
      <c r="AJ246" s="1"/>
      <c r="AK246" s="1"/>
      <c r="AL246" s="1"/>
      <c r="AM246" s="1"/>
      <c r="AN246" s="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91"/>
      <c r="AH247" s="1"/>
      <c r="AI247" s="1"/>
      <c r="AJ247" s="1"/>
      <c r="AK247" s="1"/>
      <c r="AL247" s="1"/>
      <c r="AM247" s="1"/>
      <c r="AN247" s="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  <c r="AH248" s="1"/>
      <c r="AI248" s="1"/>
      <c r="AJ248" s="1"/>
      <c r="AK248" s="1"/>
      <c r="AL248" s="1"/>
      <c r="AM248" s="1"/>
      <c r="AN248" s="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  <c r="AF249" s="91"/>
      <c r="AG249" s="91"/>
      <c r="AH249" s="1"/>
      <c r="AI249" s="1"/>
      <c r="AJ249" s="1"/>
      <c r="AK249" s="1"/>
      <c r="AL249" s="1"/>
      <c r="AM249" s="1"/>
      <c r="AN249" s="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  <c r="AF250" s="91"/>
      <c r="AG250" s="91"/>
      <c r="AH250" s="1"/>
      <c r="AI250" s="1"/>
      <c r="AJ250" s="1"/>
      <c r="AK250" s="1"/>
      <c r="AL250" s="1"/>
      <c r="AM250" s="1"/>
      <c r="AN250" s="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  <c r="AF251" s="91"/>
      <c r="AG251" s="91"/>
      <c r="AH251" s="1"/>
      <c r="AI251" s="1"/>
      <c r="AJ251" s="1"/>
      <c r="AK251" s="1"/>
      <c r="AL251" s="1"/>
      <c r="AM251" s="1"/>
      <c r="AN251" s="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  <c r="AF252" s="91"/>
      <c r="AG252" s="91"/>
      <c r="AH252" s="1"/>
      <c r="AI252" s="1"/>
      <c r="AJ252" s="1"/>
      <c r="AK252" s="1"/>
      <c r="AL252" s="1"/>
      <c r="AM252" s="1"/>
      <c r="AN252" s="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  <c r="AF253" s="91"/>
      <c r="AG253" s="91"/>
      <c r="AH253" s="1"/>
      <c r="AI253" s="1"/>
      <c r="AJ253" s="1"/>
      <c r="AK253" s="1"/>
      <c r="AL253" s="1"/>
      <c r="AM253" s="1"/>
      <c r="AN253" s="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  <c r="AF254" s="91"/>
      <c r="AG254" s="91"/>
      <c r="AH254" s="1"/>
      <c r="AI254" s="1"/>
      <c r="AJ254" s="1"/>
      <c r="AK254" s="1"/>
      <c r="AL254" s="1"/>
      <c r="AM254" s="1"/>
      <c r="AN254" s="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  <c r="AF255" s="91"/>
      <c r="AG255" s="91"/>
      <c r="AH255" s="1"/>
      <c r="AI255" s="1"/>
      <c r="AJ255" s="1"/>
      <c r="AK255" s="1"/>
      <c r="AL255" s="1"/>
      <c r="AM255" s="1"/>
      <c r="AN255" s="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91"/>
      <c r="AG256" s="91"/>
      <c r="AH256" s="1"/>
      <c r="AI256" s="1"/>
      <c r="AJ256" s="1"/>
      <c r="AK256" s="1"/>
      <c r="AL256" s="1"/>
      <c r="AM256" s="1"/>
      <c r="AN256" s="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  <c r="AF257" s="91"/>
      <c r="AG257" s="91"/>
      <c r="AH257" s="1"/>
      <c r="AI257" s="1"/>
      <c r="AJ257" s="1"/>
      <c r="AK257" s="1"/>
      <c r="AL257" s="1"/>
      <c r="AM257" s="1"/>
      <c r="AN257" s="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91"/>
      <c r="AH258" s="1"/>
      <c r="AI258" s="1"/>
      <c r="AJ258" s="1"/>
      <c r="AK258" s="1"/>
      <c r="AL258" s="1"/>
      <c r="AM258" s="1"/>
      <c r="AN258" s="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91"/>
      <c r="AG259" s="91"/>
      <c r="AH259" s="1"/>
      <c r="AI259" s="1"/>
      <c r="AJ259" s="1"/>
      <c r="AK259" s="1"/>
      <c r="AL259" s="1"/>
      <c r="AM259" s="1"/>
      <c r="AN259" s="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91"/>
      <c r="AH260" s="1"/>
      <c r="AI260" s="1"/>
      <c r="AJ260" s="1"/>
      <c r="AK260" s="1"/>
      <c r="AL260" s="1"/>
      <c r="AM260" s="1"/>
      <c r="AN260" s="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91"/>
      <c r="AG261" s="91"/>
      <c r="AH261" s="1"/>
      <c r="AI261" s="1"/>
      <c r="AJ261" s="1"/>
      <c r="AK261" s="1"/>
      <c r="AL261" s="1"/>
      <c r="AM261" s="1"/>
      <c r="AN261" s="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91"/>
      <c r="AG262" s="91"/>
      <c r="AH262" s="1"/>
      <c r="AI262" s="1"/>
      <c r="AJ262" s="1"/>
      <c r="AK262" s="1"/>
      <c r="AL262" s="1"/>
      <c r="AM262" s="1"/>
      <c r="AN262" s="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  <c r="AF263" s="91"/>
      <c r="AG263" s="91"/>
      <c r="AH263" s="1"/>
      <c r="AI263" s="1"/>
      <c r="AJ263" s="1"/>
      <c r="AK263" s="1"/>
      <c r="AL263" s="1"/>
      <c r="AM263" s="1"/>
      <c r="AN263" s="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91"/>
      <c r="AH264" s="1"/>
      <c r="AI264" s="1"/>
      <c r="AJ264" s="1"/>
      <c r="AK264" s="1"/>
      <c r="AL264" s="1"/>
      <c r="AM264" s="1"/>
      <c r="AN264" s="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  <c r="AF265" s="91"/>
      <c r="AG265" s="91"/>
      <c r="AH265" s="1"/>
      <c r="AI265" s="1"/>
      <c r="AJ265" s="1"/>
      <c r="AK265" s="1"/>
      <c r="AL265" s="1"/>
      <c r="AM265" s="1"/>
      <c r="AN265" s="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  <c r="AE266" s="91"/>
      <c r="AF266" s="91"/>
      <c r="AG266" s="91"/>
      <c r="AH266" s="1"/>
      <c r="AI266" s="1"/>
      <c r="AJ266" s="1"/>
      <c r="AK266" s="1"/>
      <c r="AL266" s="1"/>
      <c r="AM266" s="1"/>
      <c r="AN266" s="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  <c r="AF267" s="91"/>
      <c r="AG267" s="91"/>
      <c r="AH267" s="1"/>
      <c r="AI267" s="1"/>
      <c r="AJ267" s="1"/>
      <c r="AK267" s="1"/>
      <c r="AL267" s="1"/>
      <c r="AM267" s="1"/>
      <c r="AN267" s="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  <c r="AF268" s="91"/>
      <c r="AG268" s="91"/>
      <c r="AH268" s="1"/>
      <c r="AI268" s="1"/>
      <c r="AJ268" s="1"/>
      <c r="AK268" s="1"/>
      <c r="AL268" s="1"/>
      <c r="AM268" s="1"/>
      <c r="AN268" s="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91"/>
      <c r="AH269" s="1"/>
      <c r="AI269" s="1"/>
      <c r="AJ269" s="1"/>
      <c r="AK269" s="1"/>
      <c r="AL269" s="1"/>
      <c r="AM269" s="1"/>
      <c r="AN269" s="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  <c r="AF270" s="91"/>
      <c r="AG270" s="91"/>
      <c r="AH270" s="1"/>
      <c r="AI270" s="1"/>
      <c r="AJ270" s="1"/>
      <c r="AK270" s="1"/>
      <c r="AL270" s="1"/>
      <c r="AM270" s="1"/>
      <c r="AN270" s="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  <c r="AF271" s="91"/>
      <c r="AG271" s="91"/>
      <c r="AH271" s="1"/>
      <c r="AI271" s="1"/>
      <c r="AJ271" s="1"/>
      <c r="AK271" s="1"/>
      <c r="AL271" s="1"/>
      <c r="AM271" s="1"/>
      <c r="AN271" s="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91"/>
      <c r="AG272" s="91"/>
      <c r="AH272" s="1"/>
      <c r="AI272" s="1"/>
      <c r="AJ272" s="1"/>
      <c r="AK272" s="1"/>
      <c r="AL272" s="1"/>
      <c r="AM272" s="1"/>
      <c r="AN272" s="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91"/>
      <c r="AG273" s="91"/>
      <c r="AH273" s="1"/>
      <c r="AI273" s="1"/>
      <c r="AJ273" s="1"/>
      <c r="AK273" s="1"/>
      <c r="AL273" s="1"/>
      <c r="AM273" s="1"/>
      <c r="AN273" s="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91"/>
      <c r="AH274" s="1"/>
      <c r="AI274" s="1"/>
      <c r="AJ274" s="1"/>
      <c r="AK274" s="1"/>
      <c r="AL274" s="1"/>
      <c r="AM274" s="1"/>
      <c r="AN274" s="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91"/>
      <c r="AG275" s="91"/>
      <c r="AH275" s="1"/>
      <c r="AI275" s="1"/>
      <c r="AJ275" s="1"/>
      <c r="AK275" s="1"/>
      <c r="AL275" s="1"/>
      <c r="AM275" s="1"/>
      <c r="AN275" s="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  <c r="AH276" s="1"/>
      <c r="AI276" s="1"/>
      <c r="AJ276" s="1"/>
      <c r="AK276" s="1"/>
      <c r="AL276" s="1"/>
      <c r="AM276" s="1"/>
      <c r="AN276" s="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  <c r="AE277" s="91"/>
      <c r="AF277" s="91"/>
      <c r="AG277" s="91"/>
      <c r="AH277" s="1"/>
      <c r="AI277" s="1"/>
      <c r="AJ277" s="1"/>
      <c r="AK277" s="1"/>
      <c r="AL277" s="1"/>
      <c r="AM277" s="1"/>
      <c r="AN277" s="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  <c r="AF278" s="91"/>
      <c r="AG278" s="91"/>
      <c r="AH278" s="1"/>
      <c r="AI278" s="1"/>
      <c r="AJ278" s="1"/>
      <c r="AK278" s="1"/>
      <c r="AL278" s="1"/>
      <c r="AM278" s="1"/>
      <c r="AN278" s="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91"/>
      <c r="AH279" s="1"/>
      <c r="AI279" s="1"/>
      <c r="AJ279" s="1"/>
      <c r="AK279" s="1"/>
      <c r="AL279" s="1"/>
      <c r="AM279" s="1"/>
      <c r="AN279" s="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91"/>
      <c r="AH280" s="1"/>
      <c r="AI280" s="1"/>
      <c r="AJ280" s="1"/>
      <c r="AK280" s="1"/>
      <c r="AL280" s="1"/>
      <c r="AM280" s="1"/>
      <c r="AN280" s="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91"/>
      <c r="AH281" s="1"/>
      <c r="AI281" s="1"/>
      <c r="AJ281" s="1"/>
      <c r="AK281" s="1"/>
      <c r="AL281" s="1"/>
      <c r="AM281" s="1"/>
      <c r="AN281" s="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91"/>
      <c r="AH282" s="1"/>
      <c r="AI282" s="1"/>
      <c r="AJ282" s="1"/>
      <c r="AK282" s="1"/>
      <c r="AL282" s="1"/>
      <c r="AM282" s="1"/>
      <c r="AN282" s="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  <c r="AF283" s="91"/>
      <c r="AG283" s="91"/>
      <c r="AH283" s="1"/>
      <c r="AI283" s="1"/>
      <c r="AJ283" s="1"/>
      <c r="AK283" s="1"/>
      <c r="AL283" s="1"/>
      <c r="AM283" s="1"/>
      <c r="AN283" s="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  <c r="AE284" s="91"/>
      <c r="AF284" s="91"/>
      <c r="AG284" s="91"/>
      <c r="AH284" s="1"/>
      <c r="AI284" s="1"/>
      <c r="AJ284" s="1"/>
      <c r="AK284" s="1"/>
      <c r="AL284" s="1"/>
      <c r="AM284" s="1"/>
      <c r="AN284" s="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  <c r="AE285" s="91"/>
      <c r="AF285" s="91"/>
      <c r="AG285" s="91"/>
      <c r="AH285" s="1"/>
      <c r="AI285" s="1"/>
      <c r="AJ285" s="1"/>
      <c r="AK285" s="1"/>
      <c r="AL285" s="1"/>
      <c r="AM285" s="1"/>
      <c r="AN285" s="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  <c r="AF286" s="91"/>
      <c r="AG286" s="91"/>
      <c r="AH286" s="1"/>
      <c r="AI286" s="1"/>
      <c r="AJ286" s="1"/>
      <c r="AK286" s="1"/>
      <c r="AL286" s="1"/>
      <c r="AM286" s="1"/>
      <c r="AN286" s="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  <c r="AF287" s="91"/>
      <c r="AG287" s="91"/>
      <c r="AH287" s="1"/>
      <c r="AI287" s="1"/>
      <c r="AJ287" s="1"/>
      <c r="AK287" s="1"/>
      <c r="AL287" s="1"/>
      <c r="AM287" s="1"/>
      <c r="AN287" s="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  <c r="AF288" s="91"/>
      <c r="AG288" s="91"/>
      <c r="AH288" s="1"/>
      <c r="AI288" s="1"/>
      <c r="AJ288" s="1"/>
      <c r="AK288" s="1"/>
      <c r="AL288" s="1"/>
      <c r="AM288" s="1"/>
      <c r="AN288" s="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  <c r="AF289" s="91"/>
      <c r="AG289" s="91"/>
      <c r="AH289" s="1"/>
      <c r="AI289" s="1"/>
      <c r="AJ289" s="1"/>
      <c r="AK289" s="1"/>
      <c r="AL289" s="1"/>
      <c r="AM289" s="1"/>
      <c r="AN289" s="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  <c r="AF290" s="91"/>
      <c r="AG290" s="91"/>
      <c r="AH290" s="1"/>
      <c r="AI290" s="1"/>
      <c r="AJ290" s="1"/>
      <c r="AK290" s="1"/>
      <c r="AL290" s="1"/>
      <c r="AM290" s="1"/>
      <c r="AN290" s="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  <c r="AE291" s="91"/>
      <c r="AF291" s="91"/>
      <c r="AG291" s="91"/>
      <c r="AH291" s="1"/>
      <c r="AI291" s="1"/>
      <c r="AJ291" s="1"/>
      <c r="AK291" s="1"/>
      <c r="AL291" s="1"/>
      <c r="AM291" s="1"/>
      <c r="AN291" s="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  <c r="AF292" s="91"/>
      <c r="AG292" s="91"/>
      <c r="AH292" s="1"/>
      <c r="AI292" s="1"/>
      <c r="AJ292" s="1"/>
      <c r="AK292" s="1"/>
      <c r="AL292" s="1"/>
      <c r="AM292" s="1"/>
      <c r="AN292" s="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  <c r="AF293" s="91"/>
      <c r="AG293" s="91"/>
      <c r="AH293" s="1"/>
      <c r="AI293" s="1"/>
      <c r="AJ293" s="1"/>
      <c r="AK293" s="1"/>
      <c r="AL293" s="1"/>
      <c r="AM293" s="1"/>
      <c r="AN293" s="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91"/>
      <c r="AH294" s="1"/>
      <c r="AI294" s="1"/>
      <c r="AJ294" s="1"/>
      <c r="AK294" s="1"/>
      <c r="AL294" s="1"/>
      <c r="AM294" s="1"/>
      <c r="AN294" s="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  <c r="AF295" s="91"/>
      <c r="AG295" s="91"/>
      <c r="AH295" s="1"/>
      <c r="AI295" s="1"/>
      <c r="AJ295" s="1"/>
      <c r="AK295" s="1"/>
      <c r="AL295" s="1"/>
      <c r="AM295" s="1"/>
      <c r="AN295" s="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  <c r="AE296" s="91"/>
      <c r="AF296" s="91"/>
      <c r="AG296" s="91"/>
      <c r="AH296" s="1"/>
      <c r="AI296" s="1"/>
      <c r="AJ296" s="1"/>
      <c r="AK296" s="1"/>
      <c r="AL296" s="1"/>
      <c r="AM296" s="1"/>
      <c r="AN296" s="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  <c r="AF297" s="91"/>
      <c r="AG297" s="91"/>
      <c r="AH297" s="1"/>
      <c r="AI297" s="1"/>
      <c r="AJ297" s="1"/>
      <c r="AK297" s="1"/>
      <c r="AL297" s="1"/>
      <c r="AM297" s="1"/>
      <c r="AN297" s="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  <c r="AF298" s="91"/>
      <c r="AG298" s="91"/>
      <c r="AH298" s="1"/>
      <c r="AI298" s="1"/>
      <c r="AJ298" s="1"/>
      <c r="AK298" s="1"/>
      <c r="AL298" s="1"/>
      <c r="AM298" s="1"/>
      <c r="AN298" s="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  <c r="AF299" s="91"/>
      <c r="AG299" s="91"/>
      <c r="AH299" s="1"/>
      <c r="AI299" s="1"/>
      <c r="AJ299" s="1"/>
      <c r="AK299" s="1"/>
      <c r="AL299" s="1"/>
      <c r="AM299" s="1"/>
      <c r="AN299" s="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/>
      <c r="AH300" s="1"/>
      <c r="AI300" s="1"/>
      <c r="AJ300" s="1"/>
      <c r="AK300" s="1"/>
      <c r="AL300" s="1"/>
      <c r="AM300" s="1"/>
      <c r="AN300" s="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1"/>
      <c r="AI301" s="1"/>
      <c r="AJ301" s="1"/>
      <c r="AK301" s="1"/>
      <c r="AL301" s="1"/>
      <c r="AM301" s="1"/>
      <c r="AN301" s="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  <c r="AH302" s="1"/>
      <c r="AI302" s="1"/>
      <c r="AJ302" s="1"/>
      <c r="AK302" s="1"/>
      <c r="AL302" s="1"/>
      <c r="AM302" s="1"/>
      <c r="AN302" s="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  <c r="AH303" s="1"/>
      <c r="AI303" s="1"/>
      <c r="AJ303" s="1"/>
      <c r="AK303" s="1"/>
      <c r="AL303" s="1"/>
      <c r="AM303" s="1"/>
      <c r="AN303" s="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91"/>
      <c r="AH304" s="1"/>
      <c r="AI304" s="1"/>
      <c r="AJ304" s="1"/>
      <c r="AK304" s="1"/>
      <c r="AL304" s="1"/>
      <c r="AM304" s="1"/>
      <c r="AN304" s="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91"/>
      <c r="AG305" s="91"/>
      <c r="AH305" s="1"/>
      <c r="AI305" s="1"/>
      <c r="AJ305" s="1"/>
      <c r="AK305" s="1"/>
      <c r="AL305" s="1"/>
      <c r="AM305" s="1"/>
      <c r="AN305" s="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91"/>
      <c r="AG306" s="91"/>
      <c r="AH306" s="1"/>
      <c r="AI306" s="1"/>
      <c r="AJ306" s="1"/>
      <c r="AK306" s="1"/>
      <c r="AL306" s="1"/>
      <c r="AM306" s="1"/>
      <c r="AN306" s="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91"/>
      <c r="AG307" s="91"/>
      <c r="AH307" s="1"/>
      <c r="AI307" s="1"/>
      <c r="AJ307" s="1"/>
      <c r="AK307" s="1"/>
      <c r="AL307" s="1"/>
      <c r="AM307" s="1"/>
      <c r="AN307" s="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91"/>
      <c r="AH308" s="1"/>
      <c r="AI308" s="1"/>
      <c r="AJ308" s="1"/>
      <c r="AK308" s="1"/>
      <c r="AL308" s="1"/>
      <c r="AM308" s="1"/>
      <c r="AN308" s="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91"/>
      <c r="AG309" s="91"/>
      <c r="AH309" s="1"/>
      <c r="AI309" s="1"/>
      <c r="AJ309" s="1"/>
      <c r="AK309" s="1"/>
      <c r="AL309" s="1"/>
      <c r="AM309" s="1"/>
      <c r="AN309" s="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91"/>
      <c r="AG310" s="91"/>
      <c r="AH310" s="1"/>
      <c r="AI310" s="1"/>
      <c r="AJ310" s="1"/>
      <c r="AK310" s="1"/>
      <c r="AL310" s="1"/>
      <c r="AM310" s="1"/>
      <c r="AN310" s="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91"/>
      <c r="AH311" s="1"/>
      <c r="AI311" s="1"/>
      <c r="AJ311" s="1"/>
      <c r="AK311" s="1"/>
      <c r="AL311" s="1"/>
      <c r="AM311" s="1"/>
      <c r="AN311" s="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  <c r="AF312" s="91"/>
      <c r="AG312" s="91"/>
      <c r="AH312" s="1"/>
      <c r="AI312" s="1"/>
      <c r="AJ312" s="1"/>
      <c r="AK312" s="1"/>
      <c r="AL312" s="1"/>
      <c r="AM312" s="1"/>
      <c r="AN312" s="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  <c r="AF313" s="91"/>
      <c r="AG313" s="91"/>
      <c r="AH313" s="1"/>
      <c r="AI313" s="1"/>
      <c r="AJ313" s="1"/>
      <c r="AK313" s="1"/>
      <c r="AL313" s="1"/>
      <c r="AM313" s="1"/>
      <c r="AN313" s="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91"/>
      <c r="AH314" s="1"/>
      <c r="AI314" s="1"/>
      <c r="AJ314" s="1"/>
      <c r="AK314" s="1"/>
      <c r="AL314" s="1"/>
      <c r="AM314" s="1"/>
      <c r="AN314" s="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91"/>
      <c r="AG315" s="91"/>
      <c r="AH315" s="1"/>
      <c r="AI315" s="1"/>
      <c r="AJ315" s="1"/>
      <c r="AK315" s="1"/>
      <c r="AL315" s="1"/>
      <c r="AM315" s="1"/>
      <c r="AN315" s="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  <c r="AF316" s="91"/>
      <c r="AG316" s="91"/>
      <c r="AH316" s="1"/>
      <c r="AI316" s="1"/>
      <c r="AJ316" s="1"/>
      <c r="AK316" s="1"/>
      <c r="AL316" s="1"/>
      <c r="AM316" s="1"/>
      <c r="AN316" s="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  <c r="AF317" s="91"/>
      <c r="AG317" s="91"/>
      <c r="AH317" s="1"/>
      <c r="AI317" s="1"/>
      <c r="AJ317" s="1"/>
      <c r="AK317" s="1"/>
      <c r="AL317" s="1"/>
      <c r="AM317" s="1"/>
      <c r="AN317" s="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  <c r="AF318" s="91"/>
      <c r="AG318" s="91"/>
      <c r="AH318" s="1"/>
      <c r="AI318" s="1"/>
      <c r="AJ318" s="1"/>
      <c r="AK318" s="1"/>
      <c r="AL318" s="1"/>
      <c r="AM318" s="1"/>
      <c r="AN318" s="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  <c r="AF319" s="91"/>
      <c r="AG319" s="91"/>
      <c r="AH319" s="1"/>
      <c r="AI319" s="1"/>
      <c r="AJ319" s="1"/>
      <c r="AK319" s="1"/>
      <c r="AL319" s="1"/>
      <c r="AM319" s="1"/>
      <c r="AN319" s="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  <c r="AF320" s="91"/>
      <c r="AG320" s="91"/>
      <c r="AH320" s="1"/>
      <c r="AI320" s="1"/>
      <c r="AJ320" s="1"/>
      <c r="AK320" s="1"/>
      <c r="AL320" s="1"/>
      <c r="AM320" s="1"/>
      <c r="AN320" s="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  <c r="AF321" s="91"/>
      <c r="AG321" s="91"/>
      <c r="AH321" s="1"/>
      <c r="AI321" s="1"/>
      <c r="AJ321" s="1"/>
      <c r="AK321" s="1"/>
      <c r="AL321" s="1"/>
      <c r="AM321" s="1"/>
      <c r="AN321" s="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  <c r="AF322" s="91"/>
      <c r="AG322" s="91"/>
      <c r="AH322" s="1"/>
      <c r="AI322" s="1"/>
      <c r="AJ322" s="1"/>
      <c r="AK322" s="1"/>
      <c r="AL322" s="1"/>
      <c r="AM322" s="1"/>
      <c r="AN322" s="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  <c r="AE323" s="91"/>
      <c r="AF323" s="91"/>
      <c r="AG323" s="91"/>
      <c r="AH323" s="1"/>
      <c r="AI323" s="1"/>
      <c r="AJ323" s="1"/>
      <c r="AK323" s="1"/>
      <c r="AL323" s="1"/>
      <c r="AM323" s="1"/>
      <c r="AN323" s="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  <c r="AE324" s="91"/>
      <c r="AF324" s="91"/>
      <c r="AG324" s="91"/>
      <c r="AH324" s="1"/>
      <c r="AI324" s="1"/>
      <c r="AJ324" s="1"/>
      <c r="AK324" s="1"/>
      <c r="AL324" s="1"/>
      <c r="AM324" s="1"/>
      <c r="AN324" s="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  <c r="AF325" s="91"/>
      <c r="AG325" s="91"/>
      <c r="AH325" s="1"/>
      <c r="AI325" s="1"/>
      <c r="AJ325" s="1"/>
      <c r="AK325" s="1"/>
      <c r="AL325" s="1"/>
      <c r="AM325" s="1"/>
      <c r="AN325" s="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  <c r="AE326" s="91"/>
      <c r="AF326" s="91"/>
      <c r="AG326" s="91"/>
      <c r="AH326" s="1"/>
      <c r="AI326" s="1"/>
      <c r="AJ326" s="1"/>
      <c r="AK326" s="1"/>
      <c r="AL326" s="1"/>
      <c r="AM326" s="1"/>
      <c r="AN326" s="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  <c r="AE327" s="91"/>
      <c r="AF327" s="91"/>
      <c r="AG327" s="91"/>
      <c r="AH327" s="1"/>
      <c r="AI327" s="1"/>
      <c r="AJ327" s="1"/>
      <c r="AK327" s="1"/>
      <c r="AL327" s="1"/>
      <c r="AM327" s="1"/>
      <c r="AN327" s="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  <c r="AE328" s="91"/>
      <c r="AF328" s="91"/>
      <c r="AG328" s="91"/>
      <c r="AH328" s="1"/>
      <c r="AI328" s="1"/>
      <c r="AJ328" s="1"/>
      <c r="AK328" s="1"/>
      <c r="AL328" s="1"/>
      <c r="AM328" s="1"/>
      <c r="AN328" s="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  <c r="AE329" s="91"/>
      <c r="AF329" s="91"/>
      <c r="AG329" s="91"/>
      <c r="AH329" s="1"/>
      <c r="AI329" s="1"/>
      <c r="AJ329" s="1"/>
      <c r="AK329" s="1"/>
      <c r="AL329" s="1"/>
      <c r="AM329" s="1"/>
      <c r="AN329" s="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  <c r="AE330" s="91"/>
      <c r="AF330" s="91"/>
      <c r="AG330" s="91"/>
      <c r="AH330" s="1"/>
      <c r="AI330" s="1"/>
      <c r="AJ330" s="1"/>
      <c r="AK330" s="1"/>
      <c r="AL330" s="1"/>
      <c r="AM330" s="1"/>
      <c r="AN330" s="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91"/>
      <c r="AE331" s="91"/>
      <c r="AF331" s="91"/>
      <c r="AG331" s="91"/>
      <c r="AH331" s="1"/>
      <c r="AI331" s="1"/>
      <c r="AJ331" s="1"/>
      <c r="AK331" s="1"/>
      <c r="AL331" s="1"/>
      <c r="AM331" s="1"/>
      <c r="AN331" s="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  <c r="AD332" s="91"/>
      <c r="AE332" s="91"/>
      <c r="AF332" s="91"/>
      <c r="AG332" s="91"/>
      <c r="AH332" s="1"/>
      <c r="AI332" s="1"/>
      <c r="AJ332" s="1"/>
      <c r="AK332" s="1"/>
      <c r="AL332" s="1"/>
      <c r="AM332" s="1"/>
      <c r="AN332" s="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  <c r="AD333" s="91"/>
      <c r="AE333" s="91"/>
      <c r="AF333" s="91"/>
      <c r="AG333" s="91"/>
      <c r="AH333" s="1"/>
      <c r="AI333" s="1"/>
      <c r="AJ333" s="1"/>
      <c r="AK333" s="1"/>
      <c r="AL333" s="1"/>
      <c r="AM333" s="1"/>
      <c r="AN333" s="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  <c r="AD334" s="91"/>
      <c r="AE334" s="91"/>
      <c r="AF334" s="91"/>
      <c r="AG334" s="91"/>
      <c r="AH334" s="1"/>
      <c r="AI334" s="1"/>
      <c r="AJ334" s="1"/>
      <c r="AK334" s="1"/>
      <c r="AL334" s="1"/>
      <c r="AM334" s="1"/>
      <c r="AN334" s="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1"/>
      <c r="AE335" s="91"/>
      <c r="AF335" s="91"/>
      <c r="AG335" s="91"/>
      <c r="AH335" s="1"/>
      <c r="AI335" s="1"/>
      <c r="AJ335" s="1"/>
      <c r="AK335" s="1"/>
      <c r="AL335" s="1"/>
      <c r="AM335" s="1"/>
      <c r="AN335" s="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  <c r="AD336" s="91"/>
      <c r="AE336" s="91"/>
      <c r="AF336" s="91"/>
      <c r="AG336" s="91"/>
      <c r="AH336" s="1"/>
      <c r="AI336" s="1"/>
      <c r="AJ336" s="1"/>
      <c r="AK336" s="1"/>
      <c r="AL336" s="1"/>
      <c r="AM336" s="1"/>
      <c r="AN336" s="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  <c r="AE337" s="91"/>
      <c r="AF337" s="91"/>
      <c r="AG337" s="91"/>
      <c r="AH337" s="1"/>
      <c r="AI337" s="1"/>
      <c r="AJ337" s="1"/>
      <c r="AK337" s="1"/>
      <c r="AL337" s="1"/>
      <c r="AM337" s="1"/>
      <c r="AN337" s="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  <c r="AF338" s="91"/>
      <c r="AG338" s="91"/>
      <c r="AH338" s="1"/>
      <c r="AI338" s="1"/>
      <c r="AJ338" s="1"/>
      <c r="AK338" s="1"/>
      <c r="AL338" s="1"/>
      <c r="AM338" s="1"/>
      <c r="AN338" s="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  <c r="AE339" s="91"/>
      <c r="AF339" s="91"/>
      <c r="AG339" s="91"/>
      <c r="AH339" s="1"/>
      <c r="AI339" s="1"/>
      <c r="AJ339" s="1"/>
      <c r="AK339" s="1"/>
      <c r="AL339" s="1"/>
      <c r="AM339" s="1"/>
      <c r="AN339" s="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  <c r="AD340" s="91"/>
      <c r="AE340" s="91"/>
      <c r="AF340" s="91"/>
      <c r="AG340" s="91"/>
      <c r="AH340" s="1"/>
      <c r="AI340" s="1"/>
      <c r="AJ340" s="1"/>
      <c r="AK340" s="1"/>
      <c r="AL340" s="1"/>
      <c r="AM340" s="1"/>
      <c r="AN340" s="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  <c r="AD341" s="91"/>
      <c r="AE341" s="91"/>
      <c r="AF341" s="91"/>
      <c r="AG341" s="91"/>
      <c r="AH341" s="1"/>
      <c r="AI341" s="1"/>
      <c r="AJ341" s="1"/>
      <c r="AK341" s="1"/>
      <c r="AL341" s="1"/>
      <c r="AM341" s="1"/>
      <c r="AN341" s="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  <c r="AE342" s="91"/>
      <c r="AF342" s="91"/>
      <c r="AG342" s="91"/>
      <c r="AH342" s="1"/>
      <c r="AI342" s="1"/>
      <c r="AJ342" s="1"/>
      <c r="AK342" s="1"/>
      <c r="AL342" s="1"/>
      <c r="AM342" s="1"/>
      <c r="AN342" s="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  <c r="AE343" s="91"/>
      <c r="AF343" s="91"/>
      <c r="AG343" s="91"/>
      <c r="AH343" s="1"/>
      <c r="AI343" s="1"/>
      <c r="AJ343" s="1"/>
      <c r="AK343" s="1"/>
      <c r="AL343" s="1"/>
      <c r="AM343" s="1"/>
      <c r="AN343" s="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  <c r="AE344" s="91"/>
      <c r="AF344" s="91"/>
      <c r="AG344" s="91"/>
      <c r="AH344" s="1"/>
      <c r="AI344" s="1"/>
      <c r="AJ344" s="1"/>
      <c r="AK344" s="1"/>
      <c r="AL344" s="1"/>
      <c r="AM344" s="1"/>
      <c r="AN344" s="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  <c r="AE345" s="91"/>
      <c r="AF345" s="91"/>
      <c r="AG345" s="91"/>
      <c r="AH345" s="1"/>
      <c r="AI345" s="1"/>
      <c r="AJ345" s="1"/>
      <c r="AK345" s="1"/>
      <c r="AL345" s="1"/>
      <c r="AM345" s="1"/>
      <c r="AN345" s="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  <c r="AE346" s="91"/>
      <c r="AF346" s="91"/>
      <c r="AG346" s="91"/>
      <c r="AH346" s="1"/>
      <c r="AI346" s="1"/>
      <c r="AJ346" s="1"/>
      <c r="AK346" s="1"/>
      <c r="AL346" s="1"/>
      <c r="AM346" s="1"/>
      <c r="AN346" s="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  <c r="AE347" s="91"/>
      <c r="AF347" s="91"/>
      <c r="AG347" s="91"/>
      <c r="AH347" s="1"/>
      <c r="AI347" s="1"/>
      <c r="AJ347" s="1"/>
      <c r="AK347" s="1"/>
      <c r="AL347" s="1"/>
      <c r="AM347" s="1"/>
      <c r="AN347" s="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  <c r="AD348" s="91"/>
      <c r="AE348" s="91"/>
      <c r="AF348" s="91"/>
      <c r="AG348" s="91"/>
      <c r="AH348" s="1"/>
      <c r="AI348" s="1"/>
      <c r="AJ348" s="1"/>
      <c r="AK348" s="1"/>
      <c r="AL348" s="1"/>
      <c r="AM348" s="1"/>
      <c r="AN348" s="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  <c r="AD349" s="91"/>
      <c r="AE349" s="91"/>
      <c r="AF349" s="91"/>
      <c r="AG349" s="91"/>
      <c r="AH349" s="1"/>
      <c r="AI349" s="1"/>
      <c r="AJ349" s="1"/>
      <c r="AK349" s="1"/>
      <c r="AL349" s="1"/>
      <c r="AM349" s="1"/>
      <c r="AN349" s="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  <c r="AD350" s="91"/>
      <c r="AE350" s="91"/>
      <c r="AF350" s="91"/>
      <c r="AG350" s="91"/>
      <c r="AH350" s="1"/>
      <c r="AI350" s="1"/>
      <c r="AJ350" s="1"/>
      <c r="AK350" s="1"/>
      <c r="AL350" s="1"/>
      <c r="AM350" s="1"/>
      <c r="AN350" s="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  <c r="AD351" s="91"/>
      <c r="AE351" s="91"/>
      <c r="AF351" s="91"/>
      <c r="AG351" s="91"/>
      <c r="AH351" s="1"/>
      <c r="AI351" s="1"/>
      <c r="AJ351" s="1"/>
      <c r="AK351" s="1"/>
      <c r="AL351" s="1"/>
      <c r="AM351" s="1"/>
      <c r="AN351" s="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  <c r="AH352" s="1"/>
      <c r="AI352" s="1"/>
      <c r="AJ352" s="1"/>
      <c r="AK352" s="1"/>
      <c r="AL352" s="1"/>
      <c r="AM352" s="1"/>
      <c r="AN352" s="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  <c r="AE353" s="91"/>
      <c r="AF353" s="91"/>
      <c r="AG353" s="91"/>
      <c r="AH353" s="1"/>
      <c r="AI353" s="1"/>
      <c r="AJ353" s="1"/>
      <c r="AK353" s="1"/>
      <c r="AL353" s="1"/>
      <c r="AM353" s="1"/>
      <c r="AN353" s="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  <c r="AE354" s="91"/>
      <c r="AF354" s="91"/>
      <c r="AG354" s="91"/>
      <c r="AH354" s="1"/>
      <c r="AI354" s="1"/>
      <c r="AJ354" s="1"/>
      <c r="AK354" s="1"/>
      <c r="AL354" s="1"/>
      <c r="AM354" s="1"/>
      <c r="AN354" s="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  <c r="AD355" s="91"/>
      <c r="AE355" s="91"/>
      <c r="AF355" s="91"/>
      <c r="AG355" s="91"/>
      <c r="AH355" s="1"/>
      <c r="AI355" s="1"/>
      <c r="AJ355" s="1"/>
      <c r="AK355" s="1"/>
      <c r="AL355" s="1"/>
      <c r="AM355" s="1"/>
      <c r="AN355" s="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  <c r="AE356" s="91"/>
      <c r="AF356" s="91"/>
      <c r="AG356" s="91"/>
      <c r="AH356" s="1"/>
      <c r="AI356" s="1"/>
      <c r="AJ356" s="1"/>
      <c r="AK356" s="1"/>
      <c r="AL356" s="1"/>
      <c r="AM356" s="1"/>
      <c r="AN356" s="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  <c r="AE357" s="91"/>
      <c r="AF357" s="91"/>
      <c r="AG357" s="91"/>
      <c r="AH357" s="1"/>
      <c r="AI357" s="1"/>
      <c r="AJ357" s="1"/>
      <c r="AK357" s="1"/>
      <c r="AL357" s="1"/>
      <c r="AM357" s="1"/>
      <c r="AN357" s="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  <c r="AD358" s="91"/>
      <c r="AE358" s="91"/>
      <c r="AF358" s="91"/>
      <c r="AG358" s="91"/>
      <c r="AH358" s="1"/>
      <c r="AI358" s="1"/>
      <c r="AJ358" s="1"/>
      <c r="AK358" s="1"/>
      <c r="AL358" s="1"/>
      <c r="AM358" s="1"/>
      <c r="AN358" s="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  <c r="AD359" s="91"/>
      <c r="AE359" s="91"/>
      <c r="AF359" s="91"/>
      <c r="AG359" s="91"/>
      <c r="AH359" s="1"/>
      <c r="AI359" s="1"/>
      <c r="AJ359" s="1"/>
      <c r="AK359" s="1"/>
      <c r="AL359" s="1"/>
      <c r="AM359" s="1"/>
      <c r="AN359" s="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91"/>
      <c r="AE360" s="91"/>
      <c r="AF360" s="91"/>
      <c r="AG360" s="91"/>
      <c r="AH360" s="1"/>
      <c r="AI360" s="1"/>
      <c r="AJ360" s="1"/>
      <c r="AK360" s="1"/>
      <c r="AL360" s="1"/>
      <c r="AM360" s="1"/>
      <c r="AN360" s="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  <c r="AE361" s="91"/>
      <c r="AF361" s="91"/>
      <c r="AG361" s="91"/>
      <c r="AH361" s="1"/>
      <c r="AI361" s="1"/>
      <c r="AJ361" s="1"/>
      <c r="AK361" s="1"/>
      <c r="AL361" s="1"/>
      <c r="AM361" s="1"/>
      <c r="AN361" s="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  <c r="AD362" s="91"/>
      <c r="AE362" s="91"/>
      <c r="AF362" s="91"/>
      <c r="AG362" s="91"/>
      <c r="AH362" s="1"/>
      <c r="AI362" s="1"/>
      <c r="AJ362" s="1"/>
      <c r="AK362" s="1"/>
      <c r="AL362" s="1"/>
      <c r="AM362" s="1"/>
      <c r="AN362" s="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  <c r="AD363" s="91"/>
      <c r="AE363" s="91"/>
      <c r="AF363" s="91"/>
      <c r="AG363" s="91"/>
      <c r="AH363" s="1"/>
      <c r="AI363" s="1"/>
      <c r="AJ363" s="1"/>
      <c r="AK363" s="1"/>
      <c r="AL363" s="1"/>
      <c r="AM363" s="1"/>
      <c r="AN363" s="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  <c r="AE364" s="91"/>
      <c r="AF364" s="91"/>
      <c r="AG364" s="91"/>
      <c r="AH364" s="1"/>
      <c r="AI364" s="1"/>
      <c r="AJ364" s="1"/>
      <c r="AK364" s="1"/>
      <c r="AL364" s="1"/>
      <c r="AM364" s="1"/>
      <c r="AN364" s="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  <c r="AE365" s="91"/>
      <c r="AF365" s="91"/>
      <c r="AG365" s="91"/>
      <c r="AH365" s="1"/>
      <c r="AI365" s="1"/>
      <c r="AJ365" s="1"/>
      <c r="AK365" s="1"/>
      <c r="AL365" s="1"/>
      <c r="AM365" s="1"/>
      <c r="AN365" s="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  <c r="AE366" s="91"/>
      <c r="AF366" s="91"/>
      <c r="AG366" s="91"/>
      <c r="AH366" s="1"/>
      <c r="AI366" s="1"/>
      <c r="AJ366" s="1"/>
      <c r="AK366" s="1"/>
      <c r="AL366" s="1"/>
      <c r="AM366" s="1"/>
      <c r="AN366" s="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91"/>
      <c r="AE367" s="91"/>
      <c r="AF367" s="91"/>
      <c r="AG367" s="91"/>
      <c r="AH367" s="1"/>
      <c r="AI367" s="1"/>
      <c r="AJ367" s="1"/>
      <c r="AK367" s="1"/>
      <c r="AL367" s="1"/>
      <c r="AM367" s="1"/>
      <c r="AN367" s="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  <c r="AE368" s="91"/>
      <c r="AF368" s="91"/>
      <c r="AG368" s="91"/>
      <c r="AH368" s="1"/>
      <c r="AI368" s="1"/>
      <c r="AJ368" s="1"/>
      <c r="AK368" s="1"/>
      <c r="AL368" s="1"/>
      <c r="AM368" s="1"/>
      <c r="AN368" s="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  <c r="AD369" s="91"/>
      <c r="AE369" s="91"/>
      <c r="AF369" s="91"/>
      <c r="AG369" s="91"/>
      <c r="AH369" s="1"/>
      <c r="AI369" s="1"/>
      <c r="AJ369" s="1"/>
      <c r="AK369" s="1"/>
      <c r="AL369" s="1"/>
      <c r="AM369" s="1"/>
      <c r="AN369" s="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  <c r="AE370" s="91"/>
      <c r="AF370" s="91"/>
      <c r="AG370" s="91"/>
      <c r="AH370" s="1"/>
      <c r="AI370" s="1"/>
      <c r="AJ370" s="1"/>
      <c r="AK370" s="1"/>
      <c r="AL370" s="1"/>
      <c r="AM370" s="1"/>
      <c r="AN370" s="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  <c r="AE371" s="91"/>
      <c r="AF371" s="91"/>
      <c r="AG371" s="91"/>
      <c r="AH371" s="1"/>
      <c r="AI371" s="1"/>
      <c r="AJ371" s="1"/>
      <c r="AK371" s="1"/>
      <c r="AL371" s="1"/>
      <c r="AM371" s="1"/>
      <c r="AN371" s="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  <c r="AF372" s="91"/>
      <c r="AG372" s="91"/>
      <c r="AH372" s="1"/>
      <c r="AI372" s="1"/>
      <c r="AJ372" s="1"/>
      <c r="AK372" s="1"/>
      <c r="AL372" s="1"/>
      <c r="AM372" s="1"/>
      <c r="AN372" s="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/>
      <c r="AF373" s="91"/>
      <c r="AG373" s="91"/>
      <c r="AH373" s="1"/>
      <c r="AI373" s="1"/>
      <c r="AJ373" s="1"/>
      <c r="AK373" s="1"/>
      <c r="AL373" s="1"/>
      <c r="AM373" s="1"/>
      <c r="AN373" s="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  <c r="AF374" s="91"/>
      <c r="AG374" s="91"/>
      <c r="AH374" s="1"/>
      <c r="AI374" s="1"/>
      <c r="AJ374" s="1"/>
      <c r="AK374" s="1"/>
      <c r="AL374" s="1"/>
      <c r="AM374" s="1"/>
      <c r="AN374" s="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  <c r="AD375" s="91"/>
      <c r="AE375" s="91"/>
      <c r="AF375" s="91"/>
      <c r="AG375" s="91"/>
      <c r="AH375" s="1"/>
      <c r="AI375" s="1"/>
      <c r="AJ375" s="1"/>
      <c r="AK375" s="1"/>
      <c r="AL375" s="1"/>
      <c r="AM375" s="1"/>
      <c r="AN375" s="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  <c r="AE376" s="91"/>
      <c r="AF376" s="91"/>
      <c r="AG376" s="91"/>
      <c r="AH376" s="1"/>
      <c r="AI376" s="1"/>
      <c r="AJ376" s="1"/>
      <c r="AK376" s="1"/>
      <c r="AL376" s="1"/>
      <c r="AM376" s="1"/>
      <c r="AN376" s="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  <c r="AE377" s="91"/>
      <c r="AF377" s="91"/>
      <c r="AG377" s="91"/>
      <c r="AH377" s="1"/>
      <c r="AI377" s="1"/>
      <c r="AJ377" s="1"/>
      <c r="AK377" s="1"/>
      <c r="AL377" s="1"/>
      <c r="AM377" s="1"/>
      <c r="AN377" s="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1"/>
      <c r="AI378" s="1"/>
      <c r="AJ378" s="1"/>
      <c r="AK378" s="1"/>
      <c r="AL378" s="1"/>
      <c r="AM378" s="1"/>
      <c r="AN378" s="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  <c r="AE379" s="91"/>
      <c r="AF379" s="91"/>
      <c r="AG379" s="91"/>
      <c r="AH379" s="1"/>
      <c r="AI379" s="1"/>
      <c r="AJ379" s="1"/>
      <c r="AK379" s="1"/>
      <c r="AL379" s="1"/>
      <c r="AM379" s="1"/>
      <c r="AN379" s="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  <c r="AD380" s="91"/>
      <c r="AE380" s="91"/>
      <c r="AF380" s="91"/>
      <c r="AG380" s="91"/>
      <c r="AH380" s="1"/>
      <c r="AI380" s="1"/>
      <c r="AJ380" s="1"/>
      <c r="AK380" s="1"/>
      <c r="AL380" s="1"/>
      <c r="AM380" s="1"/>
      <c r="AN380" s="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  <c r="AD381" s="91"/>
      <c r="AE381" s="91"/>
      <c r="AF381" s="91"/>
      <c r="AG381" s="91"/>
      <c r="AH381" s="1"/>
      <c r="AI381" s="1"/>
      <c r="AJ381" s="1"/>
      <c r="AK381" s="1"/>
      <c r="AL381" s="1"/>
      <c r="AM381" s="1"/>
      <c r="AN381" s="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  <c r="AE382" s="91"/>
      <c r="AF382" s="91"/>
      <c r="AG382" s="91"/>
      <c r="AH382" s="1"/>
      <c r="AI382" s="1"/>
      <c r="AJ382" s="1"/>
      <c r="AK382" s="1"/>
      <c r="AL382" s="1"/>
      <c r="AM382" s="1"/>
      <c r="AN382" s="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  <c r="AE383" s="91"/>
      <c r="AF383" s="91"/>
      <c r="AG383" s="91"/>
      <c r="AH383" s="1"/>
      <c r="AI383" s="1"/>
      <c r="AJ383" s="1"/>
      <c r="AK383" s="1"/>
      <c r="AL383" s="1"/>
      <c r="AM383" s="1"/>
      <c r="AN383" s="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  <c r="AD384" s="91"/>
      <c r="AE384" s="91"/>
      <c r="AF384" s="91"/>
      <c r="AG384" s="91"/>
      <c r="AH384" s="1"/>
      <c r="AI384" s="1"/>
      <c r="AJ384" s="1"/>
      <c r="AK384" s="1"/>
      <c r="AL384" s="1"/>
      <c r="AM384" s="1"/>
      <c r="AN384" s="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  <c r="AD385" s="91"/>
      <c r="AE385" s="91"/>
      <c r="AF385" s="91"/>
      <c r="AG385" s="91"/>
      <c r="AH385" s="1"/>
      <c r="AI385" s="1"/>
      <c r="AJ385" s="1"/>
      <c r="AK385" s="1"/>
      <c r="AL385" s="1"/>
      <c r="AM385" s="1"/>
      <c r="AN385" s="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  <c r="AD386" s="91"/>
      <c r="AE386" s="91"/>
      <c r="AF386" s="91"/>
      <c r="AG386" s="91"/>
      <c r="AH386" s="1"/>
      <c r="AI386" s="1"/>
      <c r="AJ386" s="1"/>
      <c r="AK386" s="1"/>
      <c r="AL386" s="1"/>
      <c r="AM386" s="1"/>
      <c r="AN386" s="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  <c r="AD387" s="91"/>
      <c r="AE387" s="91"/>
      <c r="AF387" s="91"/>
      <c r="AG387" s="91"/>
      <c r="AH387" s="1"/>
      <c r="AI387" s="1"/>
      <c r="AJ387" s="1"/>
      <c r="AK387" s="1"/>
      <c r="AL387" s="1"/>
      <c r="AM387" s="1"/>
      <c r="AN387" s="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  <c r="AD388" s="91"/>
      <c r="AE388" s="91"/>
      <c r="AF388" s="91"/>
      <c r="AG388" s="91"/>
      <c r="AH388" s="1"/>
      <c r="AI388" s="1"/>
      <c r="AJ388" s="1"/>
      <c r="AK388" s="1"/>
      <c r="AL388" s="1"/>
      <c r="AM388" s="1"/>
      <c r="AN388" s="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  <c r="AD389" s="91"/>
      <c r="AE389" s="91"/>
      <c r="AF389" s="91"/>
      <c r="AG389" s="91"/>
      <c r="AH389" s="1"/>
      <c r="AI389" s="1"/>
      <c r="AJ389" s="1"/>
      <c r="AK389" s="1"/>
      <c r="AL389" s="1"/>
      <c r="AM389" s="1"/>
      <c r="AN389" s="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  <c r="AD390" s="91"/>
      <c r="AE390" s="91"/>
      <c r="AF390" s="91"/>
      <c r="AG390" s="91"/>
      <c r="AH390" s="1"/>
      <c r="AI390" s="1"/>
      <c r="AJ390" s="1"/>
      <c r="AK390" s="1"/>
      <c r="AL390" s="1"/>
      <c r="AM390" s="1"/>
      <c r="AN390" s="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  <c r="AD391" s="91"/>
      <c r="AE391" s="91"/>
      <c r="AF391" s="91"/>
      <c r="AG391" s="91"/>
      <c r="AH391" s="1"/>
      <c r="AI391" s="1"/>
      <c r="AJ391" s="1"/>
      <c r="AK391" s="1"/>
      <c r="AL391" s="1"/>
      <c r="AM391" s="1"/>
      <c r="AN391" s="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  <c r="AD392" s="91"/>
      <c r="AE392" s="91"/>
      <c r="AF392" s="91"/>
      <c r="AG392" s="91"/>
      <c r="AH392" s="1"/>
      <c r="AI392" s="1"/>
      <c r="AJ392" s="1"/>
      <c r="AK392" s="1"/>
      <c r="AL392" s="1"/>
      <c r="AM392" s="1"/>
      <c r="AN392" s="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  <c r="AD393" s="91"/>
      <c r="AE393" s="91"/>
      <c r="AF393" s="91"/>
      <c r="AG393" s="91"/>
      <c r="AH393" s="1"/>
      <c r="AI393" s="1"/>
      <c r="AJ393" s="1"/>
      <c r="AK393" s="1"/>
      <c r="AL393" s="1"/>
      <c r="AM393" s="1"/>
      <c r="AN393" s="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  <c r="AD394" s="91"/>
      <c r="AE394" s="91"/>
      <c r="AF394" s="91"/>
      <c r="AG394" s="91"/>
      <c r="AH394" s="1"/>
      <c r="AI394" s="1"/>
      <c r="AJ394" s="1"/>
      <c r="AK394" s="1"/>
      <c r="AL394" s="1"/>
      <c r="AM394" s="1"/>
      <c r="AN394" s="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  <c r="AD395" s="91"/>
      <c r="AE395" s="91"/>
      <c r="AF395" s="91"/>
      <c r="AG395" s="91"/>
      <c r="AH395" s="1"/>
      <c r="AI395" s="1"/>
      <c r="AJ395" s="1"/>
      <c r="AK395" s="1"/>
      <c r="AL395" s="1"/>
      <c r="AM395" s="1"/>
      <c r="AN395" s="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  <c r="AD396" s="91"/>
      <c r="AE396" s="91"/>
      <c r="AF396" s="91"/>
      <c r="AG396" s="91"/>
      <c r="AH396" s="1"/>
      <c r="AI396" s="1"/>
      <c r="AJ396" s="1"/>
      <c r="AK396" s="1"/>
      <c r="AL396" s="1"/>
      <c r="AM396" s="1"/>
      <c r="AN396" s="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  <c r="AF397" s="91"/>
      <c r="AG397" s="91"/>
      <c r="AH397" s="1"/>
      <c r="AI397" s="1"/>
      <c r="AJ397" s="1"/>
      <c r="AK397" s="1"/>
      <c r="AL397" s="1"/>
      <c r="AM397" s="1"/>
      <c r="AN397" s="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91"/>
      <c r="AE398" s="91"/>
      <c r="AF398" s="91"/>
      <c r="AG398" s="91"/>
      <c r="AH398" s="1"/>
      <c r="AI398" s="1"/>
      <c r="AJ398" s="1"/>
      <c r="AK398" s="1"/>
      <c r="AL398" s="1"/>
      <c r="AM398" s="1"/>
      <c r="AN398" s="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  <c r="AF399" s="91"/>
      <c r="AG399" s="91"/>
      <c r="AH399" s="1"/>
      <c r="AI399" s="1"/>
      <c r="AJ399" s="1"/>
      <c r="AK399" s="1"/>
      <c r="AL399" s="1"/>
      <c r="AM399" s="1"/>
      <c r="AN399" s="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  <c r="AD400" s="91"/>
      <c r="AE400" s="91"/>
      <c r="AF400" s="91"/>
      <c r="AG400" s="91"/>
      <c r="AH400" s="1"/>
      <c r="AI400" s="1"/>
      <c r="AJ400" s="1"/>
      <c r="AK400" s="1"/>
      <c r="AL400" s="1"/>
      <c r="AM400" s="1"/>
      <c r="AN400" s="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  <c r="AE401" s="91"/>
      <c r="AF401" s="91"/>
      <c r="AG401" s="91"/>
      <c r="AH401" s="1"/>
      <c r="AI401" s="1"/>
      <c r="AJ401" s="1"/>
      <c r="AK401" s="1"/>
      <c r="AL401" s="1"/>
      <c r="AM401" s="1"/>
      <c r="AN401" s="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  <c r="AD402" s="91"/>
      <c r="AE402" s="91"/>
      <c r="AF402" s="91"/>
      <c r="AG402" s="91"/>
      <c r="AH402" s="1"/>
      <c r="AI402" s="1"/>
      <c r="AJ402" s="1"/>
      <c r="AK402" s="1"/>
      <c r="AL402" s="1"/>
      <c r="AM402" s="1"/>
      <c r="AN402" s="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  <c r="AE403" s="91"/>
      <c r="AF403" s="91"/>
      <c r="AG403" s="91"/>
      <c r="AH403" s="1"/>
      <c r="AI403" s="1"/>
      <c r="AJ403" s="1"/>
      <c r="AK403" s="1"/>
      <c r="AL403" s="1"/>
      <c r="AM403" s="1"/>
      <c r="AN403" s="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91"/>
      <c r="AE404" s="91"/>
      <c r="AF404" s="91"/>
      <c r="AG404" s="91"/>
      <c r="AH404" s="1"/>
      <c r="AI404" s="1"/>
      <c r="AJ404" s="1"/>
      <c r="AK404" s="1"/>
      <c r="AL404" s="1"/>
      <c r="AM404" s="1"/>
      <c r="AN404" s="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  <c r="AD405" s="91"/>
      <c r="AE405" s="91"/>
      <c r="AF405" s="91"/>
      <c r="AG405" s="91"/>
      <c r="AH405" s="1"/>
      <c r="AI405" s="1"/>
      <c r="AJ405" s="1"/>
      <c r="AK405" s="1"/>
      <c r="AL405" s="1"/>
      <c r="AM405" s="1"/>
      <c r="AN405" s="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  <c r="AD406" s="91"/>
      <c r="AE406" s="91"/>
      <c r="AF406" s="91"/>
      <c r="AG406" s="91"/>
      <c r="AH406" s="1"/>
      <c r="AI406" s="1"/>
      <c r="AJ406" s="1"/>
      <c r="AK406" s="1"/>
      <c r="AL406" s="1"/>
      <c r="AM406" s="1"/>
      <c r="AN406" s="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  <c r="AD407" s="91"/>
      <c r="AE407" s="91"/>
      <c r="AF407" s="91"/>
      <c r="AG407" s="91"/>
      <c r="AH407" s="1"/>
      <c r="AI407" s="1"/>
      <c r="AJ407" s="1"/>
      <c r="AK407" s="1"/>
      <c r="AL407" s="1"/>
      <c r="AM407" s="1"/>
      <c r="AN407" s="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  <c r="AD408" s="91"/>
      <c r="AE408" s="91"/>
      <c r="AF408" s="91"/>
      <c r="AG408" s="91"/>
      <c r="AH408" s="1"/>
      <c r="AI408" s="1"/>
      <c r="AJ408" s="1"/>
      <c r="AK408" s="1"/>
      <c r="AL408" s="1"/>
      <c r="AM408" s="1"/>
      <c r="AN408" s="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  <c r="AD409" s="91"/>
      <c r="AE409" s="91"/>
      <c r="AF409" s="91"/>
      <c r="AG409" s="91"/>
      <c r="AH409" s="1"/>
      <c r="AI409" s="1"/>
      <c r="AJ409" s="1"/>
      <c r="AK409" s="1"/>
      <c r="AL409" s="1"/>
      <c r="AM409" s="1"/>
      <c r="AN409" s="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91"/>
      <c r="AE410" s="91"/>
      <c r="AF410" s="91"/>
      <c r="AG410" s="91"/>
      <c r="AH410" s="1"/>
      <c r="AI410" s="1"/>
      <c r="AJ410" s="1"/>
      <c r="AK410" s="1"/>
      <c r="AL410" s="1"/>
      <c r="AM410" s="1"/>
      <c r="AN410" s="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  <c r="AD411" s="91"/>
      <c r="AE411" s="91"/>
      <c r="AF411" s="91"/>
      <c r="AG411" s="91"/>
      <c r="AH411" s="1"/>
      <c r="AI411" s="1"/>
      <c r="AJ411" s="1"/>
      <c r="AK411" s="1"/>
      <c r="AL411" s="1"/>
      <c r="AM411" s="1"/>
      <c r="AN411" s="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  <c r="AE412" s="91"/>
      <c r="AF412" s="91"/>
      <c r="AG412" s="91"/>
      <c r="AH412" s="1"/>
      <c r="AI412" s="1"/>
      <c r="AJ412" s="1"/>
      <c r="AK412" s="1"/>
      <c r="AL412" s="1"/>
      <c r="AM412" s="1"/>
      <c r="AN412" s="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  <c r="AE413" s="91"/>
      <c r="AF413" s="91"/>
      <c r="AG413" s="91"/>
      <c r="AH413" s="1"/>
      <c r="AI413" s="1"/>
      <c r="AJ413" s="1"/>
      <c r="AK413" s="1"/>
      <c r="AL413" s="1"/>
      <c r="AM413" s="1"/>
      <c r="AN413" s="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  <c r="AE414" s="91"/>
      <c r="AF414" s="91"/>
      <c r="AG414" s="91"/>
      <c r="AH414" s="1"/>
      <c r="AI414" s="1"/>
      <c r="AJ414" s="1"/>
      <c r="AK414" s="1"/>
      <c r="AL414" s="1"/>
      <c r="AM414" s="1"/>
      <c r="AN414" s="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  <c r="AE415" s="91"/>
      <c r="AF415" s="91"/>
      <c r="AG415" s="91"/>
      <c r="AH415" s="1"/>
      <c r="AI415" s="1"/>
      <c r="AJ415" s="1"/>
      <c r="AK415" s="1"/>
      <c r="AL415" s="1"/>
      <c r="AM415" s="1"/>
      <c r="AN415" s="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  <c r="AD416" s="91"/>
      <c r="AE416" s="91"/>
      <c r="AF416" s="91"/>
      <c r="AG416" s="91"/>
      <c r="AH416" s="1"/>
      <c r="AI416" s="1"/>
      <c r="AJ416" s="1"/>
      <c r="AK416" s="1"/>
      <c r="AL416" s="1"/>
      <c r="AM416" s="1"/>
      <c r="AN416" s="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  <c r="AD417" s="91"/>
      <c r="AE417" s="91"/>
      <c r="AF417" s="91"/>
      <c r="AG417" s="91"/>
      <c r="AH417" s="1"/>
      <c r="AI417" s="1"/>
      <c r="AJ417" s="1"/>
      <c r="AK417" s="1"/>
      <c r="AL417" s="1"/>
      <c r="AM417" s="1"/>
      <c r="AN417" s="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  <c r="AD418" s="91"/>
      <c r="AE418" s="91"/>
      <c r="AF418" s="91"/>
      <c r="AG418" s="91"/>
      <c r="AH418" s="1"/>
      <c r="AI418" s="1"/>
      <c r="AJ418" s="1"/>
      <c r="AK418" s="1"/>
      <c r="AL418" s="1"/>
      <c r="AM418" s="1"/>
      <c r="AN418" s="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  <c r="AE419" s="91"/>
      <c r="AF419" s="91"/>
      <c r="AG419" s="91"/>
      <c r="AH419" s="1"/>
      <c r="AI419" s="1"/>
      <c r="AJ419" s="1"/>
      <c r="AK419" s="1"/>
      <c r="AL419" s="1"/>
      <c r="AM419" s="1"/>
      <c r="AN419" s="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  <c r="AE420" s="91"/>
      <c r="AF420" s="91"/>
      <c r="AG420" s="91"/>
      <c r="AH420" s="1"/>
      <c r="AI420" s="1"/>
      <c r="AJ420" s="1"/>
      <c r="AK420" s="1"/>
      <c r="AL420" s="1"/>
      <c r="AM420" s="1"/>
      <c r="AN420" s="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  <c r="AE421" s="91"/>
      <c r="AF421" s="91"/>
      <c r="AG421" s="91"/>
      <c r="AH421" s="1"/>
      <c r="AI421" s="1"/>
      <c r="AJ421" s="1"/>
      <c r="AK421" s="1"/>
      <c r="AL421" s="1"/>
      <c r="AM421" s="1"/>
      <c r="AN421" s="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  <c r="AE422" s="91"/>
      <c r="AF422" s="91"/>
      <c r="AG422" s="91"/>
      <c r="AH422" s="1"/>
      <c r="AI422" s="1"/>
      <c r="AJ422" s="1"/>
      <c r="AK422" s="1"/>
      <c r="AL422" s="1"/>
      <c r="AM422" s="1"/>
      <c r="AN422" s="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  <c r="AE423" s="91"/>
      <c r="AF423" s="91"/>
      <c r="AG423" s="91"/>
      <c r="AH423" s="1"/>
      <c r="AI423" s="1"/>
      <c r="AJ423" s="1"/>
      <c r="AK423" s="1"/>
      <c r="AL423" s="1"/>
      <c r="AM423" s="1"/>
      <c r="AN423" s="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  <c r="AE424" s="91"/>
      <c r="AF424" s="91"/>
      <c r="AG424" s="91"/>
      <c r="AH424" s="1"/>
      <c r="AI424" s="1"/>
      <c r="AJ424" s="1"/>
      <c r="AK424" s="1"/>
      <c r="AL424" s="1"/>
      <c r="AM424" s="1"/>
      <c r="AN424" s="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  <c r="AE425" s="91"/>
      <c r="AF425" s="91"/>
      <c r="AG425" s="91"/>
      <c r="AH425" s="1"/>
      <c r="AI425" s="1"/>
      <c r="AJ425" s="1"/>
      <c r="AK425" s="1"/>
      <c r="AL425" s="1"/>
      <c r="AM425" s="1"/>
      <c r="AN425" s="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  <c r="AE426" s="91"/>
      <c r="AF426" s="91"/>
      <c r="AG426" s="91"/>
      <c r="AH426" s="1"/>
      <c r="AI426" s="1"/>
      <c r="AJ426" s="1"/>
      <c r="AK426" s="1"/>
      <c r="AL426" s="1"/>
      <c r="AM426" s="1"/>
      <c r="AN426" s="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  <c r="AE427" s="91"/>
      <c r="AF427" s="91"/>
      <c r="AG427" s="91"/>
      <c r="AH427" s="1"/>
      <c r="AI427" s="1"/>
      <c r="AJ427" s="1"/>
      <c r="AK427" s="1"/>
      <c r="AL427" s="1"/>
      <c r="AM427" s="1"/>
      <c r="AN427" s="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  <c r="AE428" s="91"/>
      <c r="AF428" s="91"/>
      <c r="AG428" s="91"/>
      <c r="AH428" s="1"/>
      <c r="AI428" s="1"/>
      <c r="AJ428" s="1"/>
      <c r="AK428" s="1"/>
      <c r="AL428" s="1"/>
      <c r="AM428" s="1"/>
      <c r="AN428" s="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  <c r="AE429" s="91"/>
      <c r="AF429" s="91"/>
      <c r="AG429" s="91"/>
      <c r="AH429" s="1"/>
      <c r="AI429" s="1"/>
      <c r="AJ429" s="1"/>
      <c r="AK429" s="1"/>
      <c r="AL429" s="1"/>
      <c r="AM429" s="1"/>
      <c r="AN429" s="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  <c r="AE430" s="91"/>
      <c r="AF430" s="91"/>
      <c r="AG430" s="91"/>
      <c r="AH430" s="1"/>
      <c r="AI430" s="1"/>
      <c r="AJ430" s="1"/>
      <c r="AK430" s="1"/>
      <c r="AL430" s="1"/>
      <c r="AM430" s="1"/>
      <c r="AN430" s="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  <c r="AE431" s="91"/>
      <c r="AF431" s="91"/>
      <c r="AG431" s="91"/>
      <c r="AH431" s="1"/>
      <c r="AI431" s="1"/>
      <c r="AJ431" s="1"/>
      <c r="AK431" s="1"/>
      <c r="AL431" s="1"/>
      <c r="AM431" s="1"/>
      <c r="AN431" s="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  <c r="AD432" s="91"/>
      <c r="AE432" s="91"/>
      <c r="AF432" s="91"/>
      <c r="AG432" s="91"/>
      <c r="AH432" s="1"/>
      <c r="AI432" s="1"/>
      <c r="AJ432" s="1"/>
      <c r="AK432" s="1"/>
      <c r="AL432" s="1"/>
      <c r="AM432" s="1"/>
      <c r="AN432" s="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91"/>
      <c r="AE433" s="91"/>
      <c r="AF433" s="91"/>
      <c r="AG433" s="91"/>
      <c r="AH433" s="1"/>
      <c r="AI433" s="1"/>
      <c r="AJ433" s="1"/>
      <c r="AK433" s="1"/>
      <c r="AL433" s="1"/>
      <c r="AM433" s="1"/>
      <c r="AN433" s="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  <c r="AD434" s="91"/>
      <c r="AE434" s="91"/>
      <c r="AF434" s="91"/>
      <c r="AG434" s="91"/>
      <c r="AH434" s="1"/>
      <c r="AI434" s="1"/>
      <c r="AJ434" s="1"/>
      <c r="AK434" s="1"/>
      <c r="AL434" s="1"/>
      <c r="AM434" s="1"/>
      <c r="AN434" s="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  <c r="AD435" s="91"/>
      <c r="AE435" s="91"/>
      <c r="AF435" s="91"/>
      <c r="AG435" s="91"/>
      <c r="AH435" s="1"/>
      <c r="AI435" s="1"/>
      <c r="AJ435" s="1"/>
      <c r="AK435" s="1"/>
      <c r="AL435" s="1"/>
      <c r="AM435" s="1"/>
      <c r="AN435" s="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  <c r="AD436" s="91"/>
      <c r="AE436" s="91"/>
      <c r="AF436" s="91"/>
      <c r="AG436" s="91"/>
      <c r="AH436" s="1"/>
      <c r="AI436" s="1"/>
      <c r="AJ436" s="1"/>
      <c r="AK436" s="1"/>
      <c r="AL436" s="1"/>
      <c r="AM436" s="1"/>
      <c r="AN436" s="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  <c r="AD437" s="91"/>
      <c r="AE437" s="91"/>
      <c r="AF437" s="91"/>
      <c r="AG437" s="91"/>
      <c r="AH437" s="1"/>
      <c r="AI437" s="1"/>
      <c r="AJ437" s="1"/>
      <c r="AK437" s="1"/>
      <c r="AL437" s="1"/>
      <c r="AM437" s="1"/>
      <c r="AN437" s="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  <c r="AD438" s="91"/>
      <c r="AE438" s="91"/>
      <c r="AF438" s="91"/>
      <c r="AG438" s="91"/>
      <c r="AH438" s="1"/>
      <c r="AI438" s="1"/>
      <c r="AJ438" s="1"/>
      <c r="AK438" s="1"/>
      <c r="AL438" s="1"/>
      <c r="AM438" s="1"/>
      <c r="AN438" s="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  <c r="AE439" s="91"/>
      <c r="AF439" s="91"/>
      <c r="AG439" s="91"/>
      <c r="AH439" s="1"/>
      <c r="AI439" s="1"/>
      <c r="AJ439" s="1"/>
      <c r="AK439" s="1"/>
      <c r="AL439" s="1"/>
      <c r="AM439" s="1"/>
      <c r="AN439" s="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  <c r="AE440" s="91"/>
      <c r="AF440" s="91"/>
      <c r="AG440" s="91"/>
      <c r="AH440" s="1"/>
      <c r="AI440" s="1"/>
      <c r="AJ440" s="1"/>
      <c r="AK440" s="1"/>
      <c r="AL440" s="1"/>
      <c r="AM440" s="1"/>
      <c r="AN440" s="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  <c r="AD441" s="91"/>
      <c r="AE441" s="91"/>
      <c r="AF441" s="91"/>
      <c r="AG441" s="91"/>
      <c r="AH441" s="1"/>
      <c r="AI441" s="1"/>
      <c r="AJ441" s="1"/>
      <c r="AK441" s="1"/>
      <c r="AL441" s="1"/>
      <c r="AM441" s="1"/>
      <c r="AN441" s="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  <c r="AE442" s="91"/>
      <c r="AF442" s="91"/>
      <c r="AG442" s="91"/>
      <c r="AH442" s="1"/>
      <c r="AI442" s="1"/>
      <c r="AJ442" s="1"/>
      <c r="AK442" s="1"/>
      <c r="AL442" s="1"/>
      <c r="AM442" s="1"/>
      <c r="AN442" s="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  <c r="AE443" s="91"/>
      <c r="AF443" s="91"/>
      <c r="AG443" s="91"/>
      <c r="AH443" s="1"/>
      <c r="AI443" s="1"/>
      <c r="AJ443" s="1"/>
      <c r="AK443" s="1"/>
      <c r="AL443" s="1"/>
      <c r="AM443" s="1"/>
      <c r="AN443" s="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  <c r="AE444" s="91"/>
      <c r="AF444" s="91"/>
      <c r="AG444" s="91"/>
      <c r="AH444" s="1"/>
      <c r="AI444" s="1"/>
      <c r="AJ444" s="1"/>
      <c r="AK444" s="1"/>
      <c r="AL444" s="1"/>
      <c r="AM444" s="1"/>
      <c r="AN444" s="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  <c r="AE445" s="91"/>
      <c r="AF445" s="91"/>
      <c r="AG445" s="91"/>
      <c r="AH445" s="1"/>
      <c r="AI445" s="1"/>
      <c r="AJ445" s="1"/>
      <c r="AK445" s="1"/>
      <c r="AL445" s="1"/>
      <c r="AM445" s="1"/>
      <c r="AN445" s="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  <c r="AE446" s="91"/>
      <c r="AF446" s="91"/>
      <c r="AG446" s="91"/>
      <c r="AH446" s="1"/>
      <c r="AI446" s="1"/>
      <c r="AJ446" s="1"/>
      <c r="AK446" s="1"/>
      <c r="AL446" s="1"/>
      <c r="AM446" s="1"/>
      <c r="AN446" s="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  <c r="AE447" s="91"/>
      <c r="AF447" s="91"/>
      <c r="AG447" s="91"/>
      <c r="AH447" s="1"/>
      <c r="AI447" s="1"/>
      <c r="AJ447" s="1"/>
      <c r="AK447" s="1"/>
      <c r="AL447" s="1"/>
      <c r="AM447" s="1"/>
      <c r="AN447" s="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  <c r="AE448" s="91"/>
      <c r="AF448" s="91"/>
      <c r="AG448" s="91"/>
      <c r="AH448" s="1"/>
      <c r="AI448" s="1"/>
      <c r="AJ448" s="1"/>
      <c r="AK448" s="1"/>
      <c r="AL448" s="1"/>
      <c r="AM448" s="1"/>
      <c r="AN448" s="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  <c r="AE449" s="91"/>
      <c r="AF449" s="91"/>
      <c r="AG449" s="91"/>
      <c r="AH449" s="1"/>
      <c r="AI449" s="1"/>
      <c r="AJ449" s="1"/>
      <c r="AK449" s="1"/>
      <c r="AL449" s="1"/>
      <c r="AM449" s="1"/>
      <c r="AN449" s="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  <c r="AE450" s="91"/>
      <c r="AF450" s="91"/>
      <c r="AG450" s="91"/>
      <c r="AH450" s="1"/>
      <c r="AI450" s="1"/>
      <c r="AJ450" s="1"/>
      <c r="AK450" s="1"/>
      <c r="AL450" s="1"/>
      <c r="AM450" s="1"/>
      <c r="AN450" s="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  <c r="AE451" s="91"/>
      <c r="AF451" s="91"/>
      <c r="AG451" s="91"/>
      <c r="AH451" s="1"/>
      <c r="AI451" s="1"/>
      <c r="AJ451" s="1"/>
      <c r="AK451" s="1"/>
      <c r="AL451" s="1"/>
      <c r="AM451" s="1"/>
      <c r="AN451" s="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  <c r="AE452" s="91"/>
      <c r="AF452" s="91"/>
      <c r="AG452" s="91"/>
      <c r="AH452" s="1"/>
      <c r="AI452" s="1"/>
      <c r="AJ452" s="1"/>
      <c r="AK452" s="1"/>
      <c r="AL452" s="1"/>
      <c r="AM452" s="1"/>
      <c r="AN452" s="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  <c r="AD453" s="91"/>
      <c r="AE453" s="91"/>
      <c r="AF453" s="91"/>
      <c r="AG453" s="91"/>
      <c r="AH453" s="1"/>
      <c r="AI453" s="1"/>
      <c r="AJ453" s="1"/>
      <c r="AK453" s="1"/>
      <c r="AL453" s="1"/>
      <c r="AM453" s="1"/>
      <c r="AN453" s="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  <c r="AD454" s="91"/>
      <c r="AE454" s="91"/>
      <c r="AF454" s="91"/>
      <c r="AG454" s="91"/>
      <c r="AH454" s="1"/>
      <c r="AI454" s="1"/>
      <c r="AJ454" s="1"/>
      <c r="AK454" s="1"/>
      <c r="AL454" s="1"/>
      <c r="AM454" s="1"/>
      <c r="AN454" s="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  <c r="AD455" s="91"/>
      <c r="AE455" s="91"/>
      <c r="AF455" s="91"/>
      <c r="AG455" s="91"/>
      <c r="AH455" s="1"/>
      <c r="AI455" s="1"/>
      <c r="AJ455" s="1"/>
      <c r="AK455" s="1"/>
      <c r="AL455" s="1"/>
      <c r="AM455" s="1"/>
      <c r="AN455" s="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  <c r="AD456" s="91"/>
      <c r="AE456" s="91"/>
      <c r="AF456" s="91"/>
      <c r="AG456" s="91"/>
      <c r="AH456" s="1"/>
      <c r="AI456" s="1"/>
      <c r="AJ456" s="1"/>
      <c r="AK456" s="1"/>
      <c r="AL456" s="1"/>
      <c r="AM456" s="1"/>
      <c r="AN456" s="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  <c r="AD457" s="91"/>
      <c r="AE457" s="91"/>
      <c r="AF457" s="91"/>
      <c r="AG457" s="91"/>
      <c r="AH457" s="1"/>
      <c r="AI457" s="1"/>
      <c r="AJ457" s="1"/>
      <c r="AK457" s="1"/>
      <c r="AL457" s="1"/>
      <c r="AM457" s="1"/>
      <c r="AN457" s="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  <c r="AF458" s="91"/>
      <c r="AG458" s="91"/>
      <c r="AH458" s="1"/>
      <c r="AI458" s="1"/>
      <c r="AJ458" s="1"/>
      <c r="AK458" s="1"/>
      <c r="AL458" s="1"/>
      <c r="AM458" s="1"/>
      <c r="AN458" s="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  <c r="AD459" s="91"/>
      <c r="AE459" s="91"/>
      <c r="AF459" s="91"/>
      <c r="AG459" s="91"/>
      <c r="AH459" s="1"/>
      <c r="AI459" s="1"/>
      <c r="AJ459" s="1"/>
      <c r="AK459" s="1"/>
      <c r="AL459" s="1"/>
      <c r="AM459" s="1"/>
      <c r="AN459" s="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  <c r="AE460" s="91"/>
      <c r="AF460" s="91"/>
      <c r="AG460" s="91"/>
      <c r="AH460" s="1"/>
      <c r="AI460" s="1"/>
      <c r="AJ460" s="1"/>
      <c r="AK460" s="1"/>
      <c r="AL460" s="1"/>
      <c r="AM460" s="1"/>
      <c r="AN460" s="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  <c r="AD461" s="91"/>
      <c r="AE461" s="91"/>
      <c r="AF461" s="91"/>
      <c r="AG461" s="91"/>
      <c r="AH461" s="1"/>
      <c r="AI461" s="1"/>
      <c r="AJ461" s="1"/>
      <c r="AK461" s="1"/>
      <c r="AL461" s="1"/>
      <c r="AM461" s="1"/>
      <c r="AN461" s="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  <c r="AE462" s="91"/>
      <c r="AF462" s="91"/>
      <c r="AG462" s="91"/>
      <c r="AH462" s="1"/>
      <c r="AI462" s="1"/>
      <c r="AJ462" s="1"/>
      <c r="AK462" s="1"/>
      <c r="AL462" s="1"/>
      <c r="AM462" s="1"/>
      <c r="AN462" s="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  <c r="AE463" s="91"/>
      <c r="AF463" s="91"/>
      <c r="AG463" s="91"/>
      <c r="AH463" s="1"/>
      <c r="AI463" s="1"/>
      <c r="AJ463" s="1"/>
      <c r="AK463" s="1"/>
      <c r="AL463" s="1"/>
      <c r="AM463" s="1"/>
      <c r="AN463" s="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  <c r="AE464" s="91"/>
      <c r="AF464" s="91"/>
      <c r="AG464" s="91"/>
      <c r="AH464" s="1"/>
      <c r="AI464" s="1"/>
      <c r="AJ464" s="1"/>
      <c r="AK464" s="1"/>
      <c r="AL464" s="1"/>
      <c r="AM464" s="1"/>
      <c r="AN464" s="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  <c r="AD465" s="91"/>
      <c r="AE465" s="91"/>
      <c r="AF465" s="91"/>
      <c r="AG465" s="91"/>
      <c r="AH465" s="1"/>
      <c r="AI465" s="1"/>
      <c r="AJ465" s="1"/>
      <c r="AK465" s="1"/>
      <c r="AL465" s="1"/>
      <c r="AM465" s="1"/>
      <c r="AN465" s="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91"/>
      <c r="AF466" s="91"/>
      <c r="AG466" s="91"/>
      <c r="AH466" s="1"/>
      <c r="AI466" s="1"/>
      <c r="AJ466" s="1"/>
      <c r="AK466" s="1"/>
      <c r="AL466" s="1"/>
      <c r="AM466" s="1"/>
      <c r="AN466" s="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  <c r="AE467" s="91"/>
      <c r="AF467" s="91"/>
      <c r="AG467" s="91"/>
      <c r="AH467" s="1"/>
      <c r="AI467" s="1"/>
      <c r="AJ467" s="1"/>
      <c r="AK467" s="1"/>
      <c r="AL467" s="1"/>
      <c r="AM467" s="1"/>
      <c r="AN467" s="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  <c r="AE468" s="91"/>
      <c r="AF468" s="91"/>
      <c r="AG468" s="91"/>
      <c r="AH468" s="1"/>
      <c r="AI468" s="1"/>
      <c r="AJ468" s="1"/>
      <c r="AK468" s="1"/>
      <c r="AL468" s="1"/>
      <c r="AM468" s="1"/>
      <c r="AN468" s="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  <c r="AE469" s="91"/>
      <c r="AF469" s="91"/>
      <c r="AG469" s="91"/>
      <c r="AH469" s="1"/>
      <c r="AI469" s="1"/>
      <c r="AJ469" s="1"/>
      <c r="AK469" s="1"/>
      <c r="AL469" s="1"/>
      <c r="AM469" s="1"/>
      <c r="AN469" s="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  <c r="AH470" s="1"/>
      <c r="AI470" s="1"/>
      <c r="AJ470" s="1"/>
      <c r="AK470" s="1"/>
      <c r="AL470" s="1"/>
      <c r="AM470" s="1"/>
      <c r="AN470" s="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  <c r="AH471" s="1"/>
      <c r="AI471" s="1"/>
      <c r="AJ471" s="1"/>
      <c r="AK471" s="1"/>
      <c r="AL471" s="1"/>
      <c r="AM471" s="1"/>
      <c r="AN471" s="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  <c r="AH472" s="1"/>
      <c r="AI472" s="1"/>
      <c r="AJ472" s="1"/>
      <c r="AK472" s="1"/>
      <c r="AL472" s="1"/>
      <c r="AM472" s="1"/>
      <c r="AN472" s="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  <c r="AH473" s="1"/>
      <c r="AI473" s="1"/>
      <c r="AJ473" s="1"/>
      <c r="AK473" s="1"/>
      <c r="AL473" s="1"/>
      <c r="AM473" s="1"/>
      <c r="AN473" s="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  <c r="AH474" s="1"/>
      <c r="AI474" s="1"/>
      <c r="AJ474" s="1"/>
      <c r="AK474" s="1"/>
      <c r="AL474" s="1"/>
      <c r="AM474" s="1"/>
      <c r="AN474" s="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  <c r="AF475" s="91"/>
      <c r="AG475" s="91"/>
      <c r="AH475" s="1"/>
      <c r="AI475" s="1"/>
      <c r="AJ475" s="1"/>
      <c r="AK475" s="1"/>
      <c r="AL475" s="1"/>
      <c r="AM475" s="1"/>
      <c r="AN475" s="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  <c r="AF476" s="91"/>
      <c r="AG476" s="91"/>
      <c r="AH476" s="1"/>
      <c r="AI476" s="1"/>
      <c r="AJ476" s="1"/>
      <c r="AK476" s="1"/>
      <c r="AL476" s="1"/>
      <c r="AM476" s="1"/>
      <c r="AN476" s="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  <c r="AF477" s="91"/>
      <c r="AG477" s="91"/>
      <c r="AH477" s="1"/>
      <c r="AI477" s="1"/>
      <c r="AJ477" s="1"/>
      <c r="AK477" s="1"/>
      <c r="AL477" s="1"/>
      <c r="AM477" s="1"/>
      <c r="AN477" s="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  <c r="AH478" s="1"/>
      <c r="AI478" s="1"/>
      <c r="AJ478" s="1"/>
      <c r="AK478" s="1"/>
      <c r="AL478" s="1"/>
      <c r="AM478" s="1"/>
      <c r="AN478" s="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  <c r="AF479" s="91"/>
      <c r="AG479" s="91"/>
      <c r="AH479" s="1"/>
      <c r="AI479" s="1"/>
      <c r="AJ479" s="1"/>
      <c r="AK479" s="1"/>
      <c r="AL479" s="1"/>
      <c r="AM479" s="1"/>
      <c r="AN479" s="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  <c r="AF480" s="91"/>
      <c r="AG480" s="91"/>
      <c r="AH480" s="1"/>
      <c r="AI480" s="1"/>
      <c r="AJ480" s="1"/>
      <c r="AK480" s="1"/>
      <c r="AL480" s="1"/>
      <c r="AM480" s="1"/>
      <c r="AN480" s="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  <c r="AF481" s="91"/>
      <c r="AG481" s="91"/>
      <c r="AH481" s="1"/>
      <c r="AI481" s="1"/>
      <c r="AJ481" s="1"/>
      <c r="AK481" s="1"/>
      <c r="AL481" s="1"/>
      <c r="AM481" s="1"/>
      <c r="AN481" s="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  <c r="AH482" s="1"/>
      <c r="AI482" s="1"/>
      <c r="AJ482" s="1"/>
      <c r="AK482" s="1"/>
      <c r="AL482" s="1"/>
      <c r="AM482" s="1"/>
      <c r="AN482" s="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  <c r="AH483" s="1"/>
      <c r="AI483" s="1"/>
      <c r="AJ483" s="1"/>
      <c r="AK483" s="1"/>
      <c r="AL483" s="1"/>
      <c r="AM483" s="1"/>
      <c r="AN483" s="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  <c r="AH484" s="1"/>
      <c r="AI484" s="1"/>
      <c r="AJ484" s="1"/>
      <c r="AK484" s="1"/>
      <c r="AL484" s="1"/>
      <c r="AM484" s="1"/>
      <c r="AN484" s="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  <c r="AH485" s="1"/>
      <c r="AI485" s="1"/>
      <c r="AJ485" s="1"/>
      <c r="AK485" s="1"/>
      <c r="AL485" s="1"/>
      <c r="AM485" s="1"/>
      <c r="AN485" s="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  <c r="AH486" s="1"/>
      <c r="AI486" s="1"/>
      <c r="AJ486" s="1"/>
      <c r="AK486" s="1"/>
      <c r="AL486" s="1"/>
      <c r="AM486" s="1"/>
      <c r="AN486" s="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  <c r="AE487" s="91"/>
      <c r="AF487" s="91"/>
      <c r="AG487" s="91"/>
      <c r="AH487" s="1"/>
      <c r="AI487" s="1"/>
      <c r="AJ487" s="1"/>
      <c r="AK487" s="1"/>
      <c r="AL487" s="1"/>
      <c r="AM487" s="1"/>
      <c r="AN487" s="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  <c r="AH488" s="1"/>
      <c r="AI488" s="1"/>
      <c r="AJ488" s="1"/>
      <c r="AK488" s="1"/>
      <c r="AL488" s="1"/>
      <c r="AM488" s="1"/>
      <c r="AN488" s="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  <c r="AD489" s="91"/>
      <c r="AE489" s="91"/>
      <c r="AF489" s="91"/>
      <c r="AG489" s="91"/>
      <c r="AH489" s="1"/>
      <c r="AI489" s="1"/>
      <c r="AJ489" s="1"/>
      <c r="AK489" s="1"/>
      <c r="AL489" s="1"/>
      <c r="AM489" s="1"/>
      <c r="AN489" s="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  <c r="AD490" s="91"/>
      <c r="AE490" s="91"/>
      <c r="AF490" s="91"/>
      <c r="AG490" s="91"/>
      <c r="AH490" s="1"/>
      <c r="AI490" s="1"/>
      <c r="AJ490" s="1"/>
      <c r="AK490" s="1"/>
      <c r="AL490" s="1"/>
      <c r="AM490" s="1"/>
      <c r="AN490" s="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  <c r="AD491" s="91"/>
      <c r="AE491" s="91"/>
      <c r="AF491" s="91"/>
      <c r="AG491" s="91"/>
      <c r="AH491" s="1"/>
      <c r="AI491" s="1"/>
      <c r="AJ491" s="1"/>
      <c r="AK491" s="1"/>
      <c r="AL491" s="1"/>
      <c r="AM491" s="1"/>
      <c r="AN491" s="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  <c r="AD492" s="91"/>
      <c r="AE492" s="91"/>
      <c r="AF492" s="91"/>
      <c r="AG492" s="91"/>
      <c r="AH492" s="1"/>
      <c r="AI492" s="1"/>
      <c r="AJ492" s="1"/>
      <c r="AK492" s="1"/>
      <c r="AL492" s="1"/>
      <c r="AM492" s="1"/>
      <c r="AN492" s="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  <c r="AD493" s="91"/>
      <c r="AE493" s="91"/>
      <c r="AF493" s="91"/>
      <c r="AG493" s="91"/>
      <c r="AH493" s="1"/>
      <c r="AI493" s="1"/>
      <c r="AJ493" s="1"/>
      <c r="AK493" s="1"/>
      <c r="AL493" s="1"/>
      <c r="AM493" s="1"/>
      <c r="AN493" s="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  <c r="AF494" s="91"/>
      <c r="AG494" s="91"/>
      <c r="AH494" s="1"/>
      <c r="AI494" s="1"/>
      <c r="AJ494" s="1"/>
      <c r="AK494" s="1"/>
      <c r="AL494" s="1"/>
      <c r="AM494" s="1"/>
      <c r="AN494" s="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  <c r="AF495" s="91"/>
      <c r="AG495" s="91"/>
      <c r="AH495" s="1"/>
      <c r="AI495" s="1"/>
      <c r="AJ495" s="1"/>
      <c r="AK495" s="1"/>
      <c r="AL495" s="1"/>
      <c r="AM495" s="1"/>
      <c r="AN495" s="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  <c r="AF496" s="91"/>
      <c r="AG496" s="91"/>
      <c r="AH496" s="1"/>
      <c r="AI496" s="1"/>
      <c r="AJ496" s="1"/>
      <c r="AK496" s="1"/>
      <c r="AL496" s="1"/>
      <c r="AM496" s="1"/>
      <c r="AN496" s="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  <c r="AF497" s="91"/>
      <c r="AG497" s="91"/>
      <c r="AH497" s="1"/>
      <c r="AI497" s="1"/>
      <c r="AJ497" s="1"/>
      <c r="AK497" s="1"/>
      <c r="AL497" s="1"/>
      <c r="AM497" s="1"/>
      <c r="AN497" s="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  <c r="AF498" s="91"/>
      <c r="AG498" s="91"/>
      <c r="AH498" s="1"/>
      <c r="AI498" s="1"/>
      <c r="AJ498" s="1"/>
      <c r="AK498" s="1"/>
      <c r="AL498" s="1"/>
      <c r="AM498" s="1"/>
      <c r="AN498" s="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91"/>
      <c r="AF499" s="91"/>
      <c r="AG499" s="91"/>
      <c r="AH499" s="1"/>
      <c r="AI499" s="1"/>
      <c r="AJ499" s="1"/>
      <c r="AK499" s="1"/>
      <c r="AL499" s="1"/>
      <c r="AM499" s="1"/>
      <c r="AN499" s="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  <c r="AD500" s="91"/>
      <c r="AE500" s="91"/>
      <c r="AF500" s="91"/>
      <c r="AG500" s="91"/>
      <c r="AH500" s="1"/>
      <c r="AI500" s="1"/>
      <c r="AJ500" s="1"/>
      <c r="AK500" s="1"/>
      <c r="AL500" s="1"/>
      <c r="AM500" s="1"/>
      <c r="AN500" s="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  <c r="AE501" s="91"/>
      <c r="AF501" s="91"/>
      <c r="AG501" s="91"/>
      <c r="AH501" s="1"/>
      <c r="AI501" s="1"/>
      <c r="AJ501" s="1"/>
      <c r="AK501" s="1"/>
      <c r="AL501" s="1"/>
      <c r="AM501" s="1"/>
      <c r="AN501" s="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  <c r="AD502" s="91"/>
      <c r="AE502" s="91"/>
      <c r="AF502" s="91"/>
      <c r="AG502" s="91"/>
      <c r="AH502" s="1"/>
      <c r="AI502" s="1"/>
      <c r="AJ502" s="1"/>
      <c r="AK502" s="1"/>
      <c r="AL502" s="1"/>
      <c r="AM502" s="1"/>
      <c r="AN502" s="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  <c r="AD503" s="91"/>
      <c r="AE503" s="91"/>
      <c r="AF503" s="91"/>
      <c r="AG503" s="91"/>
      <c r="AH503" s="1"/>
      <c r="AI503" s="1"/>
      <c r="AJ503" s="1"/>
      <c r="AK503" s="1"/>
      <c r="AL503" s="1"/>
      <c r="AM503" s="1"/>
      <c r="AN503" s="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  <c r="AD504" s="91"/>
      <c r="AE504" s="91"/>
      <c r="AF504" s="91"/>
      <c r="AG504" s="91"/>
      <c r="AH504" s="1"/>
      <c r="AI504" s="1"/>
      <c r="AJ504" s="1"/>
      <c r="AK504" s="1"/>
      <c r="AL504" s="1"/>
      <c r="AM504" s="1"/>
      <c r="AN504" s="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  <c r="AD505" s="91"/>
      <c r="AE505" s="91"/>
      <c r="AF505" s="91"/>
      <c r="AG505" s="91"/>
      <c r="AH505" s="1"/>
      <c r="AI505" s="1"/>
      <c r="AJ505" s="1"/>
      <c r="AK505" s="1"/>
      <c r="AL505" s="1"/>
      <c r="AM505" s="1"/>
      <c r="AN505" s="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  <c r="AF506" s="91"/>
      <c r="AG506" s="91"/>
      <c r="AH506" s="1"/>
      <c r="AI506" s="1"/>
      <c r="AJ506" s="1"/>
      <c r="AK506" s="1"/>
      <c r="AL506" s="1"/>
      <c r="AM506" s="1"/>
      <c r="AN506" s="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  <c r="AF507" s="91"/>
      <c r="AG507" s="91"/>
      <c r="AH507" s="1"/>
      <c r="AI507" s="1"/>
      <c r="AJ507" s="1"/>
      <c r="AK507" s="1"/>
      <c r="AL507" s="1"/>
      <c r="AM507" s="1"/>
      <c r="AN507" s="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  <c r="AF508" s="91"/>
      <c r="AG508" s="91"/>
      <c r="AH508" s="1"/>
      <c r="AI508" s="1"/>
      <c r="AJ508" s="1"/>
      <c r="AK508" s="1"/>
      <c r="AL508" s="1"/>
      <c r="AM508" s="1"/>
      <c r="AN508" s="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  <c r="AF509" s="91"/>
      <c r="AG509" s="91"/>
      <c r="AH509" s="1"/>
      <c r="AI509" s="1"/>
      <c r="AJ509" s="1"/>
      <c r="AK509" s="1"/>
      <c r="AL509" s="1"/>
      <c r="AM509" s="1"/>
      <c r="AN509" s="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1"/>
      <c r="AI510" s="1"/>
      <c r="AJ510" s="1"/>
      <c r="AK510" s="1"/>
      <c r="AL510" s="1"/>
      <c r="AM510" s="1"/>
      <c r="AN510" s="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  <c r="AE511" s="91"/>
      <c r="AF511" s="91"/>
      <c r="AG511" s="91"/>
      <c r="AH511" s="1"/>
      <c r="AI511" s="1"/>
      <c r="AJ511" s="1"/>
      <c r="AK511" s="1"/>
      <c r="AL511" s="1"/>
      <c r="AM511" s="1"/>
      <c r="AN511" s="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  <c r="AD512" s="91"/>
      <c r="AE512" s="91"/>
      <c r="AF512" s="91"/>
      <c r="AG512" s="91"/>
      <c r="AH512" s="1"/>
      <c r="AI512" s="1"/>
      <c r="AJ512" s="1"/>
      <c r="AK512" s="1"/>
      <c r="AL512" s="1"/>
      <c r="AM512" s="1"/>
      <c r="AN512" s="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  <c r="AD513" s="91"/>
      <c r="AE513" s="91"/>
      <c r="AF513" s="91"/>
      <c r="AG513" s="91"/>
      <c r="AH513" s="1"/>
      <c r="AI513" s="1"/>
      <c r="AJ513" s="1"/>
      <c r="AK513" s="1"/>
      <c r="AL513" s="1"/>
      <c r="AM513" s="1"/>
      <c r="AN513" s="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  <c r="AE514" s="91"/>
      <c r="AF514" s="91"/>
      <c r="AG514" s="91"/>
      <c r="AH514" s="1"/>
      <c r="AI514" s="1"/>
      <c r="AJ514" s="1"/>
      <c r="AK514" s="1"/>
      <c r="AL514" s="1"/>
      <c r="AM514" s="1"/>
      <c r="AN514" s="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  <c r="AD515" s="91"/>
      <c r="AE515" s="91"/>
      <c r="AF515" s="91"/>
      <c r="AG515" s="91"/>
      <c r="AH515" s="1"/>
      <c r="AI515" s="1"/>
      <c r="AJ515" s="1"/>
      <c r="AK515" s="1"/>
      <c r="AL515" s="1"/>
      <c r="AM515" s="1"/>
      <c r="AN515" s="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  <c r="AD516" s="91"/>
      <c r="AE516" s="91"/>
      <c r="AF516" s="91"/>
      <c r="AG516" s="91"/>
      <c r="AH516" s="1"/>
      <c r="AI516" s="1"/>
      <c r="AJ516" s="1"/>
      <c r="AK516" s="1"/>
      <c r="AL516" s="1"/>
      <c r="AM516" s="1"/>
      <c r="AN516" s="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  <c r="AD517" s="91"/>
      <c r="AE517" s="91"/>
      <c r="AF517" s="91"/>
      <c r="AG517" s="91"/>
      <c r="AH517" s="1"/>
      <c r="AI517" s="1"/>
      <c r="AJ517" s="1"/>
      <c r="AK517" s="1"/>
      <c r="AL517" s="1"/>
      <c r="AM517" s="1"/>
      <c r="AN517" s="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  <c r="AF518" s="91"/>
      <c r="AG518" s="91"/>
      <c r="AH518" s="1"/>
      <c r="AI518" s="1"/>
      <c r="AJ518" s="1"/>
      <c r="AK518" s="1"/>
      <c r="AL518" s="1"/>
      <c r="AM518" s="1"/>
      <c r="AN518" s="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  <c r="AF519" s="91"/>
      <c r="AG519" s="91"/>
      <c r="AH519" s="1"/>
      <c r="AI519" s="1"/>
      <c r="AJ519" s="1"/>
      <c r="AK519" s="1"/>
      <c r="AL519" s="1"/>
      <c r="AM519" s="1"/>
      <c r="AN519" s="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  <c r="AF520" s="91"/>
      <c r="AG520" s="91"/>
      <c r="AH520" s="1"/>
      <c r="AI520" s="1"/>
      <c r="AJ520" s="1"/>
      <c r="AK520" s="1"/>
      <c r="AL520" s="1"/>
      <c r="AM520" s="1"/>
      <c r="AN520" s="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  <c r="AF521" s="91"/>
      <c r="AG521" s="91"/>
      <c r="AH521" s="1"/>
      <c r="AI521" s="1"/>
      <c r="AJ521" s="1"/>
      <c r="AK521" s="1"/>
      <c r="AL521" s="1"/>
      <c r="AM521" s="1"/>
      <c r="AN521" s="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  <c r="AF522" s="91"/>
      <c r="AG522" s="91"/>
      <c r="AH522" s="1"/>
      <c r="AI522" s="1"/>
      <c r="AJ522" s="1"/>
      <c r="AK522" s="1"/>
      <c r="AL522" s="1"/>
      <c r="AM522" s="1"/>
      <c r="AN522" s="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  <c r="AD523" s="91"/>
      <c r="AE523" s="91"/>
      <c r="AF523" s="91"/>
      <c r="AG523" s="91"/>
      <c r="AH523" s="1"/>
      <c r="AI523" s="1"/>
      <c r="AJ523" s="1"/>
      <c r="AK523" s="1"/>
      <c r="AL523" s="1"/>
      <c r="AM523" s="1"/>
      <c r="AN523" s="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  <c r="AD524" s="91"/>
      <c r="AE524" s="91"/>
      <c r="AF524" s="91"/>
      <c r="AG524" s="91"/>
      <c r="AH524" s="1"/>
      <c r="AI524" s="1"/>
      <c r="AJ524" s="1"/>
      <c r="AK524" s="1"/>
      <c r="AL524" s="1"/>
      <c r="AM524" s="1"/>
      <c r="AN524" s="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  <c r="AD525" s="91"/>
      <c r="AE525" s="91"/>
      <c r="AF525" s="91"/>
      <c r="AG525" s="91"/>
      <c r="AH525" s="1"/>
      <c r="AI525" s="1"/>
      <c r="AJ525" s="1"/>
      <c r="AK525" s="1"/>
      <c r="AL525" s="1"/>
      <c r="AM525" s="1"/>
      <c r="AN525" s="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  <c r="AE526" s="91"/>
      <c r="AF526" s="91"/>
      <c r="AG526" s="91"/>
      <c r="AH526" s="1"/>
      <c r="AI526" s="1"/>
      <c r="AJ526" s="1"/>
      <c r="AK526" s="1"/>
      <c r="AL526" s="1"/>
      <c r="AM526" s="1"/>
      <c r="AN526" s="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  <c r="AE527" s="91"/>
      <c r="AF527" s="91"/>
      <c r="AG527" s="91"/>
      <c r="AH527" s="1"/>
      <c r="AI527" s="1"/>
      <c r="AJ527" s="1"/>
      <c r="AK527" s="1"/>
      <c r="AL527" s="1"/>
      <c r="AM527" s="1"/>
      <c r="AN527" s="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  <c r="AE528" s="91"/>
      <c r="AF528" s="91"/>
      <c r="AG528" s="91"/>
      <c r="AH528" s="1"/>
      <c r="AI528" s="1"/>
      <c r="AJ528" s="1"/>
      <c r="AK528" s="1"/>
      <c r="AL528" s="1"/>
      <c r="AM528" s="1"/>
      <c r="AN528" s="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  <c r="AD529" s="91"/>
      <c r="AE529" s="91"/>
      <c r="AF529" s="91"/>
      <c r="AG529" s="91"/>
      <c r="AH529" s="1"/>
      <c r="AI529" s="1"/>
      <c r="AJ529" s="1"/>
      <c r="AK529" s="1"/>
      <c r="AL529" s="1"/>
      <c r="AM529" s="1"/>
      <c r="AN529" s="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  <c r="AD530" s="91"/>
      <c r="AE530" s="91"/>
      <c r="AF530" s="91"/>
      <c r="AG530" s="91"/>
      <c r="AH530" s="1"/>
      <c r="AI530" s="1"/>
      <c r="AJ530" s="1"/>
      <c r="AK530" s="1"/>
      <c r="AL530" s="1"/>
      <c r="AM530" s="1"/>
      <c r="AN530" s="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  <c r="AD531" s="91"/>
      <c r="AE531" s="91"/>
      <c r="AF531" s="91"/>
      <c r="AG531" s="91"/>
      <c r="AH531" s="1"/>
      <c r="AI531" s="1"/>
      <c r="AJ531" s="1"/>
      <c r="AK531" s="1"/>
      <c r="AL531" s="1"/>
      <c r="AM531" s="1"/>
      <c r="AN531" s="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  <c r="AD532" s="91"/>
      <c r="AE532" s="91"/>
      <c r="AF532" s="91"/>
      <c r="AG532" s="91"/>
      <c r="AH532" s="1"/>
      <c r="AI532" s="1"/>
      <c r="AJ532" s="1"/>
      <c r="AK532" s="1"/>
      <c r="AL532" s="1"/>
      <c r="AM532" s="1"/>
      <c r="AN532" s="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  <c r="AD533" s="91"/>
      <c r="AE533" s="91"/>
      <c r="AF533" s="91"/>
      <c r="AG533" s="91"/>
      <c r="AH533" s="1"/>
      <c r="AI533" s="1"/>
      <c r="AJ533" s="1"/>
      <c r="AK533" s="1"/>
      <c r="AL533" s="1"/>
      <c r="AM533" s="1"/>
      <c r="AN533" s="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  <c r="AD534" s="91"/>
      <c r="AE534" s="91"/>
      <c r="AF534" s="91"/>
      <c r="AG534" s="91"/>
      <c r="AH534" s="1"/>
      <c r="AI534" s="1"/>
      <c r="AJ534" s="1"/>
      <c r="AK534" s="1"/>
      <c r="AL534" s="1"/>
      <c r="AM534" s="1"/>
      <c r="AN534" s="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  <c r="AD535" s="91"/>
      <c r="AE535" s="91"/>
      <c r="AF535" s="91"/>
      <c r="AG535" s="91"/>
      <c r="AH535" s="1"/>
      <c r="AI535" s="1"/>
      <c r="AJ535" s="1"/>
      <c r="AK535" s="1"/>
      <c r="AL535" s="1"/>
      <c r="AM535" s="1"/>
      <c r="AN535" s="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  <c r="AE536" s="91"/>
      <c r="AF536" s="91"/>
      <c r="AG536" s="91"/>
      <c r="AH536" s="1"/>
      <c r="AI536" s="1"/>
      <c r="AJ536" s="1"/>
      <c r="AK536" s="1"/>
      <c r="AL536" s="1"/>
      <c r="AM536" s="1"/>
      <c r="AN536" s="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  <c r="AD537" s="91"/>
      <c r="AE537" s="91"/>
      <c r="AF537" s="91"/>
      <c r="AG537" s="91"/>
      <c r="AH537" s="1"/>
      <c r="AI537" s="1"/>
      <c r="AJ537" s="1"/>
      <c r="AK537" s="1"/>
      <c r="AL537" s="1"/>
      <c r="AM537" s="1"/>
      <c r="AN537" s="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  <c r="AE538" s="91"/>
      <c r="AF538" s="91"/>
      <c r="AG538" s="91"/>
      <c r="AH538" s="1"/>
      <c r="AI538" s="1"/>
      <c r="AJ538" s="1"/>
      <c r="AK538" s="1"/>
      <c r="AL538" s="1"/>
      <c r="AM538" s="1"/>
      <c r="AN538" s="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  <c r="AE539" s="91"/>
      <c r="AF539" s="91"/>
      <c r="AG539" s="91"/>
      <c r="AH539" s="1"/>
      <c r="AI539" s="1"/>
      <c r="AJ539" s="1"/>
      <c r="AK539" s="1"/>
      <c r="AL539" s="1"/>
      <c r="AM539" s="1"/>
      <c r="AN539" s="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  <c r="AE540" s="91"/>
      <c r="AF540" s="91"/>
      <c r="AG540" s="91"/>
      <c r="AH540" s="1"/>
      <c r="AI540" s="1"/>
      <c r="AJ540" s="1"/>
      <c r="AK540" s="1"/>
      <c r="AL540" s="1"/>
      <c r="AM540" s="1"/>
      <c r="AN540" s="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  <c r="AE541" s="91"/>
      <c r="AF541" s="91"/>
      <c r="AG541" s="91"/>
      <c r="AH541" s="1"/>
      <c r="AI541" s="1"/>
      <c r="AJ541" s="1"/>
      <c r="AK541" s="1"/>
      <c r="AL541" s="1"/>
      <c r="AM541" s="1"/>
      <c r="AN541" s="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91"/>
      <c r="AF542" s="91"/>
      <c r="AG542" s="91"/>
      <c r="AH542" s="1"/>
      <c r="AI542" s="1"/>
      <c r="AJ542" s="1"/>
      <c r="AK542" s="1"/>
      <c r="AL542" s="1"/>
      <c r="AM542" s="1"/>
      <c r="AN542" s="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  <c r="AD543" s="91"/>
      <c r="AE543" s="91"/>
      <c r="AF543" s="91"/>
      <c r="AG543" s="91"/>
      <c r="AH543" s="1"/>
      <c r="AI543" s="1"/>
      <c r="AJ543" s="1"/>
      <c r="AK543" s="1"/>
      <c r="AL543" s="1"/>
      <c r="AM543" s="1"/>
      <c r="AN543" s="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91"/>
      <c r="AE544" s="91"/>
      <c r="AF544" s="91"/>
      <c r="AG544" s="91"/>
      <c r="AH544" s="1"/>
      <c r="AI544" s="1"/>
      <c r="AJ544" s="1"/>
      <c r="AK544" s="1"/>
      <c r="AL544" s="1"/>
      <c r="AM544" s="1"/>
      <c r="AN544" s="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  <c r="AD545" s="91"/>
      <c r="AE545" s="91"/>
      <c r="AF545" s="91"/>
      <c r="AG545" s="91"/>
      <c r="AH545" s="1"/>
      <c r="AI545" s="1"/>
      <c r="AJ545" s="1"/>
      <c r="AK545" s="1"/>
      <c r="AL545" s="1"/>
      <c r="AM545" s="1"/>
      <c r="AN545" s="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  <c r="AD546" s="91"/>
      <c r="AE546" s="91"/>
      <c r="AF546" s="91"/>
      <c r="AG546" s="91"/>
      <c r="AH546" s="1"/>
      <c r="AI546" s="1"/>
      <c r="AJ546" s="1"/>
      <c r="AK546" s="1"/>
      <c r="AL546" s="1"/>
      <c r="AM546" s="1"/>
      <c r="AN546" s="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91"/>
      <c r="AF547" s="91"/>
      <c r="AG547" s="91"/>
      <c r="AH547" s="1"/>
      <c r="AI547" s="1"/>
      <c r="AJ547" s="1"/>
      <c r="AK547" s="1"/>
      <c r="AL547" s="1"/>
      <c r="AM547" s="1"/>
      <c r="AN547" s="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  <c r="AD548" s="91"/>
      <c r="AE548" s="91"/>
      <c r="AF548" s="91"/>
      <c r="AG548" s="91"/>
      <c r="AH548" s="1"/>
      <c r="AI548" s="1"/>
      <c r="AJ548" s="1"/>
      <c r="AK548" s="1"/>
      <c r="AL548" s="1"/>
      <c r="AM548" s="1"/>
      <c r="AN548" s="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  <c r="AD549" s="91"/>
      <c r="AE549" s="91"/>
      <c r="AF549" s="91"/>
      <c r="AG549" s="91"/>
      <c r="AH549" s="1"/>
      <c r="AI549" s="1"/>
      <c r="AJ549" s="1"/>
      <c r="AK549" s="1"/>
      <c r="AL549" s="1"/>
      <c r="AM549" s="1"/>
      <c r="AN549" s="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  <c r="AD550" s="91"/>
      <c r="AE550" s="91"/>
      <c r="AF550" s="91"/>
      <c r="AG550" s="91"/>
      <c r="AH550" s="1"/>
      <c r="AI550" s="1"/>
      <c r="AJ550" s="1"/>
      <c r="AK550" s="1"/>
      <c r="AL550" s="1"/>
      <c r="AM550" s="1"/>
      <c r="AN550" s="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  <c r="AE551" s="91"/>
      <c r="AF551" s="91"/>
      <c r="AG551" s="91"/>
      <c r="AH551" s="1"/>
      <c r="AI551" s="1"/>
      <c r="AJ551" s="1"/>
      <c r="AK551" s="1"/>
      <c r="AL551" s="1"/>
      <c r="AM551" s="1"/>
      <c r="AN551" s="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  <c r="AD552" s="91"/>
      <c r="AE552" s="91"/>
      <c r="AF552" s="91"/>
      <c r="AG552" s="91"/>
      <c r="AH552" s="1"/>
      <c r="AI552" s="1"/>
      <c r="AJ552" s="1"/>
      <c r="AK552" s="1"/>
      <c r="AL552" s="1"/>
      <c r="AM552" s="1"/>
      <c r="AN552" s="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  <c r="AD553" s="91"/>
      <c r="AE553" s="91"/>
      <c r="AF553" s="91"/>
      <c r="AG553" s="91"/>
      <c r="AH553" s="1"/>
      <c r="AI553" s="1"/>
      <c r="AJ553" s="1"/>
      <c r="AK553" s="1"/>
      <c r="AL553" s="1"/>
      <c r="AM553" s="1"/>
      <c r="AN553" s="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91"/>
      <c r="AE554" s="91"/>
      <c r="AF554" s="91"/>
      <c r="AG554" s="91"/>
      <c r="AH554" s="1"/>
      <c r="AI554" s="1"/>
      <c r="AJ554" s="1"/>
      <c r="AK554" s="1"/>
      <c r="AL554" s="1"/>
      <c r="AM554" s="1"/>
      <c r="AN554" s="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  <c r="AE555" s="91"/>
      <c r="AF555" s="91"/>
      <c r="AG555" s="91"/>
      <c r="AH555" s="1"/>
      <c r="AI555" s="1"/>
      <c r="AJ555" s="1"/>
      <c r="AK555" s="1"/>
      <c r="AL555" s="1"/>
      <c r="AM555" s="1"/>
      <c r="AN555" s="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  <c r="AD556" s="91"/>
      <c r="AE556" s="91"/>
      <c r="AF556" s="91"/>
      <c r="AG556" s="91"/>
      <c r="AH556" s="1"/>
      <c r="AI556" s="1"/>
      <c r="AJ556" s="1"/>
      <c r="AK556" s="1"/>
      <c r="AL556" s="1"/>
      <c r="AM556" s="1"/>
      <c r="AN556" s="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  <c r="AE557" s="91"/>
      <c r="AF557" s="91"/>
      <c r="AG557" s="91"/>
      <c r="AH557" s="1"/>
      <c r="AI557" s="1"/>
      <c r="AJ557" s="1"/>
      <c r="AK557" s="1"/>
      <c r="AL557" s="1"/>
      <c r="AM557" s="1"/>
      <c r="AN557" s="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  <c r="AD558" s="91"/>
      <c r="AE558" s="91"/>
      <c r="AF558" s="91"/>
      <c r="AG558" s="91"/>
      <c r="AH558" s="1"/>
      <c r="AI558" s="1"/>
      <c r="AJ558" s="1"/>
      <c r="AK558" s="1"/>
      <c r="AL558" s="1"/>
      <c r="AM558" s="1"/>
      <c r="AN558" s="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  <c r="AD559" s="91"/>
      <c r="AE559" s="91"/>
      <c r="AF559" s="91"/>
      <c r="AG559" s="91"/>
      <c r="AH559" s="1"/>
      <c r="AI559" s="1"/>
      <c r="AJ559" s="1"/>
      <c r="AK559" s="1"/>
      <c r="AL559" s="1"/>
      <c r="AM559" s="1"/>
      <c r="AN559" s="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  <c r="AD560" s="91"/>
      <c r="AE560" s="91"/>
      <c r="AF560" s="91"/>
      <c r="AG560" s="91"/>
      <c r="AH560" s="1"/>
      <c r="AI560" s="1"/>
      <c r="AJ560" s="1"/>
      <c r="AK560" s="1"/>
      <c r="AL560" s="1"/>
      <c r="AM560" s="1"/>
      <c r="AN560" s="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91"/>
      <c r="AE561" s="91"/>
      <c r="AF561" s="91"/>
      <c r="AG561" s="91"/>
      <c r="AH561" s="1"/>
      <c r="AI561" s="1"/>
      <c r="AJ561" s="1"/>
      <c r="AK561" s="1"/>
      <c r="AL561" s="1"/>
      <c r="AM561" s="1"/>
      <c r="AN561" s="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  <c r="AD562" s="91"/>
      <c r="AE562" s="91"/>
      <c r="AF562" s="91"/>
      <c r="AG562" s="91"/>
      <c r="AH562" s="1"/>
      <c r="AI562" s="1"/>
      <c r="AJ562" s="1"/>
      <c r="AK562" s="1"/>
      <c r="AL562" s="1"/>
      <c r="AM562" s="1"/>
      <c r="AN562" s="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  <c r="AD563" s="91"/>
      <c r="AE563" s="91"/>
      <c r="AF563" s="91"/>
      <c r="AG563" s="91"/>
      <c r="AH563" s="1"/>
      <c r="AI563" s="1"/>
      <c r="AJ563" s="1"/>
      <c r="AK563" s="1"/>
      <c r="AL563" s="1"/>
      <c r="AM563" s="1"/>
      <c r="AN563" s="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  <c r="AD564" s="91"/>
      <c r="AE564" s="91"/>
      <c r="AF564" s="91"/>
      <c r="AG564" s="91"/>
      <c r="AH564" s="1"/>
      <c r="AI564" s="1"/>
      <c r="AJ564" s="1"/>
      <c r="AK564" s="1"/>
      <c r="AL564" s="1"/>
      <c r="AM564" s="1"/>
      <c r="AN564" s="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  <c r="AD565" s="91"/>
      <c r="AE565" s="91"/>
      <c r="AF565" s="91"/>
      <c r="AG565" s="91"/>
      <c r="AH565" s="1"/>
      <c r="AI565" s="1"/>
      <c r="AJ565" s="1"/>
      <c r="AK565" s="1"/>
      <c r="AL565" s="1"/>
      <c r="AM565" s="1"/>
      <c r="AN565" s="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  <c r="AE566" s="91"/>
      <c r="AF566" s="91"/>
      <c r="AG566" s="91"/>
      <c r="AH566" s="1"/>
      <c r="AI566" s="1"/>
      <c r="AJ566" s="1"/>
      <c r="AK566" s="1"/>
      <c r="AL566" s="1"/>
      <c r="AM566" s="1"/>
      <c r="AN566" s="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  <c r="AD567" s="91"/>
      <c r="AE567" s="91"/>
      <c r="AF567" s="91"/>
      <c r="AG567" s="91"/>
      <c r="AH567" s="1"/>
      <c r="AI567" s="1"/>
      <c r="AJ567" s="1"/>
      <c r="AK567" s="1"/>
      <c r="AL567" s="1"/>
      <c r="AM567" s="1"/>
      <c r="AN567" s="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  <c r="AE568" s="91"/>
      <c r="AF568" s="91"/>
      <c r="AG568" s="91"/>
      <c r="AH568" s="1"/>
      <c r="AI568" s="1"/>
      <c r="AJ568" s="1"/>
      <c r="AK568" s="1"/>
      <c r="AL568" s="1"/>
      <c r="AM568" s="1"/>
      <c r="AN568" s="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  <c r="AE569" s="91"/>
      <c r="AF569" s="91"/>
      <c r="AG569" s="91"/>
      <c r="AH569" s="1"/>
      <c r="AI569" s="1"/>
      <c r="AJ569" s="1"/>
      <c r="AK569" s="1"/>
      <c r="AL569" s="1"/>
      <c r="AM569" s="1"/>
      <c r="AN569" s="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  <c r="AE570" s="91"/>
      <c r="AF570" s="91"/>
      <c r="AG570" s="91"/>
      <c r="AH570" s="1"/>
      <c r="AI570" s="1"/>
      <c r="AJ570" s="1"/>
      <c r="AK570" s="1"/>
      <c r="AL570" s="1"/>
      <c r="AM570" s="1"/>
      <c r="AN570" s="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91"/>
      <c r="AE571" s="91"/>
      <c r="AF571" s="91"/>
      <c r="AG571" s="91"/>
      <c r="AH571" s="1"/>
      <c r="AI571" s="1"/>
      <c r="AJ571" s="1"/>
      <c r="AK571" s="1"/>
      <c r="AL571" s="1"/>
      <c r="AM571" s="1"/>
      <c r="AN571" s="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  <c r="AD572" s="91"/>
      <c r="AE572" s="91"/>
      <c r="AF572" s="91"/>
      <c r="AG572" s="91"/>
      <c r="AH572" s="1"/>
      <c r="AI572" s="1"/>
      <c r="AJ572" s="1"/>
      <c r="AK572" s="1"/>
      <c r="AL572" s="1"/>
      <c r="AM572" s="1"/>
      <c r="AN572" s="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  <c r="AD573" s="91"/>
      <c r="AE573" s="91"/>
      <c r="AF573" s="91"/>
      <c r="AG573" s="91"/>
      <c r="AH573" s="1"/>
      <c r="AI573" s="1"/>
      <c r="AJ573" s="1"/>
      <c r="AK573" s="1"/>
      <c r="AL573" s="1"/>
      <c r="AM573" s="1"/>
      <c r="AN573" s="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  <c r="AD574" s="91"/>
      <c r="AE574" s="91"/>
      <c r="AF574" s="91"/>
      <c r="AG574" s="91"/>
      <c r="AH574" s="1"/>
      <c r="AI574" s="1"/>
      <c r="AJ574" s="1"/>
      <c r="AK574" s="1"/>
      <c r="AL574" s="1"/>
      <c r="AM574" s="1"/>
      <c r="AN574" s="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  <c r="AE575" s="91"/>
      <c r="AF575" s="91"/>
      <c r="AG575" s="91"/>
      <c r="AH575" s="1"/>
      <c r="AI575" s="1"/>
      <c r="AJ575" s="1"/>
      <c r="AK575" s="1"/>
      <c r="AL575" s="1"/>
      <c r="AM575" s="1"/>
      <c r="AN575" s="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  <c r="AD576" s="91"/>
      <c r="AE576" s="91"/>
      <c r="AF576" s="91"/>
      <c r="AG576" s="91"/>
      <c r="AH576" s="1"/>
      <c r="AI576" s="1"/>
      <c r="AJ576" s="1"/>
      <c r="AK576" s="1"/>
      <c r="AL576" s="1"/>
      <c r="AM576" s="1"/>
      <c r="AN576" s="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  <c r="AD577" s="91"/>
      <c r="AE577" s="91"/>
      <c r="AF577" s="91"/>
      <c r="AG577" s="91"/>
      <c r="AH577" s="1"/>
      <c r="AI577" s="1"/>
      <c r="AJ577" s="1"/>
      <c r="AK577" s="1"/>
      <c r="AL577" s="1"/>
      <c r="AM577" s="1"/>
      <c r="AN577" s="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  <c r="AD578" s="91"/>
      <c r="AE578" s="91"/>
      <c r="AF578" s="91"/>
      <c r="AG578" s="91"/>
      <c r="AH578" s="1"/>
      <c r="AI578" s="1"/>
      <c r="AJ578" s="1"/>
      <c r="AK578" s="1"/>
      <c r="AL578" s="1"/>
      <c r="AM578" s="1"/>
      <c r="AN578" s="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  <c r="AD579" s="91"/>
      <c r="AE579" s="91"/>
      <c r="AF579" s="91"/>
      <c r="AG579" s="91"/>
      <c r="AH579" s="1"/>
      <c r="AI579" s="1"/>
      <c r="AJ579" s="1"/>
      <c r="AK579" s="1"/>
      <c r="AL579" s="1"/>
      <c r="AM579" s="1"/>
      <c r="AN579" s="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  <c r="AD580" s="91"/>
      <c r="AE580" s="91"/>
      <c r="AF580" s="91"/>
      <c r="AG580" s="91"/>
      <c r="AH580" s="1"/>
      <c r="AI580" s="1"/>
      <c r="AJ580" s="1"/>
      <c r="AK580" s="1"/>
      <c r="AL580" s="1"/>
      <c r="AM580" s="1"/>
      <c r="AN580" s="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  <c r="AD581" s="91"/>
      <c r="AE581" s="91"/>
      <c r="AF581" s="91"/>
      <c r="AG581" s="91"/>
      <c r="AH581" s="1"/>
      <c r="AI581" s="1"/>
      <c r="AJ581" s="1"/>
      <c r="AK581" s="1"/>
      <c r="AL581" s="1"/>
      <c r="AM581" s="1"/>
      <c r="AN581" s="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  <c r="AD582" s="91"/>
      <c r="AE582" s="91"/>
      <c r="AF582" s="91"/>
      <c r="AG582" s="91"/>
      <c r="AH582" s="1"/>
      <c r="AI582" s="1"/>
      <c r="AJ582" s="1"/>
      <c r="AK582" s="1"/>
      <c r="AL582" s="1"/>
      <c r="AM582" s="1"/>
      <c r="AN582" s="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  <c r="AD583" s="91"/>
      <c r="AE583" s="91"/>
      <c r="AF583" s="91"/>
      <c r="AG583" s="91"/>
      <c r="AH583" s="1"/>
      <c r="AI583" s="1"/>
      <c r="AJ583" s="1"/>
      <c r="AK583" s="1"/>
      <c r="AL583" s="1"/>
      <c r="AM583" s="1"/>
      <c r="AN583" s="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  <c r="AD584" s="91"/>
      <c r="AE584" s="91"/>
      <c r="AF584" s="91"/>
      <c r="AG584" s="91"/>
      <c r="AH584" s="1"/>
      <c r="AI584" s="1"/>
      <c r="AJ584" s="1"/>
      <c r="AK584" s="1"/>
      <c r="AL584" s="1"/>
      <c r="AM584" s="1"/>
      <c r="AN584" s="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  <c r="AD585" s="91"/>
      <c r="AE585" s="91"/>
      <c r="AF585" s="91"/>
      <c r="AG585" s="91"/>
      <c r="AH585" s="1"/>
      <c r="AI585" s="1"/>
      <c r="AJ585" s="1"/>
      <c r="AK585" s="1"/>
      <c r="AL585" s="1"/>
      <c r="AM585" s="1"/>
      <c r="AN585" s="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  <c r="AD586" s="91"/>
      <c r="AE586" s="91"/>
      <c r="AF586" s="91"/>
      <c r="AG586" s="91"/>
      <c r="AH586" s="1"/>
      <c r="AI586" s="1"/>
      <c r="AJ586" s="1"/>
      <c r="AK586" s="1"/>
      <c r="AL586" s="1"/>
      <c r="AM586" s="1"/>
      <c r="AN586" s="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  <c r="AD587" s="91"/>
      <c r="AE587" s="91"/>
      <c r="AF587" s="91"/>
      <c r="AG587" s="91"/>
      <c r="AH587" s="1"/>
      <c r="AI587" s="1"/>
      <c r="AJ587" s="1"/>
      <c r="AK587" s="1"/>
      <c r="AL587" s="1"/>
      <c r="AM587" s="1"/>
      <c r="AN587" s="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  <c r="AD588" s="91"/>
      <c r="AE588" s="91"/>
      <c r="AF588" s="91"/>
      <c r="AG588" s="91"/>
      <c r="AH588" s="1"/>
      <c r="AI588" s="1"/>
      <c r="AJ588" s="1"/>
      <c r="AK588" s="1"/>
      <c r="AL588" s="1"/>
      <c r="AM588" s="1"/>
      <c r="AN588" s="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  <c r="AD589" s="91"/>
      <c r="AE589" s="91"/>
      <c r="AF589" s="91"/>
      <c r="AG589" s="91"/>
      <c r="AH589" s="1"/>
      <c r="AI589" s="1"/>
      <c r="AJ589" s="1"/>
      <c r="AK589" s="1"/>
      <c r="AL589" s="1"/>
      <c r="AM589" s="1"/>
      <c r="AN589" s="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  <c r="AD590" s="91"/>
      <c r="AE590" s="91"/>
      <c r="AF590" s="91"/>
      <c r="AG590" s="91"/>
      <c r="AH590" s="1"/>
      <c r="AI590" s="1"/>
      <c r="AJ590" s="1"/>
      <c r="AK590" s="1"/>
      <c r="AL590" s="1"/>
      <c r="AM590" s="1"/>
      <c r="AN590" s="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  <c r="AD591" s="91"/>
      <c r="AE591" s="91"/>
      <c r="AF591" s="91"/>
      <c r="AG591" s="91"/>
      <c r="AH591" s="1"/>
      <c r="AI591" s="1"/>
      <c r="AJ591" s="1"/>
      <c r="AK591" s="1"/>
      <c r="AL591" s="1"/>
      <c r="AM591" s="1"/>
      <c r="AN591" s="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  <c r="AD592" s="91"/>
      <c r="AE592" s="91"/>
      <c r="AF592" s="91"/>
      <c r="AG592" s="91"/>
      <c r="AH592" s="1"/>
      <c r="AI592" s="1"/>
      <c r="AJ592" s="1"/>
      <c r="AK592" s="1"/>
      <c r="AL592" s="1"/>
      <c r="AM592" s="1"/>
      <c r="AN592" s="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  <c r="AD593" s="91"/>
      <c r="AE593" s="91"/>
      <c r="AF593" s="91"/>
      <c r="AG593" s="91"/>
      <c r="AH593" s="1"/>
      <c r="AI593" s="1"/>
      <c r="AJ593" s="1"/>
      <c r="AK593" s="1"/>
      <c r="AL593" s="1"/>
      <c r="AM593" s="1"/>
      <c r="AN593" s="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  <c r="AD594" s="91"/>
      <c r="AE594" s="91"/>
      <c r="AF594" s="91"/>
      <c r="AG594" s="91"/>
      <c r="AH594" s="1"/>
      <c r="AI594" s="1"/>
      <c r="AJ594" s="1"/>
      <c r="AK594" s="1"/>
      <c r="AL594" s="1"/>
      <c r="AM594" s="1"/>
      <c r="AN594" s="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  <c r="AD595" s="91"/>
      <c r="AE595" s="91"/>
      <c r="AF595" s="91"/>
      <c r="AG595" s="91"/>
      <c r="AH595" s="1"/>
      <c r="AI595" s="1"/>
      <c r="AJ595" s="1"/>
      <c r="AK595" s="1"/>
      <c r="AL595" s="1"/>
      <c r="AM595" s="1"/>
      <c r="AN595" s="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  <c r="AD596" s="91"/>
      <c r="AE596" s="91"/>
      <c r="AF596" s="91"/>
      <c r="AG596" s="91"/>
      <c r="AH596" s="1"/>
      <c r="AI596" s="1"/>
      <c r="AJ596" s="1"/>
      <c r="AK596" s="1"/>
      <c r="AL596" s="1"/>
      <c r="AM596" s="1"/>
      <c r="AN596" s="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  <c r="AD597" s="91"/>
      <c r="AE597" s="91"/>
      <c r="AF597" s="91"/>
      <c r="AG597" s="91"/>
      <c r="AH597" s="1"/>
      <c r="AI597" s="1"/>
      <c r="AJ597" s="1"/>
      <c r="AK597" s="1"/>
      <c r="AL597" s="1"/>
      <c r="AM597" s="1"/>
      <c r="AN597" s="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  <c r="AD598" s="91"/>
      <c r="AE598" s="91"/>
      <c r="AF598" s="91"/>
      <c r="AG598" s="91"/>
      <c r="AH598" s="1"/>
      <c r="AI598" s="1"/>
      <c r="AJ598" s="1"/>
      <c r="AK598" s="1"/>
      <c r="AL598" s="1"/>
      <c r="AM598" s="1"/>
      <c r="AN598" s="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  <c r="AD599" s="91"/>
      <c r="AE599" s="91"/>
      <c r="AF599" s="91"/>
      <c r="AG599" s="91"/>
      <c r="AH599" s="1"/>
      <c r="AI599" s="1"/>
      <c r="AJ599" s="1"/>
      <c r="AK599" s="1"/>
      <c r="AL599" s="1"/>
      <c r="AM599" s="1"/>
      <c r="AN599" s="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  <c r="AD600" s="91"/>
      <c r="AE600" s="91"/>
      <c r="AF600" s="91"/>
      <c r="AG600" s="91"/>
      <c r="AH600" s="1"/>
      <c r="AI600" s="1"/>
      <c r="AJ600" s="1"/>
      <c r="AK600" s="1"/>
      <c r="AL600" s="1"/>
      <c r="AM600" s="1"/>
      <c r="AN600" s="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  <c r="AD601" s="91"/>
      <c r="AE601" s="91"/>
      <c r="AF601" s="91"/>
      <c r="AG601" s="91"/>
      <c r="AH601" s="1"/>
      <c r="AI601" s="1"/>
      <c r="AJ601" s="1"/>
      <c r="AK601" s="1"/>
      <c r="AL601" s="1"/>
      <c r="AM601" s="1"/>
      <c r="AN601" s="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  <c r="AD602" s="91"/>
      <c r="AE602" s="91"/>
      <c r="AF602" s="91"/>
      <c r="AG602" s="91"/>
      <c r="AH602" s="1"/>
      <c r="AI602" s="1"/>
      <c r="AJ602" s="1"/>
      <c r="AK602" s="1"/>
      <c r="AL602" s="1"/>
      <c r="AM602" s="1"/>
      <c r="AN602" s="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  <c r="AD603" s="91"/>
      <c r="AE603" s="91"/>
      <c r="AF603" s="91"/>
      <c r="AG603" s="91"/>
      <c r="AH603" s="1"/>
      <c r="AI603" s="1"/>
      <c r="AJ603" s="1"/>
      <c r="AK603" s="1"/>
      <c r="AL603" s="1"/>
      <c r="AM603" s="1"/>
      <c r="AN603" s="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  <c r="AD604" s="91"/>
      <c r="AE604" s="91"/>
      <c r="AF604" s="91"/>
      <c r="AG604" s="91"/>
      <c r="AH604" s="1"/>
      <c r="AI604" s="1"/>
      <c r="AJ604" s="1"/>
      <c r="AK604" s="1"/>
      <c r="AL604" s="1"/>
      <c r="AM604" s="1"/>
      <c r="AN604" s="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  <c r="AD605" s="91"/>
      <c r="AE605" s="91"/>
      <c r="AF605" s="91"/>
      <c r="AG605" s="91"/>
      <c r="AH605" s="1"/>
      <c r="AI605" s="1"/>
      <c r="AJ605" s="1"/>
      <c r="AK605" s="1"/>
      <c r="AL605" s="1"/>
      <c r="AM605" s="1"/>
      <c r="AN605" s="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  <c r="AD606" s="91"/>
      <c r="AE606" s="91"/>
      <c r="AF606" s="91"/>
      <c r="AG606" s="91"/>
      <c r="AH606" s="1"/>
      <c r="AI606" s="1"/>
      <c r="AJ606" s="1"/>
      <c r="AK606" s="1"/>
      <c r="AL606" s="1"/>
      <c r="AM606" s="1"/>
      <c r="AN606" s="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  <c r="AD607" s="91"/>
      <c r="AE607" s="91"/>
      <c r="AF607" s="91"/>
      <c r="AG607" s="91"/>
      <c r="AH607" s="1"/>
      <c r="AI607" s="1"/>
      <c r="AJ607" s="1"/>
      <c r="AK607" s="1"/>
      <c r="AL607" s="1"/>
      <c r="AM607" s="1"/>
      <c r="AN607" s="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  <c r="AD608" s="91"/>
      <c r="AE608" s="91"/>
      <c r="AF608" s="91"/>
      <c r="AG608" s="91"/>
      <c r="AH608" s="1"/>
      <c r="AI608" s="1"/>
      <c r="AJ608" s="1"/>
      <c r="AK608" s="1"/>
      <c r="AL608" s="1"/>
      <c r="AM608" s="1"/>
      <c r="AN608" s="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  <c r="AD609" s="91"/>
      <c r="AE609" s="91"/>
      <c r="AF609" s="91"/>
      <c r="AG609" s="91"/>
      <c r="AH609" s="1"/>
      <c r="AI609" s="1"/>
      <c r="AJ609" s="1"/>
      <c r="AK609" s="1"/>
      <c r="AL609" s="1"/>
      <c r="AM609" s="1"/>
      <c r="AN609" s="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  <c r="AD610" s="91"/>
      <c r="AE610" s="91"/>
      <c r="AF610" s="91"/>
      <c r="AG610" s="91"/>
      <c r="AH610" s="1"/>
      <c r="AI610" s="1"/>
      <c r="AJ610" s="1"/>
      <c r="AK610" s="1"/>
      <c r="AL610" s="1"/>
      <c r="AM610" s="1"/>
      <c r="AN610" s="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  <c r="AD611" s="91"/>
      <c r="AE611" s="91"/>
      <c r="AF611" s="91"/>
      <c r="AG611" s="91"/>
      <c r="AH611" s="1"/>
      <c r="AI611" s="1"/>
      <c r="AJ611" s="1"/>
      <c r="AK611" s="1"/>
      <c r="AL611" s="1"/>
      <c r="AM611" s="1"/>
      <c r="AN611" s="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  <c r="AD612" s="91"/>
      <c r="AE612" s="91"/>
      <c r="AF612" s="91"/>
      <c r="AG612" s="91"/>
      <c r="AH612" s="1"/>
      <c r="AI612" s="1"/>
      <c r="AJ612" s="1"/>
      <c r="AK612" s="1"/>
      <c r="AL612" s="1"/>
      <c r="AM612" s="1"/>
      <c r="AN612" s="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  <c r="AD613" s="91"/>
      <c r="AE613" s="91"/>
      <c r="AF613" s="91"/>
      <c r="AG613" s="91"/>
      <c r="AH613" s="1"/>
      <c r="AI613" s="1"/>
      <c r="AJ613" s="1"/>
      <c r="AK613" s="1"/>
      <c r="AL613" s="1"/>
      <c r="AM613" s="1"/>
      <c r="AN613" s="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  <c r="AD614" s="91"/>
      <c r="AE614" s="91"/>
      <c r="AF614" s="91"/>
      <c r="AG614" s="91"/>
      <c r="AH614" s="1"/>
      <c r="AI614" s="1"/>
      <c r="AJ614" s="1"/>
      <c r="AK614" s="1"/>
      <c r="AL614" s="1"/>
      <c r="AM614" s="1"/>
      <c r="AN614" s="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  <c r="AD615" s="91"/>
      <c r="AE615" s="91"/>
      <c r="AF615" s="91"/>
      <c r="AG615" s="91"/>
      <c r="AH615" s="1"/>
      <c r="AI615" s="1"/>
      <c r="AJ615" s="1"/>
      <c r="AK615" s="1"/>
      <c r="AL615" s="1"/>
      <c r="AM615" s="1"/>
      <c r="AN615" s="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  <c r="AD616" s="91"/>
      <c r="AE616" s="91"/>
      <c r="AF616" s="91"/>
      <c r="AG616" s="91"/>
      <c r="AH616" s="1"/>
      <c r="AI616" s="1"/>
      <c r="AJ616" s="1"/>
      <c r="AK616" s="1"/>
      <c r="AL616" s="1"/>
      <c r="AM616" s="1"/>
      <c r="AN616" s="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  <c r="AD617" s="91"/>
      <c r="AE617" s="91"/>
      <c r="AF617" s="91"/>
      <c r="AG617" s="91"/>
      <c r="AH617" s="1"/>
      <c r="AI617" s="1"/>
      <c r="AJ617" s="1"/>
      <c r="AK617" s="1"/>
      <c r="AL617" s="1"/>
      <c r="AM617" s="1"/>
      <c r="AN617" s="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  <c r="AD618" s="91"/>
      <c r="AE618" s="91"/>
      <c r="AF618" s="91"/>
      <c r="AG618" s="91"/>
      <c r="AH618" s="1"/>
      <c r="AI618" s="1"/>
      <c r="AJ618" s="1"/>
      <c r="AK618" s="1"/>
      <c r="AL618" s="1"/>
      <c r="AM618" s="1"/>
      <c r="AN618" s="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  <c r="AD619" s="91"/>
      <c r="AE619" s="91"/>
      <c r="AF619" s="91"/>
      <c r="AG619" s="91"/>
      <c r="AH619" s="1"/>
      <c r="AI619" s="1"/>
      <c r="AJ619" s="1"/>
      <c r="AK619" s="1"/>
      <c r="AL619" s="1"/>
      <c r="AM619" s="1"/>
      <c r="AN619" s="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  <c r="AD620" s="91"/>
      <c r="AE620" s="91"/>
      <c r="AF620" s="91"/>
      <c r="AG620" s="91"/>
      <c r="AH620" s="1"/>
      <c r="AI620" s="1"/>
      <c r="AJ620" s="1"/>
      <c r="AK620" s="1"/>
      <c r="AL620" s="1"/>
      <c r="AM620" s="1"/>
      <c r="AN620" s="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  <c r="AD621" s="91"/>
      <c r="AE621" s="91"/>
      <c r="AF621" s="91"/>
      <c r="AG621" s="91"/>
      <c r="AH621" s="1"/>
      <c r="AI621" s="1"/>
      <c r="AJ621" s="1"/>
      <c r="AK621" s="1"/>
      <c r="AL621" s="1"/>
      <c r="AM621" s="1"/>
      <c r="AN621" s="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  <c r="AD622" s="91"/>
      <c r="AE622" s="91"/>
      <c r="AF622" s="91"/>
      <c r="AG622" s="91"/>
      <c r="AH622" s="1"/>
      <c r="AI622" s="1"/>
      <c r="AJ622" s="1"/>
      <c r="AK622" s="1"/>
      <c r="AL622" s="1"/>
      <c r="AM622" s="1"/>
      <c r="AN622" s="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  <c r="AD623" s="91"/>
      <c r="AE623" s="91"/>
      <c r="AF623" s="91"/>
      <c r="AG623" s="91"/>
      <c r="AH623" s="1"/>
      <c r="AI623" s="1"/>
      <c r="AJ623" s="1"/>
      <c r="AK623" s="1"/>
      <c r="AL623" s="1"/>
      <c r="AM623" s="1"/>
      <c r="AN623" s="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  <c r="AD624" s="91"/>
      <c r="AE624" s="91"/>
      <c r="AF624" s="91"/>
      <c r="AG624" s="91"/>
      <c r="AH624" s="1"/>
      <c r="AI624" s="1"/>
      <c r="AJ624" s="1"/>
      <c r="AK624" s="1"/>
      <c r="AL624" s="1"/>
      <c r="AM624" s="1"/>
      <c r="AN624" s="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  <c r="AD625" s="91"/>
      <c r="AE625" s="91"/>
      <c r="AF625" s="91"/>
      <c r="AG625" s="91"/>
      <c r="AH625" s="1"/>
      <c r="AI625" s="1"/>
      <c r="AJ625" s="1"/>
      <c r="AK625" s="1"/>
      <c r="AL625" s="1"/>
      <c r="AM625" s="1"/>
      <c r="AN625" s="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  <c r="AD626" s="91"/>
      <c r="AE626" s="91"/>
      <c r="AF626" s="91"/>
      <c r="AG626" s="91"/>
      <c r="AH626" s="1"/>
      <c r="AI626" s="1"/>
      <c r="AJ626" s="1"/>
      <c r="AK626" s="1"/>
      <c r="AL626" s="1"/>
      <c r="AM626" s="1"/>
      <c r="AN626" s="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  <c r="AD627" s="91"/>
      <c r="AE627" s="91"/>
      <c r="AF627" s="91"/>
      <c r="AG627" s="91"/>
      <c r="AH627" s="1"/>
      <c r="AI627" s="1"/>
      <c r="AJ627" s="1"/>
      <c r="AK627" s="1"/>
      <c r="AL627" s="1"/>
      <c r="AM627" s="1"/>
      <c r="AN627" s="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  <c r="AD628" s="91"/>
      <c r="AE628" s="91"/>
      <c r="AF628" s="91"/>
      <c r="AG628" s="91"/>
      <c r="AH628" s="1"/>
      <c r="AI628" s="1"/>
      <c r="AJ628" s="1"/>
      <c r="AK628" s="1"/>
      <c r="AL628" s="1"/>
      <c r="AM628" s="1"/>
      <c r="AN628" s="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  <c r="AD629" s="91"/>
      <c r="AE629" s="91"/>
      <c r="AF629" s="91"/>
      <c r="AG629" s="91"/>
      <c r="AH629" s="1"/>
      <c r="AI629" s="1"/>
      <c r="AJ629" s="1"/>
      <c r="AK629" s="1"/>
      <c r="AL629" s="1"/>
      <c r="AM629" s="1"/>
      <c r="AN629" s="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  <c r="AD630" s="91"/>
      <c r="AE630" s="91"/>
      <c r="AF630" s="91"/>
      <c r="AG630" s="91"/>
      <c r="AH630" s="1"/>
      <c r="AI630" s="1"/>
      <c r="AJ630" s="1"/>
      <c r="AK630" s="1"/>
      <c r="AL630" s="1"/>
      <c r="AM630" s="1"/>
      <c r="AN630" s="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  <c r="AD631" s="91"/>
      <c r="AE631" s="91"/>
      <c r="AF631" s="91"/>
      <c r="AG631" s="91"/>
      <c r="AH631" s="1"/>
      <c r="AI631" s="1"/>
      <c r="AJ631" s="1"/>
      <c r="AK631" s="1"/>
      <c r="AL631" s="1"/>
      <c r="AM631" s="1"/>
      <c r="AN631" s="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  <c r="AD632" s="91"/>
      <c r="AE632" s="91"/>
      <c r="AF632" s="91"/>
      <c r="AG632" s="91"/>
      <c r="AH632" s="1"/>
      <c r="AI632" s="1"/>
      <c r="AJ632" s="1"/>
      <c r="AK632" s="1"/>
      <c r="AL632" s="1"/>
      <c r="AM632" s="1"/>
      <c r="AN632" s="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  <c r="AD633" s="91"/>
      <c r="AE633" s="91"/>
      <c r="AF633" s="91"/>
      <c r="AG633" s="91"/>
      <c r="AH633" s="1"/>
      <c r="AI633" s="1"/>
      <c r="AJ633" s="1"/>
      <c r="AK633" s="1"/>
      <c r="AL633" s="1"/>
      <c r="AM633" s="1"/>
      <c r="AN633" s="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  <c r="AD634" s="91"/>
      <c r="AE634" s="91"/>
      <c r="AF634" s="91"/>
      <c r="AG634" s="91"/>
      <c r="AH634" s="1"/>
      <c r="AI634" s="1"/>
      <c r="AJ634" s="1"/>
      <c r="AK634" s="1"/>
      <c r="AL634" s="1"/>
      <c r="AM634" s="1"/>
      <c r="AN634" s="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  <c r="AD635" s="91"/>
      <c r="AE635" s="91"/>
      <c r="AF635" s="91"/>
      <c r="AG635" s="91"/>
      <c r="AH635" s="1"/>
      <c r="AI635" s="1"/>
      <c r="AJ635" s="1"/>
      <c r="AK635" s="1"/>
      <c r="AL635" s="1"/>
      <c r="AM635" s="1"/>
      <c r="AN635" s="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91"/>
      <c r="AF636" s="91"/>
      <c r="AG636" s="91"/>
      <c r="AH636" s="1"/>
      <c r="AI636" s="1"/>
      <c r="AJ636" s="1"/>
      <c r="AK636" s="1"/>
      <c r="AL636" s="1"/>
      <c r="AM636" s="1"/>
      <c r="AN636" s="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91"/>
      <c r="AF637" s="91"/>
      <c r="AG637" s="91"/>
      <c r="AH637" s="1"/>
      <c r="AI637" s="1"/>
      <c r="AJ637" s="1"/>
      <c r="AK637" s="1"/>
      <c r="AL637" s="1"/>
      <c r="AM637" s="1"/>
      <c r="AN637" s="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91"/>
      <c r="AF638" s="91"/>
      <c r="AG638" s="91"/>
      <c r="AH638" s="1"/>
      <c r="AI638" s="1"/>
      <c r="AJ638" s="1"/>
      <c r="AK638" s="1"/>
      <c r="AL638" s="1"/>
      <c r="AM638" s="1"/>
      <c r="AN638" s="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91"/>
      <c r="AF639" s="91"/>
      <c r="AG639" s="91"/>
      <c r="AH639" s="1"/>
      <c r="AI639" s="1"/>
      <c r="AJ639" s="1"/>
      <c r="AK639" s="1"/>
      <c r="AL639" s="1"/>
      <c r="AM639" s="1"/>
      <c r="AN639" s="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  <c r="AD640" s="91"/>
      <c r="AE640" s="91"/>
      <c r="AF640" s="91"/>
      <c r="AG640" s="91"/>
      <c r="AH640" s="1"/>
      <c r="AI640" s="1"/>
      <c r="AJ640" s="1"/>
      <c r="AK640" s="1"/>
      <c r="AL640" s="1"/>
      <c r="AM640" s="1"/>
      <c r="AN640" s="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  <c r="AD641" s="91"/>
      <c r="AE641" s="91"/>
      <c r="AF641" s="91"/>
      <c r="AG641" s="91"/>
      <c r="AH641" s="1"/>
      <c r="AI641" s="1"/>
      <c r="AJ641" s="1"/>
      <c r="AK641" s="1"/>
      <c r="AL641" s="1"/>
      <c r="AM641" s="1"/>
      <c r="AN641" s="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91"/>
      <c r="AF642" s="91"/>
      <c r="AG642" s="91"/>
      <c r="AH642" s="1"/>
      <c r="AI642" s="1"/>
      <c r="AJ642" s="1"/>
      <c r="AK642" s="1"/>
      <c r="AL642" s="1"/>
      <c r="AM642" s="1"/>
      <c r="AN642" s="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91"/>
      <c r="AF643" s="91"/>
      <c r="AG643" s="91"/>
      <c r="AH643" s="1"/>
      <c r="AI643" s="1"/>
      <c r="AJ643" s="1"/>
      <c r="AK643" s="1"/>
      <c r="AL643" s="1"/>
      <c r="AM643" s="1"/>
      <c r="AN643" s="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91"/>
      <c r="AF644" s="91"/>
      <c r="AG644" s="91"/>
      <c r="AH644" s="1"/>
      <c r="AI644" s="1"/>
      <c r="AJ644" s="1"/>
      <c r="AK644" s="1"/>
      <c r="AL644" s="1"/>
      <c r="AM644" s="1"/>
      <c r="AN644" s="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  <c r="AD645" s="91"/>
      <c r="AE645" s="91"/>
      <c r="AF645" s="91"/>
      <c r="AG645" s="91"/>
      <c r="AH645" s="1"/>
      <c r="AI645" s="1"/>
      <c r="AJ645" s="1"/>
      <c r="AK645" s="1"/>
      <c r="AL645" s="1"/>
      <c r="AM645" s="1"/>
      <c r="AN645" s="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  <c r="AD646" s="91"/>
      <c r="AE646" s="91"/>
      <c r="AF646" s="91"/>
      <c r="AG646" s="91"/>
      <c r="AH646" s="1"/>
      <c r="AI646" s="1"/>
      <c r="AJ646" s="1"/>
      <c r="AK646" s="1"/>
      <c r="AL646" s="1"/>
      <c r="AM646" s="1"/>
      <c r="AN646" s="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  <c r="AD647" s="91"/>
      <c r="AE647" s="91"/>
      <c r="AF647" s="91"/>
      <c r="AG647" s="91"/>
      <c r="AH647" s="1"/>
      <c r="AI647" s="1"/>
      <c r="AJ647" s="1"/>
      <c r="AK647" s="1"/>
      <c r="AL647" s="1"/>
      <c r="AM647" s="1"/>
      <c r="AN647" s="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  <c r="AD648" s="91"/>
      <c r="AE648" s="91"/>
      <c r="AF648" s="91"/>
      <c r="AG648" s="91"/>
      <c r="AH648" s="1"/>
      <c r="AI648" s="1"/>
      <c r="AJ648" s="1"/>
      <c r="AK648" s="1"/>
      <c r="AL648" s="1"/>
      <c r="AM648" s="1"/>
      <c r="AN648" s="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  <c r="AD649" s="91"/>
      <c r="AE649" s="91"/>
      <c r="AF649" s="91"/>
      <c r="AG649" s="91"/>
      <c r="AH649" s="1"/>
      <c r="AI649" s="1"/>
      <c r="AJ649" s="1"/>
      <c r="AK649" s="1"/>
      <c r="AL649" s="1"/>
      <c r="AM649" s="1"/>
      <c r="AN649" s="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  <c r="AE650" s="91"/>
      <c r="AF650" s="91"/>
      <c r="AG650" s="91"/>
      <c r="AH650" s="1"/>
      <c r="AI650" s="1"/>
      <c r="AJ650" s="1"/>
      <c r="AK650" s="1"/>
      <c r="AL650" s="1"/>
      <c r="AM650" s="1"/>
      <c r="AN650" s="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  <c r="AE651" s="91"/>
      <c r="AF651" s="91"/>
      <c r="AG651" s="91"/>
      <c r="AH651" s="1"/>
      <c r="AI651" s="1"/>
      <c r="AJ651" s="1"/>
      <c r="AK651" s="1"/>
      <c r="AL651" s="1"/>
      <c r="AM651" s="1"/>
      <c r="AN651" s="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  <c r="AE652" s="91"/>
      <c r="AF652" s="91"/>
      <c r="AG652" s="91"/>
      <c r="AH652" s="1"/>
      <c r="AI652" s="1"/>
      <c r="AJ652" s="1"/>
      <c r="AK652" s="1"/>
      <c r="AL652" s="1"/>
      <c r="AM652" s="1"/>
      <c r="AN652" s="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  <c r="AE653" s="91"/>
      <c r="AF653" s="91"/>
      <c r="AG653" s="91"/>
      <c r="AH653" s="1"/>
      <c r="AI653" s="1"/>
      <c r="AJ653" s="1"/>
      <c r="AK653" s="1"/>
      <c r="AL653" s="1"/>
      <c r="AM653" s="1"/>
      <c r="AN653" s="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  <c r="AE654" s="91"/>
      <c r="AF654" s="91"/>
      <c r="AG654" s="91"/>
      <c r="AH654" s="1"/>
      <c r="AI654" s="1"/>
      <c r="AJ654" s="1"/>
      <c r="AK654" s="1"/>
      <c r="AL654" s="1"/>
      <c r="AM654" s="1"/>
      <c r="AN654" s="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  <c r="AD655" s="91"/>
      <c r="AE655" s="91"/>
      <c r="AF655" s="91"/>
      <c r="AG655" s="91"/>
      <c r="AH655" s="1"/>
      <c r="AI655" s="1"/>
      <c r="AJ655" s="1"/>
      <c r="AK655" s="1"/>
      <c r="AL655" s="1"/>
      <c r="AM655" s="1"/>
      <c r="AN655" s="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  <c r="AD656" s="91"/>
      <c r="AE656" s="91"/>
      <c r="AF656" s="91"/>
      <c r="AG656" s="91"/>
      <c r="AH656" s="1"/>
      <c r="AI656" s="1"/>
      <c r="AJ656" s="1"/>
      <c r="AK656" s="1"/>
      <c r="AL656" s="1"/>
      <c r="AM656" s="1"/>
      <c r="AN656" s="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  <c r="AD657" s="91"/>
      <c r="AE657" s="91"/>
      <c r="AF657" s="91"/>
      <c r="AG657" s="91"/>
      <c r="AH657" s="1"/>
      <c r="AI657" s="1"/>
      <c r="AJ657" s="1"/>
      <c r="AK657" s="1"/>
      <c r="AL657" s="1"/>
      <c r="AM657" s="1"/>
      <c r="AN657" s="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  <c r="AD658" s="91"/>
      <c r="AE658" s="91"/>
      <c r="AF658" s="91"/>
      <c r="AG658" s="91"/>
      <c r="AH658" s="1"/>
      <c r="AI658" s="1"/>
      <c r="AJ658" s="1"/>
      <c r="AK658" s="1"/>
      <c r="AL658" s="1"/>
      <c r="AM658" s="1"/>
      <c r="AN658" s="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  <c r="AD659" s="91"/>
      <c r="AE659" s="91"/>
      <c r="AF659" s="91"/>
      <c r="AG659" s="91"/>
      <c r="AH659" s="1"/>
      <c r="AI659" s="1"/>
      <c r="AJ659" s="1"/>
      <c r="AK659" s="1"/>
      <c r="AL659" s="1"/>
      <c r="AM659" s="1"/>
      <c r="AN659" s="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  <c r="AD660" s="91"/>
      <c r="AE660" s="91"/>
      <c r="AF660" s="91"/>
      <c r="AG660" s="91"/>
      <c r="AH660" s="1"/>
      <c r="AI660" s="1"/>
      <c r="AJ660" s="1"/>
      <c r="AK660" s="1"/>
      <c r="AL660" s="1"/>
      <c r="AM660" s="1"/>
      <c r="AN660" s="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  <c r="AD661" s="91"/>
      <c r="AE661" s="91"/>
      <c r="AF661" s="91"/>
      <c r="AG661" s="91"/>
      <c r="AH661" s="1"/>
      <c r="AI661" s="1"/>
      <c r="AJ661" s="1"/>
      <c r="AK661" s="1"/>
      <c r="AL661" s="1"/>
      <c r="AM661" s="1"/>
      <c r="AN661" s="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  <c r="AD662" s="91"/>
      <c r="AE662" s="91"/>
      <c r="AF662" s="91"/>
      <c r="AG662" s="91"/>
      <c r="AH662" s="1"/>
      <c r="AI662" s="1"/>
      <c r="AJ662" s="1"/>
      <c r="AK662" s="1"/>
      <c r="AL662" s="1"/>
      <c r="AM662" s="1"/>
      <c r="AN662" s="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  <c r="AD663" s="91"/>
      <c r="AE663" s="91"/>
      <c r="AF663" s="91"/>
      <c r="AG663" s="91"/>
      <c r="AH663" s="1"/>
      <c r="AI663" s="1"/>
      <c r="AJ663" s="1"/>
      <c r="AK663" s="1"/>
      <c r="AL663" s="1"/>
      <c r="AM663" s="1"/>
      <c r="AN663" s="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  <c r="AE664" s="91"/>
      <c r="AF664" s="91"/>
      <c r="AG664" s="91"/>
      <c r="AH664" s="1"/>
      <c r="AI664" s="1"/>
      <c r="AJ664" s="1"/>
      <c r="AK664" s="1"/>
      <c r="AL664" s="1"/>
      <c r="AM664" s="1"/>
      <c r="AN664" s="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  <c r="AE665" s="91"/>
      <c r="AF665" s="91"/>
      <c r="AG665" s="91"/>
      <c r="AH665" s="1"/>
      <c r="AI665" s="1"/>
      <c r="AJ665" s="1"/>
      <c r="AK665" s="1"/>
      <c r="AL665" s="1"/>
      <c r="AM665" s="1"/>
      <c r="AN665" s="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  <c r="AE666" s="91"/>
      <c r="AF666" s="91"/>
      <c r="AG666" s="91"/>
      <c r="AH666" s="1"/>
      <c r="AI666" s="1"/>
      <c r="AJ666" s="1"/>
      <c r="AK666" s="1"/>
      <c r="AL666" s="1"/>
      <c r="AM666" s="1"/>
      <c r="AN666" s="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  <c r="AF667" s="91"/>
      <c r="AG667" s="91"/>
      <c r="AH667" s="1"/>
      <c r="AI667" s="1"/>
      <c r="AJ667" s="1"/>
      <c r="AK667" s="1"/>
      <c r="AL667" s="1"/>
      <c r="AM667" s="1"/>
      <c r="AN667" s="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  <c r="AE668" s="91"/>
      <c r="AF668" s="91"/>
      <c r="AG668" s="91"/>
      <c r="AH668" s="1"/>
      <c r="AI668" s="1"/>
      <c r="AJ668" s="1"/>
      <c r="AK668" s="1"/>
      <c r="AL668" s="1"/>
      <c r="AM668" s="1"/>
      <c r="AN668" s="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  <c r="AE669" s="91"/>
      <c r="AF669" s="91"/>
      <c r="AG669" s="91"/>
      <c r="AH669" s="1"/>
      <c r="AI669" s="1"/>
      <c r="AJ669" s="1"/>
      <c r="AK669" s="1"/>
      <c r="AL669" s="1"/>
      <c r="AM669" s="1"/>
      <c r="AN669" s="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  <c r="AE670" s="91"/>
      <c r="AF670" s="91"/>
      <c r="AG670" s="91"/>
      <c r="AH670" s="1"/>
      <c r="AI670" s="1"/>
      <c r="AJ670" s="1"/>
      <c r="AK670" s="1"/>
      <c r="AL670" s="1"/>
      <c r="AM670" s="1"/>
      <c r="AN670" s="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  <c r="AE671" s="91"/>
      <c r="AF671" s="91"/>
      <c r="AG671" s="91"/>
      <c r="AH671" s="1"/>
      <c r="AI671" s="1"/>
      <c r="AJ671" s="1"/>
      <c r="AK671" s="1"/>
      <c r="AL671" s="1"/>
      <c r="AM671" s="1"/>
      <c r="AN671" s="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  <c r="AE672" s="91"/>
      <c r="AF672" s="91"/>
      <c r="AG672" s="91"/>
      <c r="AH672" s="1"/>
      <c r="AI672" s="1"/>
      <c r="AJ672" s="1"/>
      <c r="AK672" s="1"/>
      <c r="AL672" s="1"/>
      <c r="AM672" s="1"/>
      <c r="AN672" s="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  <c r="AE673" s="91"/>
      <c r="AF673" s="91"/>
      <c r="AG673" s="91"/>
      <c r="AH673" s="1"/>
      <c r="AI673" s="1"/>
      <c r="AJ673" s="1"/>
      <c r="AK673" s="1"/>
      <c r="AL673" s="1"/>
      <c r="AM673" s="1"/>
      <c r="AN673" s="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  <c r="AE674" s="91"/>
      <c r="AF674" s="91"/>
      <c r="AG674" s="91"/>
      <c r="AH674" s="1"/>
      <c r="AI674" s="1"/>
      <c r="AJ674" s="1"/>
      <c r="AK674" s="1"/>
      <c r="AL674" s="1"/>
      <c r="AM674" s="1"/>
      <c r="AN674" s="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  <c r="AE675" s="91"/>
      <c r="AF675" s="91"/>
      <c r="AG675" s="91"/>
      <c r="AH675" s="1"/>
      <c r="AI675" s="1"/>
      <c r="AJ675" s="1"/>
      <c r="AK675" s="1"/>
      <c r="AL675" s="1"/>
      <c r="AM675" s="1"/>
      <c r="AN675" s="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  <c r="AE676" s="91"/>
      <c r="AF676" s="91"/>
      <c r="AG676" s="91"/>
      <c r="AH676" s="1"/>
      <c r="AI676" s="1"/>
      <c r="AJ676" s="1"/>
      <c r="AK676" s="1"/>
      <c r="AL676" s="1"/>
      <c r="AM676" s="1"/>
      <c r="AN676" s="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  <c r="AE677" s="91"/>
      <c r="AF677" s="91"/>
      <c r="AG677" s="91"/>
      <c r="AH677" s="1"/>
      <c r="AI677" s="1"/>
      <c r="AJ677" s="1"/>
      <c r="AK677" s="1"/>
      <c r="AL677" s="1"/>
      <c r="AM677" s="1"/>
      <c r="AN677" s="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  <c r="AE678" s="91"/>
      <c r="AF678" s="91"/>
      <c r="AG678" s="91"/>
      <c r="AH678" s="1"/>
      <c r="AI678" s="1"/>
      <c r="AJ678" s="1"/>
      <c r="AK678" s="1"/>
      <c r="AL678" s="1"/>
      <c r="AM678" s="1"/>
      <c r="AN678" s="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  <c r="AE679" s="91"/>
      <c r="AF679" s="91"/>
      <c r="AG679" s="91"/>
      <c r="AH679" s="1"/>
      <c r="AI679" s="1"/>
      <c r="AJ679" s="1"/>
      <c r="AK679" s="1"/>
      <c r="AL679" s="1"/>
      <c r="AM679" s="1"/>
      <c r="AN679" s="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  <c r="AE680" s="91"/>
      <c r="AF680" s="91"/>
      <c r="AG680" s="91"/>
      <c r="AH680" s="1"/>
      <c r="AI680" s="1"/>
      <c r="AJ680" s="1"/>
      <c r="AK680" s="1"/>
      <c r="AL680" s="1"/>
      <c r="AM680" s="1"/>
      <c r="AN680" s="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  <c r="AE681" s="91"/>
      <c r="AF681" s="91"/>
      <c r="AG681" s="91"/>
      <c r="AH681" s="1"/>
      <c r="AI681" s="1"/>
      <c r="AJ681" s="1"/>
      <c r="AK681" s="1"/>
      <c r="AL681" s="1"/>
      <c r="AM681" s="1"/>
      <c r="AN681" s="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  <c r="AE682" s="91"/>
      <c r="AF682" s="91"/>
      <c r="AG682" s="91"/>
      <c r="AH682" s="1"/>
      <c r="AI682" s="1"/>
      <c r="AJ682" s="1"/>
      <c r="AK682" s="1"/>
      <c r="AL682" s="1"/>
      <c r="AM682" s="1"/>
      <c r="AN682" s="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  <c r="AE683" s="91"/>
      <c r="AF683" s="91"/>
      <c r="AG683" s="91"/>
      <c r="AH683" s="1"/>
      <c r="AI683" s="1"/>
      <c r="AJ683" s="1"/>
      <c r="AK683" s="1"/>
      <c r="AL683" s="1"/>
      <c r="AM683" s="1"/>
      <c r="AN683" s="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  <c r="AE684" s="91"/>
      <c r="AF684" s="91"/>
      <c r="AG684" s="91"/>
      <c r="AH684" s="1"/>
      <c r="AI684" s="1"/>
      <c r="AJ684" s="1"/>
      <c r="AK684" s="1"/>
      <c r="AL684" s="1"/>
      <c r="AM684" s="1"/>
      <c r="AN684" s="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  <c r="AE685" s="91"/>
      <c r="AF685" s="91"/>
      <c r="AG685" s="91"/>
      <c r="AH685" s="1"/>
      <c r="AI685" s="1"/>
      <c r="AJ685" s="1"/>
      <c r="AK685" s="1"/>
      <c r="AL685" s="1"/>
      <c r="AM685" s="1"/>
      <c r="AN685" s="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  <c r="AE686" s="91"/>
      <c r="AF686" s="91"/>
      <c r="AG686" s="91"/>
      <c r="AH686" s="1"/>
      <c r="AI686" s="1"/>
      <c r="AJ686" s="1"/>
      <c r="AK686" s="1"/>
      <c r="AL686" s="1"/>
      <c r="AM686" s="1"/>
      <c r="AN686" s="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  <c r="AE687" s="91"/>
      <c r="AF687" s="91"/>
      <c r="AG687" s="91"/>
      <c r="AH687" s="1"/>
      <c r="AI687" s="1"/>
      <c r="AJ687" s="1"/>
      <c r="AK687" s="1"/>
      <c r="AL687" s="1"/>
      <c r="AM687" s="1"/>
      <c r="AN687" s="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  <c r="AE688" s="91"/>
      <c r="AF688" s="91"/>
      <c r="AG688" s="91"/>
      <c r="AH688" s="1"/>
      <c r="AI688" s="1"/>
      <c r="AJ688" s="1"/>
      <c r="AK688" s="1"/>
      <c r="AL688" s="1"/>
      <c r="AM688" s="1"/>
      <c r="AN688" s="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  <c r="AE689" s="91"/>
      <c r="AF689" s="91"/>
      <c r="AG689" s="91"/>
      <c r="AH689" s="1"/>
      <c r="AI689" s="1"/>
      <c r="AJ689" s="1"/>
      <c r="AK689" s="1"/>
      <c r="AL689" s="1"/>
      <c r="AM689" s="1"/>
      <c r="AN689" s="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  <c r="AE690" s="91"/>
      <c r="AF690" s="91"/>
      <c r="AG690" s="91"/>
      <c r="AH690" s="1"/>
      <c r="AI690" s="1"/>
      <c r="AJ690" s="1"/>
      <c r="AK690" s="1"/>
      <c r="AL690" s="1"/>
      <c r="AM690" s="1"/>
      <c r="AN690" s="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  <c r="AE691" s="91"/>
      <c r="AF691" s="91"/>
      <c r="AG691" s="91"/>
      <c r="AH691" s="1"/>
      <c r="AI691" s="1"/>
      <c r="AJ691" s="1"/>
      <c r="AK691" s="1"/>
      <c r="AL691" s="1"/>
      <c r="AM691" s="1"/>
      <c r="AN691" s="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  <c r="AE692" s="91"/>
      <c r="AF692" s="91"/>
      <c r="AG692" s="91"/>
      <c r="AH692" s="1"/>
      <c r="AI692" s="1"/>
      <c r="AJ692" s="1"/>
      <c r="AK692" s="1"/>
      <c r="AL692" s="1"/>
      <c r="AM692" s="1"/>
      <c r="AN692" s="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  <c r="AE693" s="91"/>
      <c r="AF693" s="91"/>
      <c r="AG693" s="91"/>
      <c r="AH693" s="1"/>
      <c r="AI693" s="1"/>
      <c r="AJ693" s="1"/>
      <c r="AK693" s="1"/>
      <c r="AL693" s="1"/>
      <c r="AM693" s="1"/>
      <c r="AN693" s="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  <c r="AE694" s="91"/>
      <c r="AF694" s="91"/>
      <c r="AG694" s="91"/>
      <c r="AH694" s="1"/>
      <c r="AI694" s="1"/>
      <c r="AJ694" s="1"/>
      <c r="AK694" s="1"/>
      <c r="AL694" s="1"/>
      <c r="AM694" s="1"/>
      <c r="AN694" s="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  <c r="AE695" s="91"/>
      <c r="AF695" s="91"/>
      <c r="AG695" s="91"/>
      <c r="AH695" s="1"/>
      <c r="AI695" s="1"/>
      <c r="AJ695" s="1"/>
      <c r="AK695" s="1"/>
      <c r="AL695" s="1"/>
      <c r="AM695" s="1"/>
      <c r="AN695" s="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  <c r="AE696" s="91"/>
      <c r="AF696" s="91"/>
      <c r="AG696" s="91"/>
      <c r="AH696" s="1"/>
      <c r="AI696" s="1"/>
      <c r="AJ696" s="1"/>
      <c r="AK696" s="1"/>
      <c r="AL696" s="1"/>
      <c r="AM696" s="1"/>
      <c r="AN696" s="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  <c r="AE697" s="91"/>
      <c r="AF697" s="91"/>
      <c r="AG697" s="91"/>
      <c r="AH697" s="1"/>
      <c r="AI697" s="1"/>
      <c r="AJ697" s="1"/>
      <c r="AK697" s="1"/>
      <c r="AL697" s="1"/>
      <c r="AM697" s="1"/>
      <c r="AN697" s="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  <c r="AE698" s="91"/>
      <c r="AF698" s="91"/>
      <c r="AG698" s="91"/>
      <c r="AH698" s="1"/>
      <c r="AI698" s="1"/>
      <c r="AJ698" s="1"/>
      <c r="AK698" s="1"/>
      <c r="AL698" s="1"/>
      <c r="AM698" s="1"/>
      <c r="AN698" s="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  <c r="AE699" s="91"/>
      <c r="AF699" s="91"/>
      <c r="AG699" s="91"/>
      <c r="AH699" s="1"/>
      <c r="AI699" s="1"/>
      <c r="AJ699" s="1"/>
      <c r="AK699" s="1"/>
      <c r="AL699" s="1"/>
      <c r="AM699" s="1"/>
      <c r="AN699" s="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  <c r="AE700" s="91"/>
      <c r="AF700" s="91"/>
      <c r="AG700" s="91"/>
      <c r="AH700" s="1"/>
      <c r="AI700" s="1"/>
      <c r="AJ700" s="1"/>
      <c r="AK700" s="1"/>
      <c r="AL700" s="1"/>
      <c r="AM700" s="1"/>
      <c r="AN700" s="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  <c r="AE701" s="91"/>
      <c r="AF701" s="91"/>
      <c r="AG701" s="91"/>
      <c r="AH701" s="1"/>
      <c r="AI701" s="1"/>
      <c r="AJ701" s="1"/>
      <c r="AK701" s="1"/>
      <c r="AL701" s="1"/>
      <c r="AM701" s="1"/>
      <c r="AN701" s="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  <c r="AE702" s="91"/>
      <c r="AF702" s="91"/>
      <c r="AG702" s="91"/>
      <c r="AH702" s="1"/>
      <c r="AI702" s="1"/>
      <c r="AJ702" s="1"/>
      <c r="AK702" s="1"/>
      <c r="AL702" s="1"/>
      <c r="AM702" s="1"/>
      <c r="AN702" s="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  <c r="AE703" s="91"/>
      <c r="AF703" s="91"/>
      <c r="AG703" s="91"/>
      <c r="AH703" s="1"/>
      <c r="AI703" s="1"/>
      <c r="AJ703" s="1"/>
      <c r="AK703" s="1"/>
      <c r="AL703" s="1"/>
      <c r="AM703" s="1"/>
      <c r="AN703" s="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  <c r="AE704" s="91"/>
      <c r="AF704" s="91"/>
      <c r="AG704" s="91"/>
      <c r="AH704" s="1"/>
      <c r="AI704" s="1"/>
      <c r="AJ704" s="1"/>
      <c r="AK704" s="1"/>
      <c r="AL704" s="1"/>
      <c r="AM704" s="1"/>
      <c r="AN704" s="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  <c r="AE705" s="91"/>
      <c r="AF705" s="91"/>
      <c r="AG705" s="91"/>
      <c r="AH705" s="1"/>
      <c r="AI705" s="1"/>
      <c r="AJ705" s="1"/>
      <c r="AK705" s="1"/>
      <c r="AL705" s="1"/>
      <c r="AM705" s="1"/>
      <c r="AN705" s="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  <c r="AE706" s="91"/>
      <c r="AF706" s="91"/>
      <c r="AG706" s="91"/>
      <c r="AH706" s="1"/>
      <c r="AI706" s="1"/>
      <c r="AJ706" s="1"/>
      <c r="AK706" s="1"/>
      <c r="AL706" s="1"/>
      <c r="AM706" s="1"/>
      <c r="AN706" s="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  <c r="AE707" s="91"/>
      <c r="AF707" s="91"/>
      <c r="AG707" s="91"/>
      <c r="AH707" s="1"/>
      <c r="AI707" s="1"/>
      <c r="AJ707" s="1"/>
      <c r="AK707" s="1"/>
      <c r="AL707" s="1"/>
      <c r="AM707" s="1"/>
      <c r="AN707" s="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  <c r="AE708" s="91"/>
      <c r="AF708" s="91"/>
      <c r="AG708" s="91"/>
      <c r="AH708" s="1"/>
      <c r="AI708" s="1"/>
      <c r="AJ708" s="1"/>
      <c r="AK708" s="1"/>
      <c r="AL708" s="1"/>
      <c r="AM708" s="1"/>
      <c r="AN708" s="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  <c r="AE709" s="91"/>
      <c r="AF709" s="91"/>
      <c r="AG709" s="91"/>
      <c r="AH709" s="1"/>
      <c r="AI709" s="1"/>
      <c r="AJ709" s="1"/>
      <c r="AK709" s="1"/>
      <c r="AL709" s="1"/>
      <c r="AM709" s="1"/>
      <c r="AN709" s="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  <c r="AE710" s="91"/>
      <c r="AF710" s="91"/>
      <c r="AG710" s="91"/>
      <c r="AH710" s="1"/>
      <c r="AI710" s="1"/>
      <c r="AJ710" s="1"/>
      <c r="AK710" s="1"/>
      <c r="AL710" s="1"/>
      <c r="AM710" s="1"/>
      <c r="AN710" s="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  <c r="AE711" s="91"/>
      <c r="AF711" s="91"/>
      <c r="AG711" s="91"/>
      <c r="AH711" s="1"/>
      <c r="AI711" s="1"/>
      <c r="AJ711" s="1"/>
      <c r="AK711" s="1"/>
      <c r="AL711" s="1"/>
      <c r="AM711" s="1"/>
      <c r="AN711" s="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  <c r="AE712" s="91"/>
      <c r="AF712" s="91"/>
      <c r="AG712" s="91"/>
      <c r="AH712" s="1"/>
      <c r="AI712" s="1"/>
      <c r="AJ712" s="1"/>
      <c r="AK712" s="1"/>
      <c r="AL712" s="1"/>
      <c r="AM712" s="1"/>
      <c r="AN712" s="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  <c r="AE713" s="91"/>
      <c r="AF713" s="91"/>
      <c r="AG713" s="91"/>
      <c r="AH713" s="1"/>
      <c r="AI713" s="1"/>
      <c r="AJ713" s="1"/>
      <c r="AK713" s="1"/>
      <c r="AL713" s="1"/>
      <c r="AM713" s="1"/>
      <c r="AN713" s="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  <c r="AE714" s="91"/>
      <c r="AF714" s="91"/>
      <c r="AG714" s="91"/>
      <c r="AH714" s="1"/>
      <c r="AI714" s="1"/>
      <c r="AJ714" s="1"/>
      <c r="AK714" s="1"/>
      <c r="AL714" s="1"/>
      <c r="AM714" s="1"/>
      <c r="AN714" s="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  <c r="AE715" s="91"/>
      <c r="AF715" s="91"/>
      <c r="AG715" s="91"/>
      <c r="AH715" s="1"/>
      <c r="AI715" s="1"/>
      <c r="AJ715" s="1"/>
      <c r="AK715" s="1"/>
      <c r="AL715" s="1"/>
      <c r="AM715" s="1"/>
      <c r="AN715" s="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  <c r="AE716" s="91"/>
      <c r="AF716" s="91"/>
      <c r="AG716" s="91"/>
      <c r="AH716" s="1"/>
      <c r="AI716" s="1"/>
      <c r="AJ716" s="1"/>
      <c r="AK716" s="1"/>
      <c r="AL716" s="1"/>
      <c r="AM716" s="1"/>
      <c r="AN716" s="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  <c r="AE717" s="91"/>
      <c r="AF717" s="91"/>
      <c r="AG717" s="91"/>
      <c r="AH717" s="1"/>
      <c r="AI717" s="1"/>
      <c r="AJ717" s="1"/>
      <c r="AK717" s="1"/>
      <c r="AL717" s="1"/>
      <c r="AM717" s="1"/>
      <c r="AN717" s="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  <c r="AE718" s="91"/>
      <c r="AF718" s="91"/>
      <c r="AG718" s="91"/>
      <c r="AH718" s="1"/>
      <c r="AI718" s="1"/>
      <c r="AJ718" s="1"/>
      <c r="AK718" s="1"/>
      <c r="AL718" s="1"/>
      <c r="AM718" s="1"/>
      <c r="AN718" s="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  <c r="AE719" s="91"/>
      <c r="AF719" s="91"/>
      <c r="AG719" s="91"/>
      <c r="AH719" s="1"/>
      <c r="AI719" s="1"/>
      <c r="AJ719" s="1"/>
      <c r="AK719" s="1"/>
      <c r="AL719" s="1"/>
      <c r="AM719" s="1"/>
      <c r="AN719" s="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  <c r="AE720" s="91"/>
      <c r="AF720" s="91"/>
      <c r="AG720" s="91"/>
      <c r="AH720" s="1"/>
      <c r="AI720" s="1"/>
      <c r="AJ720" s="1"/>
      <c r="AK720" s="1"/>
      <c r="AL720" s="1"/>
      <c r="AM720" s="1"/>
      <c r="AN720" s="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  <c r="AE721" s="91"/>
      <c r="AF721" s="91"/>
      <c r="AG721" s="91"/>
      <c r="AH721" s="1"/>
      <c r="AI721" s="1"/>
      <c r="AJ721" s="1"/>
      <c r="AK721" s="1"/>
      <c r="AL721" s="1"/>
      <c r="AM721" s="1"/>
      <c r="AN721" s="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  <c r="AE722" s="91"/>
      <c r="AF722" s="91"/>
      <c r="AG722" s="91"/>
      <c r="AH722" s="1"/>
      <c r="AI722" s="1"/>
      <c r="AJ722" s="1"/>
      <c r="AK722" s="1"/>
      <c r="AL722" s="1"/>
      <c r="AM722" s="1"/>
      <c r="AN722" s="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  <c r="AE723" s="91"/>
      <c r="AF723" s="91"/>
      <c r="AG723" s="91"/>
      <c r="AH723" s="1"/>
      <c r="AI723" s="1"/>
      <c r="AJ723" s="1"/>
      <c r="AK723" s="1"/>
      <c r="AL723" s="1"/>
      <c r="AM723" s="1"/>
      <c r="AN723" s="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  <c r="AE724" s="91"/>
      <c r="AF724" s="91"/>
      <c r="AG724" s="91"/>
      <c r="AH724" s="1"/>
      <c r="AI724" s="1"/>
      <c r="AJ724" s="1"/>
      <c r="AK724" s="1"/>
      <c r="AL724" s="1"/>
      <c r="AM724" s="1"/>
      <c r="AN724" s="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  <c r="AE725" s="91"/>
      <c r="AF725" s="91"/>
      <c r="AG725" s="91"/>
      <c r="AH725" s="1"/>
      <c r="AI725" s="1"/>
      <c r="AJ725" s="1"/>
      <c r="AK725" s="1"/>
      <c r="AL725" s="1"/>
      <c r="AM725" s="1"/>
      <c r="AN725" s="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  <c r="AE726" s="91"/>
      <c r="AF726" s="91"/>
      <c r="AG726" s="91"/>
      <c r="AH726" s="1"/>
      <c r="AI726" s="1"/>
      <c r="AJ726" s="1"/>
      <c r="AK726" s="1"/>
      <c r="AL726" s="1"/>
      <c r="AM726" s="1"/>
      <c r="AN726" s="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  <c r="AE727" s="91"/>
      <c r="AF727" s="91"/>
      <c r="AG727" s="91"/>
      <c r="AH727" s="1"/>
      <c r="AI727" s="1"/>
      <c r="AJ727" s="1"/>
      <c r="AK727" s="1"/>
      <c r="AL727" s="1"/>
      <c r="AM727" s="1"/>
      <c r="AN727" s="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  <c r="AE728" s="91"/>
      <c r="AF728" s="91"/>
      <c r="AG728" s="91"/>
      <c r="AH728" s="1"/>
      <c r="AI728" s="1"/>
      <c r="AJ728" s="1"/>
      <c r="AK728" s="1"/>
      <c r="AL728" s="1"/>
      <c r="AM728" s="1"/>
      <c r="AN728" s="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  <c r="AE729" s="91"/>
      <c r="AF729" s="91"/>
      <c r="AG729" s="91"/>
      <c r="AH729" s="1"/>
      <c r="AI729" s="1"/>
      <c r="AJ729" s="1"/>
      <c r="AK729" s="1"/>
      <c r="AL729" s="1"/>
      <c r="AM729" s="1"/>
      <c r="AN729" s="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  <c r="AE730" s="91"/>
      <c r="AF730" s="91"/>
      <c r="AG730" s="91"/>
      <c r="AH730" s="1"/>
      <c r="AI730" s="1"/>
      <c r="AJ730" s="1"/>
      <c r="AK730" s="1"/>
      <c r="AL730" s="1"/>
      <c r="AM730" s="1"/>
      <c r="AN730" s="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  <c r="AE731" s="91"/>
      <c r="AF731" s="91"/>
      <c r="AG731" s="91"/>
      <c r="AH731" s="1"/>
      <c r="AI731" s="1"/>
      <c r="AJ731" s="1"/>
      <c r="AK731" s="1"/>
      <c r="AL731" s="1"/>
      <c r="AM731" s="1"/>
      <c r="AN731" s="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  <c r="AE732" s="91"/>
      <c r="AF732" s="91"/>
      <c r="AG732" s="91"/>
      <c r="AH732" s="1"/>
      <c r="AI732" s="1"/>
      <c r="AJ732" s="1"/>
      <c r="AK732" s="1"/>
      <c r="AL732" s="1"/>
      <c r="AM732" s="1"/>
      <c r="AN732" s="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  <c r="AE733" s="91"/>
      <c r="AF733" s="91"/>
      <c r="AG733" s="91"/>
      <c r="AH733" s="1"/>
      <c r="AI733" s="1"/>
      <c r="AJ733" s="1"/>
      <c r="AK733" s="1"/>
      <c r="AL733" s="1"/>
      <c r="AM733" s="1"/>
      <c r="AN733" s="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  <c r="AE734" s="91"/>
      <c r="AF734" s="91"/>
      <c r="AG734" s="91"/>
      <c r="AH734" s="1"/>
      <c r="AI734" s="1"/>
      <c r="AJ734" s="1"/>
      <c r="AK734" s="1"/>
      <c r="AL734" s="1"/>
      <c r="AM734" s="1"/>
      <c r="AN734" s="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  <c r="AE735" s="91"/>
      <c r="AF735" s="91"/>
      <c r="AG735" s="91"/>
      <c r="AH735" s="1"/>
      <c r="AI735" s="1"/>
      <c r="AJ735" s="1"/>
      <c r="AK735" s="1"/>
      <c r="AL735" s="1"/>
      <c r="AM735" s="1"/>
      <c r="AN735" s="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  <c r="AE736" s="91"/>
      <c r="AF736" s="91"/>
      <c r="AG736" s="91"/>
      <c r="AH736" s="1"/>
      <c r="AI736" s="1"/>
      <c r="AJ736" s="1"/>
      <c r="AK736" s="1"/>
      <c r="AL736" s="1"/>
      <c r="AM736" s="1"/>
      <c r="AN736" s="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  <c r="AE737" s="91"/>
      <c r="AF737" s="91"/>
      <c r="AG737" s="91"/>
      <c r="AH737" s="1"/>
      <c r="AI737" s="1"/>
      <c r="AJ737" s="1"/>
      <c r="AK737" s="1"/>
      <c r="AL737" s="1"/>
      <c r="AM737" s="1"/>
      <c r="AN737" s="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  <c r="AE738" s="91"/>
      <c r="AF738" s="91"/>
      <c r="AG738" s="91"/>
      <c r="AH738" s="1"/>
      <c r="AI738" s="1"/>
      <c r="AJ738" s="1"/>
      <c r="AK738" s="1"/>
      <c r="AL738" s="1"/>
      <c r="AM738" s="1"/>
      <c r="AN738" s="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  <c r="AD739" s="91"/>
      <c r="AE739" s="91"/>
      <c r="AF739" s="91"/>
      <c r="AG739" s="91"/>
      <c r="AH739" s="1"/>
      <c r="AI739" s="1"/>
      <c r="AJ739" s="1"/>
      <c r="AK739" s="1"/>
      <c r="AL739" s="1"/>
      <c r="AM739" s="1"/>
      <c r="AN739" s="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  <c r="AE740" s="91"/>
      <c r="AF740" s="91"/>
      <c r="AG740" s="91"/>
      <c r="AH740" s="1"/>
      <c r="AI740" s="1"/>
      <c r="AJ740" s="1"/>
      <c r="AK740" s="1"/>
      <c r="AL740" s="1"/>
      <c r="AM740" s="1"/>
      <c r="AN740" s="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  <c r="AD741" s="91"/>
      <c r="AE741" s="91"/>
      <c r="AF741" s="91"/>
      <c r="AG741" s="91"/>
      <c r="AH741" s="1"/>
      <c r="AI741" s="1"/>
      <c r="AJ741" s="1"/>
      <c r="AK741" s="1"/>
      <c r="AL741" s="1"/>
      <c r="AM741" s="1"/>
      <c r="AN741" s="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  <c r="AD742" s="91"/>
      <c r="AE742" s="91"/>
      <c r="AF742" s="91"/>
      <c r="AG742" s="91"/>
      <c r="AH742" s="1"/>
      <c r="AI742" s="1"/>
      <c r="AJ742" s="1"/>
      <c r="AK742" s="1"/>
      <c r="AL742" s="1"/>
      <c r="AM742" s="1"/>
      <c r="AN742" s="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  <c r="AD743" s="91"/>
      <c r="AE743" s="91"/>
      <c r="AF743" s="91"/>
      <c r="AG743" s="91"/>
      <c r="AH743" s="1"/>
      <c r="AI743" s="1"/>
      <c r="AJ743" s="1"/>
      <c r="AK743" s="1"/>
      <c r="AL743" s="1"/>
      <c r="AM743" s="1"/>
      <c r="AN743" s="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  <c r="AD744" s="91"/>
      <c r="AE744" s="91"/>
      <c r="AF744" s="91"/>
      <c r="AG744" s="91"/>
      <c r="AH744" s="1"/>
      <c r="AI744" s="1"/>
      <c r="AJ744" s="1"/>
      <c r="AK744" s="1"/>
      <c r="AL744" s="1"/>
      <c r="AM744" s="1"/>
      <c r="AN744" s="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  <c r="AD745" s="91"/>
      <c r="AE745" s="91"/>
      <c r="AF745" s="91"/>
      <c r="AG745" s="91"/>
      <c r="AH745" s="1"/>
      <c r="AI745" s="1"/>
      <c r="AJ745" s="1"/>
      <c r="AK745" s="1"/>
      <c r="AL745" s="1"/>
      <c r="AM745" s="1"/>
      <c r="AN745" s="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  <c r="AD746" s="91"/>
      <c r="AE746" s="91"/>
      <c r="AF746" s="91"/>
      <c r="AG746" s="91"/>
      <c r="AH746" s="1"/>
      <c r="AI746" s="1"/>
      <c r="AJ746" s="1"/>
      <c r="AK746" s="1"/>
      <c r="AL746" s="1"/>
      <c r="AM746" s="1"/>
      <c r="AN746" s="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  <c r="AD747" s="91"/>
      <c r="AE747" s="91"/>
      <c r="AF747" s="91"/>
      <c r="AG747" s="91"/>
      <c r="AH747" s="1"/>
      <c r="AI747" s="1"/>
      <c r="AJ747" s="1"/>
      <c r="AK747" s="1"/>
      <c r="AL747" s="1"/>
      <c r="AM747" s="1"/>
      <c r="AN747" s="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  <c r="AD748" s="91"/>
      <c r="AE748" s="91"/>
      <c r="AF748" s="91"/>
      <c r="AG748" s="91"/>
      <c r="AH748" s="1"/>
      <c r="AI748" s="1"/>
      <c r="AJ748" s="1"/>
      <c r="AK748" s="1"/>
      <c r="AL748" s="1"/>
      <c r="AM748" s="1"/>
      <c r="AN748" s="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  <c r="AD749" s="91"/>
      <c r="AE749" s="91"/>
      <c r="AF749" s="91"/>
      <c r="AG749" s="91"/>
      <c r="AH749" s="1"/>
      <c r="AI749" s="1"/>
      <c r="AJ749" s="1"/>
      <c r="AK749" s="1"/>
      <c r="AL749" s="1"/>
      <c r="AM749" s="1"/>
      <c r="AN749" s="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  <c r="AD750" s="91"/>
      <c r="AE750" s="91"/>
      <c r="AF750" s="91"/>
      <c r="AG750" s="91"/>
      <c r="AH750" s="1"/>
      <c r="AI750" s="1"/>
      <c r="AJ750" s="1"/>
      <c r="AK750" s="1"/>
      <c r="AL750" s="1"/>
      <c r="AM750" s="1"/>
      <c r="AN750" s="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  <c r="AD751" s="91"/>
      <c r="AE751" s="91"/>
      <c r="AF751" s="91"/>
      <c r="AG751" s="91"/>
      <c r="AH751" s="1"/>
      <c r="AI751" s="1"/>
      <c r="AJ751" s="1"/>
      <c r="AK751" s="1"/>
      <c r="AL751" s="1"/>
      <c r="AM751" s="1"/>
      <c r="AN751" s="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  <c r="AD752" s="91"/>
      <c r="AE752" s="91"/>
      <c r="AF752" s="91"/>
      <c r="AG752" s="91"/>
      <c r="AH752" s="1"/>
      <c r="AI752" s="1"/>
      <c r="AJ752" s="1"/>
      <c r="AK752" s="1"/>
      <c r="AL752" s="1"/>
      <c r="AM752" s="1"/>
      <c r="AN752" s="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  <c r="AD753" s="91"/>
      <c r="AE753" s="91"/>
      <c r="AF753" s="91"/>
      <c r="AG753" s="91"/>
      <c r="AH753" s="1"/>
      <c r="AI753" s="1"/>
      <c r="AJ753" s="1"/>
      <c r="AK753" s="1"/>
      <c r="AL753" s="1"/>
      <c r="AM753" s="1"/>
      <c r="AN753" s="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  <c r="AD754" s="91"/>
      <c r="AE754" s="91"/>
      <c r="AF754" s="91"/>
      <c r="AG754" s="91"/>
      <c r="AH754" s="1"/>
      <c r="AI754" s="1"/>
      <c r="AJ754" s="1"/>
      <c r="AK754" s="1"/>
      <c r="AL754" s="1"/>
      <c r="AM754" s="1"/>
      <c r="AN754" s="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  <c r="AD755" s="91"/>
      <c r="AE755" s="91"/>
      <c r="AF755" s="91"/>
      <c r="AG755" s="91"/>
      <c r="AH755" s="1"/>
      <c r="AI755" s="1"/>
      <c r="AJ755" s="1"/>
      <c r="AK755" s="1"/>
      <c r="AL755" s="1"/>
      <c r="AM755" s="1"/>
      <c r="AN755" s="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  <c r="AD756" s="91"/>
      <c r="AE756" s="91"/>
      <c r="AF756" s="91"/>
      <c r="AG756" s="91"/>
      <c r="AH756" s="1"/>
      <c r="AI756" s="1"/>
      <c r="AJ756" s="1"/>
      <c r="AK756" s="1"/>
      <c r="AL756" s="1"/>
      <c r="AM756" s="1"/>
      <c r="AN756" s="1"/>
    </row>
  </sheetData>
  <autoFilter ref="$B$2:$AK$223">
    <filterColumn colId="0">
      <filters>
        <filter val="8"/>
      </filters>
    </filterColumn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C2" s="3" t="s">
        <v>1166</v>
      </c>
      <c r="D2" s="4"/>
      <c r="E2" s="4"/>
      <c r="F2" s="4"/>
      <c r="G2" s="4"/>
      <c r="H2" s="4"/>
      <c r="I2" s="4"/>
      <c r="J2" s="4"/>
      <c r="K2" s="5"/>
    </row>
    <row r="3">
      <c r="B3" s="7" t="s">
        <v>0</v>
      </c>
      <c r="C3" s="7" t="s">
        <v>90</v>
      </c>
      <c r="D3" s="7" t="s">
        <v>508</v>
      </c>
      <c r="E3" s="7" t="s">
        <v>207</v>
      </c>
      <c r="F3" s="7" t="s">
        <v>325</v>
      </c>
      <c r="G3" s="7" t="s">
        <v>130</v>
      </c>
      <c r="H3" s="7" t="s">
        <v>196</v>
      </c>
      <c r="I3" s="7" t="s">
        <v>511</v>
      </c>
      <c r="J3" s="7" t="s">
        <v>446</v>
      </c>
      <c r="K3" s="7" t="s">
        <v>203</v>
      </c>
      <c r="M3" s="7" t="s">
        <v>513</v>
      </c>
      <c r="N3" s="85" t="s">
        <v>18</v>
      </c>
      <c r="O3" s="89" t="s">
        <v>514</v>
      </c>
      <c r="P3" s="7" t="s">
        <v>552</v>
      </c>
      <c r="R3" s="7" t="s">
        <v>22</v>
      </c>
    </row>
    <row r="4">
      <c r="B4" s="18" t="s">
        <v>27</v>
      </c>
      <c r="C4" s="15">
        <f>COUNTIFS('Comprehensive apps info'!$G$3:$G$10007,$C$25, 'Comprehensive apps info'!$K$3:$K$10007, $B4, 'Comprehensive apps info'!$O$3:$O$10007, "&lt;&gt;" &amp; "App on Hold", 'Comprehensive apps info'!$O$3:$O$10007, "&lt;&gt;" &amp; "De-scoped from TEKsystems")</f>
        <v>0</v>
      </c>
      <c r="D4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$B4, 'Comprehensive apps info'!$O$3:$O$10007, "&lt;&gt;" &amp; "App on Hold", 'Comprehensive apps info'!$O$3:$O$10007, "&lt;&gt;" &amp; "De-scoped from TEKsystems")</f>
        <v>19</v>
      </c>
      <c r="E4" s="15">
        <f>COUNTIFS('Comprehensive apps info'!$G$3:$G$10007,$E$25, 'Comprehensive apps info'!$K$3:$K$10007, $B4, 'Comprehensive apps info'!$O$3:$O$10007, "&lt;&gt;" &amp; "App on Hold", 'Comprehensive apps info'!$O$3:$O$10007, "&lt;&gt;" &amp; "De-scoped from TEKsystems")</f>
        <v>0</v>
      </c>
      <c r="F4" s="15">
        <f>COUNTIFS('Comprehensive apps info'!$G$3:$G$10007,$F$25, 'Comprehensive apps info'!$K$3:$K$10007, $B4, 'Comprehensive apps info'!$O$3:$O$10007, "&lt;&gt;" &amp; "App on Hold", 'Comprehensive apps info'!$O$3:$O$10007, "&lt;&gt;" &amp; "De-scoped from TEKsystems")</f>
        <v>0</v>
      </c>
      <c r="G4" s="15">
        <f>COUNTIFS('Comprehensive apps info'!$G$3:$G$10007,$G$25, 'Comprehensive apps info'!$K$3:$K$10007, $B4, 'Comprehensive apps info'!$O$3:$O$10007, "&lt;&gt;" &amp; "App on Hold", 'Comprehensive apps info'!$O$3:$O$10007, "&lt;&gt;" &amp; "De-scoped from TEKsystems")</f>
        <v>0</v>
      </c>
      <c r="H4" s="15">
        <f>COUNTIFS('Comprehensive apps info'!$G$3:$G$10007,$H$25, 'Comprehensive apps info'!$K$3:$K$10007, $B4, 'Comprehensive apps info'!$O$3:$O$10007, "&lt;&gt;" &amp; "De-scoped from TEKsystems", 'Comprehensive apps info'!$O$3:$O$10007, "&lt;&gt;" &amp; "App on Hold")</f>
        <v>0</v>
      </c>
      <c r="I4" s="15">
        <f>COUNTIFS('Comprehensive apps info'!$G$3:$G$10007,$I$25, 'Comprehensive apps info'!$K$3:$K$10007, $B4, 'Comprehensive apps info'!$O$3:$O$10007, "&lt;&gt;" &amp; "App on Hold", 'Comprehensive apps info'!$O$3:$O$10007, "&lt;&gt;" &amp; "De-scoped from TEKsystems")</f>
        <v>0</v>
      </c>
      <c r="J4" s="15">
        <f>COUNTIFS('Comprehensive apps info'!$G$3:$G$10007,$J$25, 'Comprehensive apps info'!$K$3:$K$10007, $B4, 'Comprehensive apps info'!$O$3:$O$10007, "&lt;&gt;" &amp; "App on Hold", 'Comprehensive apps info'!$O$3:$O$10007, "&lt;&gt;" &amp; "De-scoped from TEKsystems")</f>
        <v>0</v>
      </c>
      <c r="K4" s="15">
        <f>COUNTIFS('Comprehensive apps info'!$G$3:$G$10007,$K$25, 'Comprehensive apps info'!$K$3:$K$10007, $B4, 'Comprehensive apps info'!$O$3:$O$10007, "&lt;&gt;" &amp; "App on Hold", 'Comprehensive apps info'!$O$3:$O$10007, "&lt;&gt;" &amp; "De-scoped from TEKsystems")</f>
        <v>0</v>
      </c>
      <c r="M4" s="10">
        <f>SUM(C4:K4)+N4+O4</f>
        <v>19</v>
      </c>
      <c r="N4" s="12">
        <f>COUNTIFS('Comprehensive apps info'!$K$3:$K$10007, $B4, 'Comprehensive apps info'!$O$3:$O$10007, "App on Hold")</f>
        <v>0</v>
      </c>
      <c r="O4" s="14">
        <f>COUNTIFS('Comprehensive apps info'!$K$3:$K$10007, $B4, 'Comprehensive apps info'!$O$3:$O$10007, "De-scoped from TEKsystems")</f>
        <v>0</v>
      </c>
      <c r="P4" s="10">
        <f t="shared" ref="P4:P18" si="1">M4-N4-O4</f>
        <v>19</v>
      </c>
      <c r="R4" s="17" t="str">
        <f t="shared" ref="R4:R18" si="2">IF(M4=#REF!,"Matches", "Has Issues")</f>
        <v>#REF!</v>
      </c>
    </row>
    <row r="5">
      <c r="B5" s="18" t="s">
        <v>86</v>
      </c>
      <c r="C5" s="15">
        <f>COUNTIFS('Comprehensive apps info'!$G$3:$G$10007,$C$25, 'Comprehensive apps info'!$K$3:$K$10007, $B5, 'Comprehensive apps info'!$O$3:$O$10007, "&lt;&gt;" &amp; "App on Hold", 'Comprehensive apps info'!$O$3:$O$10007, "&lt;&gt;" &amp; "De-scoped from TEKsystems")</f>
        <v>0</v>
      </c>
      <c r="D5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$B5, 'Comprehensive apps info'!$O$3:$O$10007, "&lt;&gt;" &amp; "App on Hold", 'Comprehensive apps info'!$O$3:$O$10007, "&lt;&gt;" &amp; "De-scoped from TEKsystems")</f>
        <v>0</v>
      </c>
      <c r="E5" s="15">
        <f>COUNTIFS('Comprehensive apps info'!$G$3:$G$10007,$E$25, 'Comprehensive apps info'!$K$3:$K$10007, $B5, 'Comprehensive apps info'!$O$3:$O$10007, "&lt;&gt;" &amp; "App on Hold", 'Comprehensive apps info'!$O$3:$O$10007, "&lt;&gt;" &amp; "De-scoped from TEKsystems")</f>
        <v>0</v>
      </c>
      <c r="F5" s="15">
        <f>COUNTIFS('Comprehensive apps info'!$G$3:$G$10007,$F$25, 'Comprehensive apps info'!$K$3:$K$10007, $B5, 'Comprehensive apps info'!$O$3:$O$10007, "&lt;&gt;" &amp; "App on Hold", 'Comprehensive apps info'!$O$3:$O$10007, "&lt;&gt;" &amp; "De-scoped from TEKsystems")</f>
        <v>0</v>
      </c>
      <c r="G5" s="15">
        <f>COUNTIFS('Comprehensive apps info'!$G$3:$G$10007,$G$25, 'Comprehensive apps info'!$K$3:$K$10007, $B5, 'Comprehensive apps info'!$O$3:$O$10007, "&lt;&gt;" &amp; "App on Hold", 'Comprehensive apps info'!$O$3:$O$10007, "&lt;&gt;" &amp; "De-scoped from TEKsystems")</f>
        <v>0</v>
      </c>
      <c r="H5" s="15">
        <f>COUNTIFS('Comprehensive apps info'!$G$3:$G$10007,$H$25, 'Comprehensive apps info'!$K$3:$K$10007, $B5, 'Comprehensive apps info'!$O$3:$O$10007, "&lt;&gt;" &amp; "De-scoped from TEKsystems", 'Comprehensive apps info'!$O$3:$O$10007, "&lt;&gt;" &amp; "App on Hold")</f>
        <v>0</v>
      </c>
      <c r="I5" s="15">
        <f>COUNTIFS('Comprehensive apps info'!$G$3:$G$10007,$I$25, 'Comprehensive apps info'!$K$3:$K$10007, $B5, 'Comprehensive apps info'!$O$3:$O$10007, "&lt;&gt;" &amp; "App on Hold", 'Comprehensive apps info'!$O$3:$O$10007, "&lt;&gt;" &amp; "De-scoped from TEKsystems")</f>
        <v>0</v>
      </c>
      <c r="J5" s="15">
        <f>COUNTIFS('Comprehensive apps info'!$G$3:$G$10007,$J$25, 'Comprehensive apps info'!$K$3:$K$10007, $B5, 'Comprehensive apps info'!$O$3:$O$10007, "&lt;&gt;" &amp; "App on Hold", 'Comprehensive apps info'!$O$3:$O$10007, "&lt;&gt;" &amp; "De-scoped from TEKsystems")</f>
        <v>0</v>
      </c>
      <c r="K5" s="15">
        <f>COUNTIFS('Comprehensive apps info'!$G$3:$G$10007,$K$25, 'Comprehensive apps info'!$K$3:$K$10007, $B5, 'Comprehensive apps info'!$O$3:$O$10007, "&lt;&gt;" &amp; "App on Hold", 'Comprehensive apps info'!$O$3:$O$10007, "&lt;&gt;" &amp; "De-scoped from TEKsystems")</f>
        <v>0</v>
      </c>
      <c r="M5" s="10">
        <f t="shared" ref="M5:M17" si="3">SUM(C5:K5)</f>
        <v>0</v>
      </c>
      <c r="N5" s="12">
        <f>COUNTIFS('Comprehensive apps info'!$K$3:$K$10007, $B5, 'Comprehensive apps info'!$O$3:$O$10007, "App on Hold")</f>
        <v>0</v>
      </c>
      <c r="O5" s="14">
        <f>COUNTIFS('Comprehensive apps info'!$K$3:$K$10007, $B5, 'Comprehensive apps info'!$O$3:$O$10007, "De-scoped from TEKsystems")</f>
        <v>0</v>
      </c>
      <c r="P5" s="10">
        <f t="shared" si="1"/>
        <v>0</v>
      </c>
      <c r="R5" s="17" t="str">
        <f t="shared" si="2"/>
        <v>#REF!</v>
      </c>
    </row>
    <row r="6">
      <c r="B6" s="18" t="s">
        <v>92</v>
      </c>
      <c r="C6" s="15">
        <f>COUNTIFS('Comprehensive apps info'!$G$3:$G$10007,$C$25, 'Comprehensive apps info'!$K$3:$K$10007, $B6, 'Comprehensive apps info'!$O$3:$O$10007, "&lt;&gt;" &amp; "App on Hold", 'Comprehensive apps info'!$O$3:$O$10007, "&lt;&gt;" &amp; "De-scoped from TEKsystems")</f>
        <v>0</v>
      </c>
      <c r="D6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$B6, 'Comprehensive apps info'!$O$3:$O$10007, "&lt;&gt;" &amp; "App on Hold", 'Comprehensive apps info'!$O$3:$O$10007, "&lt;&gt;" &amp; "De-scoped from TEKsystems")</f>
        <v>16</v>
      </c>
      <c r="E6" s="15">
        <f>COUNTIFS('Comprehensive apps info'!$G$3:$G$10007,$E$25, 'Comprehensive apps info'!$K$3:$K$10007, $B6, 'Comprehensive apps info'!$O$3:$O$10007, "&lt;&gt;" &amp; "App on Hold", 'Comprehensive apps info'!$O$3:$O$10007, "&lt;&gt;" &amp; "De-scoped from TEKsystems")</f>
        <v>0</v>
      </c>
      <c r="F6" s="15">
        <f>COUNTIFS('Comprehensive apps info'!$G$3:$G$10007,$F$25, 'Comprehensive apps info'!$K$3:$K$10007, $B6, 'Comprehensive apps info'!$O$3:$O$10007, "&lt;&gt;" &amp; "App on Hold", 'Comprehensive apps info'!$O$3:$O$10007, "&lt;&gt;" &amp; "De-scoped from TEKsystems")</f>
        <v>0</v>
      </c>
      <c r="G6" s="15">
        <f>COUNTIFS('Comprehensive apps info'!$G$3:$G$10007,$G$25, 'Comprehensive apps info'!$K$3:$K$10007, $B6, 'Comprehensive apps info'!$O$3:$O$10007, "&lt;&gt;" &amp; "App on Hold", 'Comprehensive apps info'!$O$3:$O$10007, "&lt;&gt;" &amp; "De-scoped from TEKsystems")</f>
        <v>0</v>
      </c>
      <c r="H6" s="15">
        <f>COUNTIFS('Comprehensive apps info'!$G$3:$G$10007,$H$25, 'Comprehensive apps info'!$K$3:$K$10007, $B6, 'Comprehensive apps info'!$O$3:$O$10007, "&lt;&gt;" &amp; "De-scoped from TEKsystems", 'Comprehensive apps info'!$O$3:$O$10007, "&lt;&gt;" &amp; "App on Hold")</f>
        <v>0</v>
      </c>
      <c r="I6" s="15">
        <f>COUNTIFS('Comprehensive apps info'!$G$3:$G$10007,$I$25, 'Comprehensive apps info'!$K$3:$K$10007, $B6, 'Comprehensive apps info'!$O$3:$O$10007, "&lt;&gt;" &amp; "App on Hold", 'Comprehensive apps info'!$O$3:$O$10007, "&lt;&gt;" &amp; "De-scoped from TEKsystems")</f>
        <v>0</v>
      </c>
      <c r="J6" s="15">
        <f>COUNTIFS('Comprehensive apps info'!$G$3:$G$10007,$J$25, 'Comprehensive apps info'!$K$3:$K$10007, $B6, 'Comprehensive apps info'!$O$3:$O$10007, "&lt;&gt;" &amp; "App on Hold", 'Comprehensive apps info'!$O$3:$O$10007, "&lt;&gt;" &amp; "De-scoped from TEKsystems")</f>
        <v>0</v>
      </c>
      <c r="K6" s="15">
        <f>COUNTIFS('Comprehensive apps info'!$G$3:$G$10007,$K$25, 'Comprehensive apps info'!$K$3:$K$10007, $B6, 'Comprehensive apps info'!$O$3:$O$10007, "&lt;&gt;" &amp; "App on Hold", 'Comprehensive apps info'!$O$3:$O$10007, "&lt;&gt;" &amp; "De-scoped from TEKsystems")</f>
        <v>0</v>
      </c>
      <c r="M6" s="10">
        <f t="shared" si="3"/>
        <v>16</v>
      </c>
      <c r="N6" s="12">
        <f>COUNTIFS('Comprehensive apps info'!$K$3:$K$10007, $B6, 'Comprehensive apps info'!$O$3:$O$10007, "App on Hold")</f>
        <v>0</v>
      </c>
      <c r="O6" s="14">
        <f>COUNTIFS('Comprehensive apps info'!$K$3:$K$10007, $B6, 'Comprehensive apps info'!$O$3:$O$10007, "De-scoped from TEKsystems")</f>
        <v>0</v>
      </c>
      <c r="P6" s="10">
        <f t="shared" si="1"/>
        <v>16</v>
      </c>
      <c r="R6" s="17" t="str">
        <f t="shared" si="2"/>
        <v>#REF!</v>
      </c>
    </row>
    <row r="7">
      <c r="B7" s="18" t="s">
        <v>109</v>
      </c>
      <c r="C7" s="15">
        <f>COUNTIFS('Comprehensive apps info'!$G$3:$G$10007,$C$25, 'Comprehensive apps info'!$K$3:$K$10007, $B7, 'Comprehensive apps info'!$O$3:$O$10007, "&lt;&gt;" &amp; "App on Hold", 'Comprehensive apps info'!$O$3:$O$10007, "&lt;&gt;" &amp; "De-scoped from TEKsystems")</f>
        <v>0</v>
      </c>
      <c r="D7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$B7, 'Comprehensive apps info'!$O$3:$O$10007, "&lt;&gt;" &amp; "App on Hold", 'Comprehensive apps info'!$O$3:$O$10007, "&lt;&gt;" &amp; "De-scoped from TEKsystems")</f>
        <v>12</v>
      </c>
      <c r="E7" s="15">
        <f>COUNTIFS('Comprehensive apps info'!$G$3:$G$10007,$E$25, 'Comprehensive apps info'!$K$3:$K$10007, $B7, 'Comprehensive apps info'!$O$3:$O$10007, "&lt;&gt;" &amp; "App on Hold", 'Comprehensive apps info'!$O$3:$O$10007, "&lt;&gt;" &amp; "De-scoped from TEKsystems")</f>
        <v>0</v>
      </c>
      <c r="F7" s="15">
        <f>COUNTIFS('Comprehensive apps info'!$G$3:$G$10007,$F$25, 'Comprehensive apps info'!$K$3:$K$10007, $B7, 'Comprehensive apps info'!$O$3:$O$10007, "&lt;&gt;" &amp; "App on Hold", 'Comprehensive apps info'!$O$3:$O$10007, "&lt;&gt;" &amp; "De-scoped from TEKsystems")</f>
        <v>0</v>
      </c>
      <c r="G7" s="15">
        <f>COUNTIFS('Comprehensive apps info'!$G$3:$G$10007,$G$25, 'Comprehensive apps info'!$K$3:$K$10007, $B7, 'Comprehensive apps info'!$O$3:$O$10007, "&lt;&gt;" &amp; "App on Hold", 'Comprehensive apps info'!$O$3:$O$10007, "&lt;&gt;" &amp; "De-scoped from TEKsystems")</f>
        <v>0</v>
      </c>
      <c r="H7" s="15">
        <f>COUNTIFS('Comprehensive apps info'!$G$3:$G$10007,$H$25, 'Comprehensive apps info'!$K$3:$K$10007, $B7, 'Comprehensive apps info'!$O$3:$O$10007, "&lt;&gt;" &amp; "De-scoped from TEKsystems", 'Comprehensive apps info'!$O$3:$O$10007, "&lt;&gt;" &amp; "App on Hold")</f>
        <v>0</v>
      </c>
      <c r="I7" s="15">
        <f>COUNTIFS('Comprehensive apps info'!$G$3:$G$10007,$I$25, 'Comprehensive apps info'!$K$3:$K$10007, $B7, 'Comprehensive apps info'!$O$3:$O$10007, "&lt;&gt;" &amp; "App on Hold", 'Comprehensive apps info'!$O$3:$O$10007, "&lt;&gt;" &amp; "De-scoped from TEKsystems")</f>
        <v>0</v>
      </c>
      <c r="J7" s="15">
        <f>COUNTIFS('Comprehensive apps info'!$G$3:$G$10007,$J$25, 'Comprehensive apps info'!$K$3:$K$10007, $B7, 'Comprehensive apps info'!$O$3:$O$10007, "&lt;&gt;" &amp; "App on Hold", 'Comprehensive apps info'!$O$3:$O$10007, "&lt;&gt;" &amp; "De-scoped from TEKsystems")</f>
        <v>0</v>
      </c>
      <c r="K7" s="15">
        <f>COUNTIFS('Comprehensive apps info'!$G$3:$G$10007,$K$25, 'Comprehensive apps info'!$K$3:$K$10007, $B7, 'Comprehensive apps info'!$O$3:$O$10007, "&lt;&gt;" &amp; "App on Hold", 'Comprehensive apps info'!$O$3:$O$10007, "&lt;&gt;" &amp; "De-scoped from TEKsystems")</f>
        <v>0</v>
      </c>
      <c r="M7" s="10">
        <f t="shared" si="3"/>
        <v>12</v>
      </c>
      <c r="N7" s="12">
        <f>COUNTIFS('Comprehensive apps info'!$K$3:$K$10007, $B7, 'Comprehensive apps info'!$O$3:$O$10007, "App on Hold")</f>
        <v>0</v>
      </c>
      <c r="O7" s="14">
        <f>COUNTIFS('Comprehensive apps info'!$K$3:$K$10007, $B7, 'Comprehensive apps info'!$O$3:$O$10007, "De-scoped from TEKsystems")</f>
        <v>0</v>
      </c>
      <c r="P7" s="10">
        <f t="shared" si="1"/>
        <v>12</v>
      </c>
      <c r="R7" s="17" t="str">
        <f t="shared" si="2"/>
        <v>#REF!</v>
      </c>
    </row>
    <row r="8">
      <c r="B8" s="18" t="s">
        <v>213</v>
      </c>
      <c r="C8" s="15">
        <f>COUNTIFS('Comprehensive apps info'!$G$3:$G$10007,$C$25, 'Comprehensive apps info'!$K$3:$K$10007, $B8, 'Comprehensive apps info'!$O$3:$O$10007, "&lt;&gt;" &amp; "App on Hold", 'Comprehensive apps info'!$O$3:$O$10007, "&lt;&gt;" &amp; "De-scoped from TEKsystems")</f>
        <v>0</v>
      </c>
      <c r="D8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$B8, 'Comprehensive apps info'!$O$3:$O$10007, "&lt;&gt;" &amp; "App on Hold", 'Comprehensive apps info'!$O$3:$O$10007, "&lt;&gt;" &amp; "De-scoped from TEKsystems")</f>
        <v>0</v>
      </c>
      <c r="E8" s="15">
        <f>COUNTIFS('Comprehensive apps info'!$G$3:$G$10007,$E$25, 'Comprehensive apps info'!$K$3:$K$10007, $B8, 'Comprehensive apps info'!$O$3:$O$10007, "&lt;&gt;" &amp; "App on Hold", 'Comprehensive apps info'!$O$3:$O$10007, "&lt;&gt;" &amp; "De-scoped from TEKsystems")</f>
        <v>0</v>
      </c>
      <c r="F8" s="15">
        <f>COUNTIFS('Comprehensive apps info'!$G$3:$G$10007,$F$25, 'Comprehensive apps info'!$K$3:$K$10007, $B8, 'Comprehensive apps info'!$O$3:$O$10007, "&lt;&gt;" &amp; "App on Hold", 'Comprehensive apps info'!$O$3:$O$10007, "&lt;&gt;" &amp; "De-scoped from TEKsystems")</f>
        <v>0</v>
      </c>
      <c r="G8" s="15">
        <f>COUNTIFS('Comprehensive apps info'!$G$3:$G$10007,$G$25, 'Comprehensive apps info'!$K$3:$K$10007, $B8, 'Comprehensive apps info'!$O$3:$O$10007, "&lt;&gt;" &amp; "App on Hold", 'Comprehensive apps info'!$O$3:$O$10007, "&lt;&gt;" &amp; "De-scoped from TEKsystems")</f>
        <v>0</v>
      </c>
      <c r="H8" s="15">
        <f>COUNTIFS('Comprehensive apps info'!$G$3:$G$10007,$H$25, 'Comprehensive apps info'!$K$3:$K$10007, $B8, 'Comprehensive apps info'!$O$3:$O$10007, "&lt;&gt;" &amp; "De-scoped from TEKsystems", 'Comprehensive apps info'!$O$3:$O$10007, "&lt;&gt;" &amp; "App on Hold")</f>
        <v>0</v>
      </c>
      <c r="I8" s="15">
        <f>COUNTIFS('Comprehensive apps info'!$G$3:$G$10007,$I$25, 'Comprehensive apps info'!$K$3:$K$10007, $B8, 'Comprehensive apps info'!$O$3:$O$10007, "&lt;&gt;" &amp; "App on Hold", 'Comprehensive apps info'!$O$3:$O$10007, "&lt;&gt;" &amp; "De-scoped from TEKsystems")</f>
        <v>0</v>
      </c>
      <c r="J8" s="15">
        <f>COUNTIFS('Comprehensive apps info'!$G$3:$G$10007,$J$25, 'Comprehensive apps info'!$K$3:$K$10007, $B8, 'Comprehensive apps info'!$O$3:$O$10007, "&lt;&gt;" &amp; "App on Hold", 'Comprehensive apps info'!$O$3:$O$10007, "&lt;&gt;" &amp; "De-scoped from TEKsystems")</f>
        <v>0</v>
      </c>
      <c r="K8" s="15">
        <f>COUNTIFS('Comprehensive apps info'!$G$3:$G$10007,$K$25, 'Comprehensive apps info'!$K$3:$K$10007, $B8, 'Comprehensive apps info'!$O$3:$O$10007, "&lt;&gt;" &amp; "App on Hold", 'Comprehensive apps info'!$O$3:$O$10007, "&lt;&gt;" &amp; "De-scoped from TEKsystems")</f>
        <v>0</v>
      </c>
      <c r="M8" s="10">
        <f t="shared" si="3"/>
        <v>0</v>
      </c>
      <c r="N8" s="12">
        <f>COUNTIFS('Comprehensive apps info'!$K$3:$K$10007, $B8, 'Comprehensive apps info'!$O$3:$O$10007, "App on Hold")</f>
        <v>0</v>
      </c>
      <c r="O8" s="14">
        <f>COUNTIFS('Comprehensive apps info'!$K$3:$K$10007, $B8, 'Comprehensive apps info'!$O$3:$O$10007, "De-scoped from TEKsystems")</f>
        <v>0</v>
      </c>
      <c r="P8" s="10">
        <f t="shared" si="1"/>
        <v>0</v>
      </c>
      <c r="R8" s="17" t="str">
        <f t="shared" si="2"/>
        <v>#REF!</v>
      </c>
    </row>
    <row r="9">
      <c r="B9" s="18" t="s">
        <v>69</v>
      </c>
      <c r="C9" s="15">
        <f>COUNTIFS('Comprehensive apps info'!$G$3:$G$10007,$C$25, 'Comprehensive apps info'!$K$3:$K$10007, $B9, 'Comprehensive apps info'!$O$3:$O$10007, "&lt;&gt;" &amp; "App on Hold", 'Comprehensive apps info'!$O$3:$O$10007, "&lt;&gt;" &amp; "De-scoped from TEKsystems")</f>
        <v>0</v>
      </c>
      <c r="D9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$B9, 'Comprehensive apps info'!$O$3:$O$10007, "&lt;&gt;" &amp; "App on Hold", 'Comprehensive apps info'!$O$3:$O$10007, "&lt;&gt;" &amp; "De-scoped from TEKsystems")</f>
        <v>10</v>
      </c>
      <c r="E9" s="15">
        <f>COUNTIFS('Comprehensive apps info'!$G$3:$G$10007,$E$25, 'Comprehensive apps info'!$K$3:$K$10007, $B9, 'Comprehensive apps info'!$O$3:$O$10007, "&lt;&gt;" &amp; "App on Hold", 'Comprehensive apps info'!$O$3:$O$10007, "&lt;&gt;" &amp; "De-scoped from TEKsystems")</f>
        <v>0</v>
      </c>
      <c r="F9" s="15">
        <f>COUNTIFS('Comprehensive apps info'!$G$3:$G$10007,$F$25, 'Comprehensive apps info'!$K$3:$K$10007, $B9, 'Comprehensive apps info'!$O$3:$O$10007, "&lt;&gt;" &amp; "App on Hold", 'Comprehensive apps info'!$O$3:$O$10007, "&lt;&gt;" &amp; "De-scoped from TEKsystems")</f>
        <v>0</v>
      </c>
      <c r="G9" s="15">
        <f>COUNTIFS('Comprehensive apps info'!$G$3:$G$10007,$G$25, 'Comprehensive apps info'!$K$3:$K$10007, $B9, 'Comprehensive apps info'!$O$3:$O$10007, "&lt;&gt;" &amp; "App on Hold", 'Comprehensive apps info'!$O$3:$O$10007, "&lt;&gt;" &amp; "De-scoped from TEKsystems")</f>
        <v>0</v>
      </c>
      <c r="H9" s="15">
        <f>COUNTIFS('Comprehensive apps info'!$G$3:$G$10007,$H$25, 'Comprehensive apps info'!$K$3:$K$10007, $B9, 'Comprehensive apps info'!$O$3:$O$10007, "&lt;&gt;" &amp; "De-scoped from TEKsystems", 'Comprehensive apps info'!$O$3:$O$10007, "&lt;&gt;" &amp; "App on Hold")</f>
        <v>0</v>
      </c>
      <c r="I9" s="15">
        <f>COUNTIFS('Comprehensive apps info'!$G$3:$G$10007,$I$25, 'Comprehensive apps info'!$K$3:$K$10007, $B9, 'Comprehensive apps info'!$O$3:$O$10007, "&lt;&gt;" &amp; "App on Hold", 'Comprehensive apps info'!$O$3:$O$10007, "&lt;&gt;" &amp; "De-scoped from TEKsystems")</f>
        <v>0</v>
      </c>
      <c r="J9" s="15">
        <f>COUNTIFS('Comprehensive apps info'!$G$3:$G$10007,$J$25, 'Comprehensive apps info'!$K$3:$K$10007, $B9, 'Comprehensive apps info'!$O$3:$O$10007, "&lt;&gt;" &amp; "App on Hold", 'Comprehensive apps info'!$O$3:$O$10007, "&lt;&gt;" &amp; "De-scoped from TEKsystems")</f>
        <v>0</v>
      </c>
      <c r="K9" s="15">
        <f>COUNTIFS('Comprehensive apps info'!$G$3:$G$10007,$K$25, 'Comprehensive apps info'!$K$3:$K$10007, $B9, 'Comprehensive apps info'!$O$3:$O$10007, "&lt;&gt;" &amp; "App on Hold", 'Comprehensive apps info'!$O$3:$O$10007, "&lt;&gt;" &amp; "De-scoped from TEKsystems")</f>
        <v>0</v>
      </c>
      <c r="M9" s="10">
        <f t="shared" si="3"/>
        <v>10</v>
      </c>
      <c r="N9" s="12">
        <f>COUNTIFS('Comprehensive apps info'!$K$3:$K$10007, $B9, 'Comprehensive apps info'!$O$3:$O$10007, "App on Hold")</f>
        <v>0</v>
      </c>
      <c r="O9" s="14">
        <f>COUNTIFS('Comprehensive apps info'!$K$3:$K$10007, $B9, 'Comprehensive apps info'!$O$3:$O$10007, "De-scoped from TEKsystems")</f>
        <v>0</v>
      </c>
      <c r="P9" s="10">
        <f t="shared" si="1"/>
        <v>10</v>
      </c>
      <c r="R9" s="17" t="str">
        <f t="shared" si="2"/>
        <v>#REF!</v>
      </c>
    </row>
    <row r="10">
      <c r="B10" s="18" t="s">
        <v>157</v>
      </c>
      <c r="C10" s="15">
        <f>COUNTIFS('Comprehensive apps info'!$G$3:$G$10007,$C$25, 'Comprehensive apps info'!$K$3:$K$10007, $B10, 'Comprehensive apps info'!$O$3:$O$10007, "&lt;&gt;" &amp; "App on Hold", 'Comprehensive apps info'!$O$3:$O$10007, "&lt;&gt;" &amp; "De-scoped from TEKsystems")</f>
        <v>0</v>
      </c>
      <c r="D10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$B10, 'Comprehensive apps info'!$O$3:$O$10007, "&lt;&gt;" &amp; "App on Hold", 'Comprehensive apps info'!$O$3:$O$10007, "&lt;&gt;" &amp; "De-scoped from TEKsystems")</f>
        <v>17</v>
      </c>
      <c r="E10" s="15">
        <f>COUNTIFS('Comprehensive apps info'!$G$3:$G$10007,$E$25, 'Comprehensive apps info'!$K$3:$K$10007, $B10, 'Comprehensive apps info'!$O$3:$O$10007, "&lt;&gt;" &amp; "App on Hold", 'Comprehensive apps info'!$O$3:$O$10007, "&lt;&gt;" &amp; "De-scoped from TEKsystems")</f>
        <v>0</v>
      </c>
      <c r="F10" s="15">
        <f>COUNTIFS('Comprehensive apps info'!$G$3:$G$10007,$F$25, 'Comprehensive apps info'!$K$3:$K$10007, $B10, 'Comprehensive apps info'!$O$3:$O$10007, "&lt;&gt;" &amp; "App on Hold", 'Comprehensive apps info'!$O$3:$O$10007, "&lt;&gt;" &amp; "De-scoped from TEKsystems")</f>
        <v>0</v>
      </c>
      <c r="G10" s="15">
        <f>COUNTIFS('Comprehensive apps info'!$G$3:$G$10007,$G$25, 'Comprehensive apps info'!$K$3:$K$10007, $B10, 'Comprehensive apps info'!$O$3:$O$10007, "&lt;&gt;" &amp; "App on Hold", 'Comprehensive apps info'!$O$3:$O$10007, "&lt;&gt;" &amp; "De-scoped from TEKsystems")</f>
        <v>0</v>
      </c>
      <c r="H10" s="15">
        <f>COUNTIFS('Comprehensive apps info'!$G$3:$G$10007,$H$25, 'Comprehensive apps info'!$K$3:$K$10007, $B10, 'Comprehensive apps info'!$O$3:$O$10007, "&lt;&gt;" &amp; "De-scoped from TEKsystems", 'Comprehensive apps info'!$O$3:$O$10007, "&lt;&gt;" &amp; "App on Hold")</f>
        <v>0</v>
      </c>
      <c r="I10" s="15">
        <f>COUNTIFS('Comprehensive apps info'!$G$3:$G$10007,$I$25, 'Comprehensive apps info'!$K$3:$K$10007, $B10, 'Comprehensive apps info'!$O$3:$O$10007, "&lt;&gt;" &amp; "App on Hold", 'Comprehensive apps info'!$O$3:$O$10007, "&lt;&gt;" &amp; "De-scoped from TEKsystems")</f>
        <v>0</v>
      </c>
      <c r="J10" s="15">
        <f>COUNTIFS('Comprehensive apps info'!$G$3:$G$10007,$J$25, 'Comprehensive apps info'!$K$3:$K$10007, $B10, 'Comprehensive apps info'!$O$3:$O$10007, "&lt;&gt;" &amp; "App on Hold", 'Comprehensive apps info'!$O$3:$O$10007, "&lt;&gt;" &amp; "De-scoped from TEKsystems")</f>
        <v>0</v>
      </c>
      <c r="K10" s="15">
        <f>COUNTIFS('Comprehensive apps info'!$G$3:$G$10007,$K$25, 'Comprehensive apps info'!$K$3:$K$10007, $B10, 'Comprehensive apps info'!$O$3:$O$10007, "&lt;&gt;" &amp; "App on Hold", 'Comprehensive apps info'!$O$3:$O$10007, "&lt;&gt;" &amp; "De-scoped from TEKsystems")</f>
        <v>0</v>
      </c>
      <c r="M10" s="10">
        <f t="shared" si="3"/>
        <v>17</v>
      </c>
      <c r="N10" s="12">
        <f>COUNTIFS('Comprehensive apps info'!$K$3:$K$10007, $B10, 'Comprehensive apps info'!$O$3:$O$10007, "App on Hold")</f>
        <v>0</v>
      </c>
      <c r="O10" s="14">
        <f>COUNTIFS('Comprehensive apps info'!$K$3:$K$10007, $B10, 'Comprehensive apps info'!$O$3:$O$10007, "De-scoped from TEKsystems")</f>
        <v>0</v>
      </c>
      <c r="P10" s="10">
        <f t="shared" si="1"/>
        <v>17</v>
      </c>
      <c r="R10" s="17" t="str">
        <f t="shared" si="2"/>
        <v>#REF!</v>
      </c>
    </row>
    <row r="11">
      <c r="B11" s="18" t="s">
        <v>331</v>
      </c>
      <c r="C11" s="15">
        <f>COUNTIFS('Comprehensive apps info'!$G$3:$G$10007,$C$25, 'Comprehensive apps info'!$K$3:$K$10007, $B11, 'Comprehensive apps info'!$O$3:$O$10007, "&lt;&gt;" &amp; "App on Hold", 'Comprehensive apps info'!$O$3:$O$10007, "&lt;&gt;" &amp; "De-scoped from TEKsystems")</f>
        <v>0</v>
      </c>
      <c r="D11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$B11, 'Comprehensive apps info'!$O$3:$O$10007, "&lt;&gt;" &amp; "App on Hold", 'Comprehensive apps info'!$O$3:$O$10007, "&lt;&gt;" &amp; "De-scoped from TEKsystems")</f>
        <v>0</v>
      </c>
      <c r="E11" s="15">
        <f>COUNTIFS('Comprehensive apps info'!$G$3:$G$10007,$E$25, 'Comprehensive apps info'!$K$3:$K$10007, $B11, 'Comprehensive apps info'!$O$3:$O$10007, "&lt;&gt;" &amp; "App on Hold", 'Comprehensive apps info'!$O$3:$O$10007, "&lt;&gt;" &amp; "De-scoped from TEKsystems")</f>
        <v>0</v>
      </c>
      <c r="F11" s="15">
        <f>COUNTIFS('Comprehensive apps info'!$G$3:$G$10007,$F$25, 'Comprehensive apps info'!$K$3:$K$10007, $B11, 'Comprehensive apps info'!$O$3:$O$10007, "&lt;&gt;" &amp; "App on Hold", 'Comprehensive apps info'!$O$3:$O$10007, "&lt;&gt;" &amp; "De-scoped from TEKsystems")</f>
        <v>0</v>
      </c>
      <c r="G11" s="15">
        <f>COUNTIFS('Comprehensive apps info'!$G$3:$G$10007,$G$25, 'Comprehensive apps info'!$K$3:$K$10007, $B11, 'Comprehensive apps info'!$O$3:$O$10007, "&lt;&gt;" &amp; "App on Hold", 'Comprehensive apps info'!$O$3:$O$10007, "&lt;&gt;" &amp; "De-scoped from TEKsystems")</f>
        <v>0</v>
      </c>
      <c r="H11" s="15">
        <f>COUNTIFS('Comprehensive apps info'!$G$3:$G$10007,$H$25, 'Comprehensive apps info'!$K$3:$K$10007, $B11, 'Comprehensive apps info'!$O$3:$O$10007, "&lt;&gt;" &amp; "De-scoped from TEKsystems", 'Comprehensive apps info'!$O$3:$O$10007, "&lt;&gt;" &amp; "App on Hold")</f>
        <v>0</v>
      </c>
      <c r="I11" s="15">
        <f>COUNTIFS('Comprehensive apps info'!$G$3:$G$10007,$I$25, 'Comprehensive apps info'!$K$3:$K$10007, $B11, 'Comprehensive apps info'!$O$3:$O$10007, "&lt;&gt;" &amp; "App on Hold", 'Comprehensive apps info'!$O$3:$O$10007, "&lt;&gt;" &amp; "De-scoped from TEKsystems")</f>
        <v>0</v>
      </c>
      <c r="J11" s="15">
        <f>COUNTIFS('Comprehensive apps info'!$G$3:$G$10007,$J$25, 'Comprehensive apps info'!$K$3:$K$10007, $B11, 'Comprehensive apps info'!$O$3:$O$10007, "&lt;&gt;" &amp; "App on Hold", 'Comprehensive apps info'!$O$3:$O$10007, "&lt;&gt;" &amp; "De-scoped from TEKsystems")</f>
        <v>0</v>
      </c>
      <c r="K11" s="15">
        <f>COUNTIFS('Comprehensive apps info'!$G$3:$G$10007,$K$25, 'Comprehensive apps info'!$K$3:$K$10007, $B11, 'Comprehensive apps info'!$O$3:$O$10007, "&lt;&gt;" &amp; "App on Hold", 'Comprehensive apps info'!$O$3:$O$10007, "&lt;&gt;" &amp; "De-scoped from TEKsystems")</f>
        <v>0</v>
      </c>
      <c r="M11" s="10">
        <f t="shared" si="3"/>
        <v>0</v>
      </c>
      <c r="N11" s="12">
        <f>COUNTIFS('Comprehensive apps info'!$K$3:$K$10007, $B11, 'Comprehensive apps info'!$O$3:$O$10007, "App on Hold")</f>
        <v>0</v>
      </c>
      <c r="O11" s="14">
        <f>COUNTIFS('Comprehensive apps info'!$K$3:$K$10007, $B11, 'Comprehensive apps info'!$O$3:$O$10007, "De-scoped from TEKsystems")</f>
        <v>0</v>
      </c>
      <c r="P11" s="10">
        <f t="shared" si="1"/>
        <v>0</v>
      </c>
      <c r="R11" s="17" t="str">
        <f t="shared" si="2"/>
        <v>#REF!</v>
      </c>
    </row>
    <row r="12">
      <c r="B12" s="18" t="s">
        <v>294</v>
      </c>
      <c r="C12" s="15">
        <f>COUNTIFS('Comprehensive apps info'!$G$3:$G$10007,$C$25, 'Comprehensive apps info'!$K$3:$K$10007, $B12, 'Comprehensive apps info'!$O$3:$O$10007, "&lt;&gt;" &amp; "App on Hold", 'Comprehensive apps info'!$O$3:$O$10007, "&lt;&gt;" &amp; "De-scoped from TEKsystems")</f>
        <v>0</v>
      </c>
      <c r="D12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$B12, 'Comprehensive apps info'!$O$3:$O$10007, "&lt;&gt;" &amp; "App on Hold", 'Comprehensive apps info'!$O$3:$O$10007, "&lt;&gt;" &amp; "De-scoped from TEKsystems")</f>
        <v>17</v>
      </c>
      <c r="E12" s="15">
        <f>COUNTIFS('Comprehensive apps info'!$G$3:$G$10007,$E$25, 'Comprehensive apps info'!$K$3:$K$10007, $B12, 'Comprehensive apps info'!$O$3:$O$10007, "&lt;&gt;" &amp; "App on Hold", 'Comprehensive apps info'!$O$3:$O$10007, "&lt;&gt;" &amp; "De-scoped from TEKsystems")</f>
        <v>0</v>
      </c>
      <c r="F12" s="15">
        <f>COUNTIFS('Comprehensive apps info'!$G$3:$G$10007,$F$25, 'Comprehensive apps info'!$K$3:$K$10007, $B12, 'Comprehensive apps info'!$O$3:$O$10007, "&lt;&gt;" &amp; "App on Hold", 'Comprehensive apps info'!$O$3:$O$10007, "&lt;&gt;" &amp; "De-scoped from TEKsystems")</f>
        <v>0</v>
      </c>
      <c r="G12" s="15">
        <f>COUNTIFS('Comprehensive apps info'!$G$3:$G$10007,$G$25, 'Comprehensive apps info'!$K$3:$K$10007, $B12, 'Comprehensive apps info'!$O$3:$O$10007, "&lt;&gt;" &amp; "App on Hold", 'Comprehensive apps info'!$O$3:$O$10007, "&lt;&gt;" &amp; "De-scoped from TEKsystems")</f>
        <v>0</v>
      </c>
      <c r="H12" s="15">
        <f>COUNTIFS('Comprehensive apps info'!$G$3:$G$10007,$H$25, 'Comprehensive apps info'!$K$3:$K$10007, $B12, 'Comprehensive apps info'!$O$3:$O$10007, "&lt;&gt;" &amp; "De-scoped from TEKsystems", 'Comprehensive apps info'!$O$3:$O$10007, "&lt;&gt;" &amp; "App on Hold")</f>
        <v>0</v>
      </c>
      <c r="I12" s="15">
        <f>COUNTIFS('Comprehensive apps info'!$G$3:$G$10007,$I$25, 'Comprehensive apps info'!$K$3:$K$10007, $B12, 'Comprehensive apps info'!$O$3:$O$10007, "&lt;&gt;" &amp; "App on Hold", 'Comprehensive apps info'!$O$3:$O$10007, "&lt;&gt;" &amp; "De-scoped from TEKsystems")</f>
        <v>0</v>
      </c>
      <c r="J12" s="15">
        <f>COUNTIFS('Comprehensive apps info'!$G$3:$G$10007,$J$25, 'Comprehensive apps info'!$K$3:$K$10007, $B12, 'Comprehensive apps info'!$O$3:$O$10007, "&lt;&gt;" &amp; "App on Hold", 'Comprehensive apps info'!$O$3:$O$10007, "&lt;&gt;" &amp; "De-scoped from TEKsystems")</f>
        <v>0</v>
      </c>
      <c r="K12" s="15">
        <f>COUNTIFS('Comprehensive apps info'!$G$3:$G$10007,$K$25, 'Comprehensive apps info'!$K$3:$K$10007, $B12, 'Comprehensive apps info'!$O$3:$O$10007, "&lt;&gt;" &amp; "App on Hold", 'Comprehensive apps info'!$O$3:$O$10007, "&lt;&gt;" &amp; "De-scoped from TEKsystems")</f>
        <v>0</v>
      </c>
      <c r="M12" s="10">
        <f t="shared" si="3"/>
        <v>17</v>
      </c>
      <c r="N12" s="12">
        <f>COUNTIFS('Comprehensive apps info'!$K$3:$K$10007, $B12, 'Comprehensive apps info'!$O$3:$O$10007, "App on Hold")</f>
        <v>2</v>
      </c>
      <c r="O12" s="14">
        <f>COUNTIFS('Comprehensive apps info'!$K$3:$K$10007, $B12, 'Comprehensive apps info'!$O$3:$O$10007, "De-scoped from TEKsystems")</f>
        <v>0</v>
      </c>
      <c r="P12" s="10">
        <f t="shared" si="1"/>
        <v>15</v>
      </c>
      <c r="R12" s="17" t="str">
        <f t="shared" si="2"/>
        <v>#REF!</v>
      </c>
    </row>
    <row r="13">
      <c r="B13" s="16" t="s">
        <v>383</v>
      </c>
      <c r="C13" s="15">
        <f>COUNTIFS('Comprehensive apps info'!$G$3:$G$10007,$C$25, 'Comprehensive apps info'!$K$3:$K$10007, $B13, 'Comprehensive apps info'!$O$3:$O$10007, "&lt;&gt;" &amp; "App on Hold", 'Comprehensive apps info'!$O$3:$O$10007, "&lt;&gt;" &amp; "De-scoped from TEKsystems")</f>
        <v>0</v>
      </c>
      <c r="D13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$B13, 'Comprehensive apps info'!$O$3:$O$10007, "&lt;&gt;" &amp; "App on Hold", 'Comprehensive apps info'!$O$3:$O$10007, "&lt;&gt;" &amp; "De-scoped from TEKsystems")</f>
        <v>17</v>
      </c>
      <c r="E13" s="15">
        <f>COUNTIFS('Comprehensive apps info'!$G$3:$G$10007,$E$25, 'Comprehensive apps info'!$K$3:$K$10007, $B13, 'Comprehensive apps info'!$O$3:$O$10007, "&lt;&gt;" &amp; "App on Hold", 'Comprehensive apps info'!$O$3:$O$10007, "&lt;&gt;" &amp; "De-scoped from TEKsystems")</f>
        <v>0</v>
      </c>
      <c r="F13" s="15">
        <f>COUNTIFS('Comprehensive apps info'!$G$3:$G$10007,$F$25, 'Comprehensive apps info'!$K$3:$K$10007, $B13, 'Comprehensive apps info'!$O$3:$O$10007, "&lt;&gt;" &amp; "App on Hold", 'Comprehensive apps info'!$O$3:$O$10007, "&lt;&gt;" &amp; "De-scoped from TEKsystems")</f>
        <v>0</v>
      </c>
      <c r="G13" s="15">
        <f>COUNTIFS('Comprehensive apps info'!$G$3:$G$10007,$G$25, 'Comprehensive apps info'!$K$3:$K$10007, $B13, 'Comprehensive apps info'!$O$3:$O$10007, "&lt;&gt;" &amp; "App on Hold", 'Comprehensive apps info'!$O$3:$O$10007, "&lt;&gt;" &amp; "De-scoped from TEKsystems")</f>
        <v>0</v>
      </c>
      <c r="H13" s="15">
        <f>COUNTIFS('Comprehensive apps info'!$G$3:$G$10007,$H$25, 'Comprehensive apps info'!$K$3:$K$10007, $B13, 'Comprehensive apps info'!$O$3:$O$10007, "&lt;&gt;" &amp; "De-scoped from TEKsystems", 'Comprehensive apps info'!$O$3:$O$10007, "&lt;&gt;" &amp; "App on Hold")</f>
        <v>0</v>
      </c>
      <c r="I13" s="15">
        <f>COUNTIFS('Comprehensive apps info'!$G$3:$G$10007,$I$25, 'Comprehensive apps info'!$K$3:$K$10007, $B13, 'Comprehensive apps info'!$O$3:$O$10007, "&lt;&gt;" &amp; "App on Hold", 'Comprehensive apps info'!$O$3:$O$10007, "&lt;&gt;" &amp; "De-scoped from TEKsystems")</f>
        <v>0</v>
      </c>
      <c r="J13" s="15">
        <f>COUNTIFS('Comprehensive apps info'!$G$3:$G$10007,$J$25, 'Comprehensive apps info'!$K$3:$K$10007, $B13, 'Comprehensive apps info'!$O$3:$O$10007, "&lt;&gt;" &amp; "App on Hold", 'Comprehensive apps info'!$O$3:$O$10007, "&lt;&gt;" &amp; "De-scoped from TEKsystems")</f>
        <v>0</v>
      </c>
      <c r="K13" s="15">
        <f>COUNTIFS('Comprehensive apps info'!$G$3:$G$10007,$K$25, 'Comprehensive apps info'!$K$3:$K$10007, $B13, 'Comprehensive apps info'!$O$3:$O$10007, "&lt;&gt;" &amp; "App on Hold", 'Comprehensive apps info'!$O$3:$O$10007, "&lt;&gt;" &amp; "De-scoped from TEKsystems")</f>
        <v>0</v>
      </c>
      <c r="M13" s="10">
        <f t="shared" si="3"/>
        <v>17</v>
      </c>
      <c r="N13" s="12">
        <f>COUNTIFS('Comprehensive apps info'!$K$3:$K$10007, $B13, 'Comprehensive apps info'!$O$3:$O$10007, "App on Hold")</f>
        <v>0</v>
      </c>
      <c r="O13" s="14">
        <f>COUNTIFS('Comprehensive apps info'!$K$3:$K$10007, $B13, 'Comprehensive apps info'!$O$3:$O$10007, "De-scoped from TEKsystems")</f>
        <v>0</v>
      </c>
      <c r="P13" s="10">
        <f t="shared" si="1"/>
        <v>17</v>
      </c>
      <c r="R13" s="17" t="str">
        <f t="shared" si="2"/>
        <v>#REF!</v>
      </c>
    </row>
    <row r="14">
      <c r="B14" s="16" t="s">
        <v>123</v>
      </c>
      <c r="C14" s="15">
        <f>COUNTIFS('Comprehensive apps info'!$G$3:$G$10007,$C$25, 'Comprehensive apps info'!$K$3:$K$10007, $B14, 'Comprehensive apps info'!$O$3:$O$10007, "&lt;&gt;" &amp; "App on Hold", 'Comprehensive apps info'!$O$3:$O$10007, "&lt;&gt;" &amp; "De-scoped from TEKsystems")</f>
        <v>0</v>
      </c>
      <c r="D14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$B14, 'Comprehensive apps info'!$O$3:$O$10007, "&lt;&gt;" &amp; "App on Hold", 'Comprehensive apps info'!$O$3:$O$10007, "&lt;&gt;" &amp; "De-scoped from TEKsystems")</f>
        <v>14</v>
      </c>
      <c r="E14" s="15">
        <f>COUNTIFS('Comprehensive apps info'!$G$3:$G$10007,$E$25, 'Comprehensive apps info'!$K$3:$K$10007, $B14, 'Comprehensive apps info'!$O$3:$O$10007, "&lt;&gt;" &amp; "App on Hold", 'Comprehensive apps info'!$O$3:$O$10007, "&lt;&gt;" &amp; "De-scoped from TEKsystems")</f>
        <v>0</v>
      </c>
      <c r="F14" s="15">
        <f>COUNTIFS('Comprehensive apps info'!$G$3:$G$10007,$F$25, 'Comprehensive apps info'!$K$3:$K$10007, $B14, 'Comprehensive apps info'!$O$3:$O$10007, "&lt;&gt;" &amp; "App on Hold", 'Comprehensive apps info'!$O$3:$O$10007, "&lt;&gt;" &amp; "De-scoped from TEKsystems")</f>
        <v>0</v>
      </c>
      <c r="G14" s="15">
        <f>COUNTIFS('Comprehensive apps info'!$G$3:$G$10007,$G$25, 'Comprehensive apps info'!$K$3:$K$10007, $B14, 'Comprehensive apps info'!$O$3:$O$10007, "&lt;&gt;" &amp; "App on Hold", 'Comprehensive apps info'!$O$3:$O$10007, "&lt;&gt;" &amp; "De-scoped from TEKsystems")</f>
        <v>0</v>
      </c>
      <c r="H14" s="15">
        <f>COUNTIFS('Comprehensive apps info'!$G$3:$G$10007,$H$25, 'Comprehensive apps info'!$K$3:$K$10007, $B14, 'Comprehensive apps info'!$O$3:$O$10007, "&lt;&gt;" &amp; "De-scoped from TEKsystems", 'Comprehensive apps info'!$O$3:$O$10007, "&lt;&gt;" &amp; "App on Hold")</f>
        <v>0</v>
      </c>
      <c r="I14" s="15">
        <f>COUNTIFS('Comprehensive apps info'!$G$3:$G$10007,$I$25, 'Comprehensive apps info'!$K$3:$K$10007, $B14, 'Comprehensive apps info'!$O$3:$O$10007, "&lt;&gt;" &amp; "App on Hold", 'Comprehensive apps info'!$O$3:$O$10007, "&lt;&gt;" &amp; "De-scoped from TEKsystems")</f>
        <v>0</v>
      </c>
      <c r="J14" s="15">
        <f>COUNTIFS('Comprehensive apps info'!$G$3:$G$10007,$J$25, 'Comprehensive apps info'!$K$3:$K$10007, $B14, 'Comprehensive apps info'!$O$3:$O$10007, "&lt;&gt;" &amp; "App on Hold", 'Comprehensive apps info'!$O$3:$O$10007, "&lt;&gt;" &amp; "De-scoped from TEKsystems")</f>
        <v>0</v>
      </c>
      <c r="K14" s="15">
        <f>COUNTIFS('Comprehensive apps info'!$G$3:$G$10007,$K$25, 'Comprehensive apps info'!$K$3:$K$10007, $B14, 'Comprehensive apps info'!$O$3:$O$10007, "&lt;&gt;" &amp; "App on Hold", 'Comprehensive apps info'!$O$3:$O$10007, "&lt;&gt;" &amp; "De-scoped from TEKsystems")</f>
        <v>0</v>
      </c>
      <c r="M14" s="10">
        <f t="shared" si="3"/>
        <v>14</v>
      </c>
      <c r="N14" s="12">
        <f>COUNTIFS('Comprehensive apps info'!$K$3:$K$10007, $B14, 'Comprehensive apps info'!$O$3:$O$10007, "App on Hold")</f>
        <v>0</v>
      </c>
      <c r="O14" s="14">
        <f>COUNTIFS('Comprehensive apps info'!$K$3:$K$10007, $B14, 'Comprehensive apps info'!$O$3:$O$10007, "De-scoped from TEKsystems")</f>
        <v>0</v>
      </c>
      <c r="P14" s="10">
        <f t="shared" si="1"/>
        <v>14</v>
      </c>
      <c r="R14" s="17" t="str">
        <f t="shared" si="2"/>
        <v>#REF!</v>
      </c>
    </row>
    <row r="15">
      <c r="B15" s="16" t="s">
        <v>1247</v>
      </c>
      <c r="C15" s="15">
        <f>COUNTIFS('Comprehensive apps info'!$G$3:$G$10007,$C$25, 'Comprehensive apps info'!$K$3:$K$10007, $B15, 'Comprehensive apps info'!$O$3:$O$10007, "&lt;&gt;" &amp; "App on Hold", 'Comprehensive apps info'!$O$3:$O$10007, "&lt;&gt;" &amp; "De-scoped from TEKsystems")</f>
        <v>0</v>
      </c>
      <c r="D15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$B15, 'Comprehensive apps info'!$O$3:$O$10007, "&lt;&gt;" &amp; "App on Hold", 'Comprehensive apps info'!$O$3:$O$10007, "&lt;&gt;" &amp; "De-scoped from TEKsystems")</f>
        <v>0</v>
      </c>
      <c r="E15" s="15">
        <f>COUNTIFS('Comprehensive apps info'!$G$3:$G$10007,$E$25, 'Comprehensive apps info'!$K$3:$K$10007, $B15, 'Comprehensive apps info'!$O$3:$O$10007, "&lt;&gt;" &amp; "App on Hold", 'Comprehensive apps info'!$O$3:$O$10007, "&lt;&gt;" &amp; "De-scoped from TEKsystems")</f>
        <v>0</v>
      </c>
      <c r="F15" s="15">
        <f>COUNTIFS('Comprehensive apps info'!$G$3:$G$10007,$F$25, 'Comprehensive apps info'!$K$3:$K$10007, $B15, 'Comprehensive apps info'!$O$3:$O$10007, "&lt;&gt;" &amp; "App on Hold", 'Comprehensive apps info'!$O$3:$O$10007, "&lt;&gt;" &amp; "De-scoped from TEKsystems")</f>
        <v>0</v>
      </c>
      <c r="G15" s="15">
        <f>COUNTIFS('Comprehensive apps info'!$G$3:$G$10007,$G$25, 'Comprehensive apps info'!$K$3:$K$10007, $B15, 'Comprehensive apps info'!$O$3:$O$10007, "&lt;&gt;" &amp; "App on Hold", 'Comprehensive apps info'!$O$3:$O$10007, "&lt;&gt;" &amp; "De-scoped from TEKsystems")</f>
        <v>0</v>
      </c>
      <c r="H15" s="15">
        <f>COUNTIFS('Comprehensive apps info'!$G$3:$G$10007,$H$25, 'Comprehensive apps info'!$K$3:$K$10007, $B15, 'Comprehensive apps info'!$O$3:$O$10007, "&lt;&gt;" &amp; "De-scoped from TEKsystems", 'Comprehensive apps info'!$O$3:$O$10007, "&lt;&gt;" &amp; "App on Hold")</f>
        <v>0</v>
      </c>
      <c r="I15" s="15">
        <f>COUNTIFS('Comprehensive apps info'!$G$3:$G$10007,$I$25, 'Comprehensive apps info'!$K$3:$K$10007, $B15, 'Comprehensive apps info'!$O$3:$O$10007, "&lt;&gt;" &amp; "App on Hold", 'Comprehensive apps info'!$O$3:$O$10007, "&lt;&gt;" &amp; "De-scoped from TEKsystems")</f>
        <v>0</v>
      </c>
      <c r="J15" s="15">
        <f>COUNTIFS('Comprehensive apps info'!$G$3:$G$10007,$J$25, 'Comprehensive apps info'!$K$3:$K$10007, $B15, 'Comprehensive apps info'!$O$3:$O$10007, "&lt;&gt;" &amp; "App on Hold", 'Comprehensive apps info'!$O$3:$O$10007, "&lt;&gt;" &amp; "De-scoped from TEKsystems")</f>
        <v>0</v>
      </c>
      <c r="K15" s="15">
        <f>COUNTIFS('Comprehensive apps info'!$G$3:$G$10007,$K$25, 'Comprehensive apps info'!$K$3:$K$10007, $B15, 'Comprehensive apps info'!$O$3:$O$10007, "&lt;&gt;" &amp; "App on Hold", 'Comprehensive apps info'!$O$3:$O$10007, "&lt;&gt;" &amp; "De-scoped from TEKsystems")</f>
        <v>0</v>
      </c>
      <c r="M15" s="10">
        <f t="shared" si="3"/>
        <v>0</v>
      </c>
      <c r="N15" s="12">
        <f>COUNTIFS('Comprehensive apps info'!$K$3:$K$10007, $B15, 'Comprehensive apps info'!$O$3:$O$10007, "App on Hold")</f>
        <v>0</v>
      </c>
      <c r="O15" s="14">
        <f>COUNTIFS('Comprehensive apps info'!$K$3:$K$10007, $B15, 'Comprehensive apps info'!$O$3:$O$10007, "De-scoped from TEKsystems")</f>
        <v>0</v>
      </c>
      <c r="P15" s="10">
        <f t="shared" si="1"/>
        <v>0</v>
      </c>
      <c r="R15" s="17" t="str">
        <f t="shared" si="2"/>
        <v>#REF!</v>
      </c>
    </row>
    <row r="16">
      <c r="B16" s="16" t="s">
        <v>1057</v>
      </c>
      <c r="C16" s="15">
        <f>COUNTIFS('Comprehensive apps info'!$G$3:$G$10007,$C$25, 'Comprehensive apps info'!$K$3:$K$10007, $B16, 'Comprehensive apps info'!$O$3:$O$10007, "&lt;&gt;" &amp; "App on Hold", 'Comprehensive apps info'!$O$3:$O$10007, "&lt;&gt;" &amp; "De-scoped from TEKsystems")</f>
        <v>0</v>
      </c>
      <c r="D16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$B16, 'Comprehensive apps info'!$O$3:$O$10007, "&lt;&gt;" &amp; "App on Hold", 'Comprehensive apps info'!$O$3:$O$10007, "&lt;&gt;" &amp; "De-scoped from TEKsystems")</f>
        <v>0</v>
      </c>
      <c r="E16" s="15">
        <f>COUNTIFS('Comprehensive apps info'!$G$3:$G$10007,$E$25, 'Comprehensive apps info'!$K$3:$K$10007, $B16, 'Comprehensive apps info'!$O$3:$O$10007, "&lt;&gt;" &amp; "App on Hold", 'Comprehensive apps info'!$O$3:$O$10007, "&lt;&gt;" &amp; "De-scoped from TEKsystems")</f>
        <v>0</v>
      </c>
      <c r="F16" s="15">
        <f>COUNTIFS('Comprehensive apps info'!$G$3:$G$10007,$F$25, 'Comprehensive apps info'!$K$3:$K$10007, $B16, 'Comprehensive apps info'!$O$3:$O$10007, "&lt;&gt;" &amp; "App on Hold", 'Comprehensive apps info'!$O$3:$O$10007, "&lt;&gt;" &amp; "De-scoped from TEKsystems")</f>
        <v>0</v>
      </c>
      <c r="G16" s="15">
        <f>COUNTIFS('Comprehensive apps info'!$G$3:$G$10007,$G$25, 'Comprehensive apps info'!$K$3:$K$10007, $B16, 'Comprehensive apps info'!$O$3:$O$10007, "&lt;&gt;" &amp; "App on Hold", 'Comprehensive apps info'!$O$3:$O$10007, "&lt;&gt;" &amp; "De-scoped from TEKsystems")</f>
        <v>0</v>
      </c>
      <c r="H16" s="15">
        <f>COUNTIFS('Comprehensive apps info'!$G$3:$G$10007,$H$25, 'Comprehensive apps info'!$K$3:$K$10007, $B16, 'Comprehensive apps info'!$O$3:$O$10007, "&lt;&gt;" &amp; "De-scoped from TEKsystems", 'Comprehensive apps info'!$O$3:$O$10007, "&lt;&gt;" &amp; "App on Hold")</f>
        <v>0</v>
      </c>
      <c r="I16" s="15">
        <f>COUNTIFS('Comprehensive apps info'!$G$3:$G$10007,$I$25, 'Comprehensive apps info'!$K$3:$K$10007, $B16, 'Comprehensive apps info'!$O$3:$O$10007, "&lt;&gt;" &amp; "App on Hold", 'Comprehensive apps info'!$O$3:$O$10007, "&lt;&gt;" &amp; "De-scoped from TEKsystems")</f>
        <v>0</v>
      </c>
      <c r="J16" s="15">
        <f>COUNTIFS('Comprehensive apps info'!$G$3:$G$10007,$J$25, 'Comprehensive apps info'!$K$3:$K$10007, $B16, 'Comprehensive apps info'!$O$3:$O$10007, "&lt;&gt;" &amp; "App on Hold", 'Comprehensive apps info'!$O$3:$O$10007, "&lt;&gt;" &amp; "De-scoped from TEKsystems")</f>
        <v>0</v>
      </c>
      <c r="K16" s="15">
        <f>COUNTIFS('Comprehensive apps info'!$G$3:$G$10007,$K$25, 'Comprehensive apps info'!$K$3:$K$10007, $B16, 'Comprehensive apps info'!$O$3:$O$10007, "&lt;&gt;" &amp; "App on Hold", 'Comprehensive apps info'!$O$3:$O$10007, "&lt;&gt;" &amp; "De-scoped from TEKsystems")</f>
        <v>0</v>
      </c>
      <c r="M16" s="10">
        <f t="shared" si="3"/>
        <v>0</v>
      </c>
      <c r="N16" s="12">
        <f>COUNTIFS('Comprehensive apps info'!$K$3:$K$10007, $B16, 'Comprehensive apps info'!$O$3:$O$10007, "App on Hold")</f>
        <v>0</v>
      </c>
      <c r="O16" s="14">
        <f>COUNTIFS('Comprehensive apps info'!$K$3:$K$10007, $B16, 'Comprehensive apps info'!$O$3:$O$10007, "De-scoped from TEKsystems")</f>
        <v>0</v>
      </c>
      <c r="P16" s="10">
        <f t="shared" si="1"/>
        <v>0</v>
      </c>
      <c r="R16" s="17" t="str">
        <f t="shared" si="2"/>
        <v>#REF!</v>
      </c>
    </row>
    <row r="17">
      <c r="B17" s="16" t="s">
        <v>448</v>
      </c>
      <c r="C17" s="15">
        <f>COUNTIFS('Comprehensive apps info'!$G$3:$G$10007,$C$25, 'Comprehensive apps info'!$K$3:$K$10007, $B17, 'Comprehensive apps info'!$O$3:$O$10007, "&lt;&gt;" &amp; "App on Hold", 'Comprehensive apps info'!$O$3:$O$10007, "&lt;&gt;" &amp; "De-scoped from TEKsystems")</f>
        <v>0</v>
      </c>
      <c r="D17" s="15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$B17, 'Comprehensive apps info'!$O$3:$O$10007, "&lt;&gt;" &amp; "App on Hold", 'Comprehensive apps info'!$O$3:$O$10007, "&lt;&gt;" &amp; "De-scoped from TEKsystems")</f>
        <v>0</v>
      </c>
      <c r="E17" s="15">
        <f>COUNTIFS('Comprehensive apps info'!$G$3:$G$10007,$E$25, 'Comprehensive apps info'!$K$3:$K$10007, $B17, 'Comprehensive apps info'!$O$3:$O$10007, "&lt;&gt;" &amp; "App on Hold", 'Comprehensive apps info'!$O$3:$O$10007, "&lt;&gt;" &amp; "De-scoped from TEKsystems")</f>
        <v>0</v>
      </c>
      <c r="F17" s="15">
        <f>COUNTIFS('Comprehensive apps info'!$G$3:$G$10007,$F$25, 'Comprehensive apps info'!$K$3:$K$10007, $B17, 'Comprehensive apps info'!$O$3:$O$10007, "&lt;&gt;" &amp; "App on Hold", 'Comprehensive apps info'!$O$3:$O$10007, "&lt;&gt;" &amp; "De-scoped from TEKsystems")</f>
        <v>0</v>
      </c>
      <c r="G17" s="15">
        <f>COUNTIFS('Comprehensive apps info'!$G$3:$G$10007,$G$25, 'Comprehensive apps info'!$K$3:$K$10007, $B17, 'Comprehensive apps info'!$O$3:$O$10007, "&lt;&gt;" &amp; "App on Hold", 'Comprehensive apps info'!$O$3:$O$10007, "&lt;&gt;" &amp; "De-scoped from TEKsystems")</f>
        <v>0</v>
      </c>
      <c r="H17" s="15">
        <f>COUNTIFS('Comprehensive apps info'!$G$3:$G$10007,$H$25, 'Comprehensive apps info'!$K$3:$K$10007, $B17, 'Comprehensive apps info'!$O$3:$O$10007, "&lt;&gt;" &amp; "De-scoped from TEKsystems", 'Comprehensive apps info'!$O$3:$O$10007, "&lt;&gt;" &amp; "App on Hold")</f>
        <v>0</v>
      </c>
      <c r="I17" s="15">
        <f>COUNTIFS('Comprehensive apps info'!$G$3:$G$10007,$I$25, 'Comprehensive apps info'!$K$3:$K$10007, $B17, 'Comprehensive apps info'!$O$3:$O$10007, "&lt;&gt;" &amp; "App on Hold", 'Comprehensive apps info'!$O$3:$O$10007, "&lt;&gt;" &amp; "De-scoped from TEKsystems")</f>
        <v>0</v>
      </c>
      <c r="J17" s="15">
        <f>COUNTIFS('Comprehensive apps info'!$G$3:$G$10007,$J$25, 'Comprehensive apps info'!$K$3:$K$10007, $B17, 'Comprehensive apps info'!$O$3:$O$10007, "&lt;&gt;" &amp; "App on Hold", 'Comprehensive apps info'!$O$3:$O$10007, "&lt;&gt;" &amp; "De-scoped from TEKsystems")</f>
        <v>0</v>
      </c>
      <c r="K17" s="15">
        <f>COUNTIFS('Comprehensive apps info'!$G$3:$G$10007,$K$25, 'Comprehensive apps info'!$K$3:$K$10007, $B17, 'Comprehensive apps info'!$O$3:$O$10007, "&lt;&gt;" &amp; "App on Hold", 'Comprehensive apps info'!$O$3:$O$10007, "&lt;&gt;" &amp; "De-scoped from TEKsystems")</f>
        <v>0</v>
      </c>
      <c r="M17" s="10">
        <f t="shared" si="3"/>
        <v>0</v>
      </c>
      <c r="N17" s="12">
        <f>COUNTIFS('Comprehensive apps info'!$K$3:$K$10007, $B17, 'Comprehensive apps info'!$O$3:$O$10007, "App on Hold")</f>
        <v>0</v>
      </c>
      <c r="O17" s="14">
        <f>COUNTIFS('Comprehensive apps info'!$K$3:$K$10007, $B17, 'Comprehensive apps info'!$O$3:$O$10007, "De-scoped from TEKsystems")</f>
        <v>0</v>
      </c>
      <c r="P17" s="10">
        <f t="shared" si="1"/>
        <v>0</v>
      </c>
      <c r="R17" s="17" t="str">
        <f t="shared" si="2"/>
        <v>#REF!</v>
      </c>
    </row>
    <row r="18">
      <c r="B18" s="80" t="s">
        <v>208</v>
      </c>
      <c r="C18" s="82">
        <f>COUNTIFS('Comprehensive apps info'!$G$3:$G$10007,$C$25, 'Comprehensive apps info'!$K$3:$K$10007, $B18, 'Comprehensive apps info'!$O$3:$O$10007, "&lt;&gt;" &amp; "App on Hold", 'Comprehensive apps info'!$O$3:$O$10007, "&lt;&gt;" &amp; "De-scoped from TEKsystems")</f>
        <v>0</v>
      </c>
      <c r="D18" s="82">
        <f>COUNTIFS('Comprehensive apps info'!$G$3:$G$10007,"&lt;&gt;"&amp;$C$25, 'Comprehensive apps info'!$G$3:$G$10007,"&lt;&gt;"&amp;$E$25, 'Comprehensive apps info'!$G$3:$G$10007,"&lt;&gt;"&amp;$F$25, 'Comprehensive apps info'!$G$3:$G$10007,"&lt;&gt;"&amp;$G$25, 'Comprehensive apps info'!$G$3:$G$10007,"&lt;&gt;"&amp;$H$25, 'Comprehensive apps info'!$G$3:$G$10007,"&lt;&gt;"&amp;$I$25, 'Comprehensive apps info'!$G$3:$G$10007,"&lt;&gt;"&amp;$J$25, 'Comprehensive apps info'!$G$3:$G$10007,"&lt;&gt;"&amp;$K$25,'Comprehensive apps info'!$G$3:$G$10007,"&lt;&gt;", 'Comprehensive apps info'!$K$3:$K$10007, $B18, 'Comprehensive apps info'!$O$3:$O$10007, "&lt;&gt;" &amp; "App on Hold", 'Comprehensive apps info'!$O$3:$O$10007, "&lt;&gt;" &amp; "De-scoped from TEKsystems")</f>
        <v>12</v>
      </c>
      <c r="E18" s="82">
        <f>COUNTIFS('Comprehensive apps info'!$G$3:$G$10007,$E$25, 'Comprehensive apps info'!$K$3:$K$10007, $B18, 'Comprehensive apps info'!$O$3:$O$10007, "&lt;&gt;" &amp; "App on Hold", 'Comprehensive apps info'!$O$3:$O$10007, "&lt;&gt;" &amp; "De-scoped from TEKsystems")</f>
        <v>0</v>
      </c>
      <c r="F18" s="82">
        <f>COUNTIFS('Comprehensive apps info'!$G$3:$G$10007,$F$25, 'Comprehensive apps info'!$K$3:$K$10007, $B18, 'Comprehensive apps info'!$O$3:$O$10007, "&lt;&gt;" &amp; "App on Hold", 'Comprehensive apps info'!$O$3:$O$10007, "&lt;&gt;" &amp; "De-scoped from TEKsystems")</f>
        <v>0</v>
      </c>
      <c r="G18" s="82">
        <f>COUNTIFS('Comprehensive apps info'!$G$3:$G$10007,$G$25, 'Comprehensive apps info'!$K$3:$K$10007, $B18, 'Comprehensive apps info'!$O$3:$O$10007, "&lt;&gt;" &amp; "App on Hold", 'Comprehensive apps info'!$O$3:$O$10007, "&lt;&gt;" &amp; "De-scoped from TEKsystems")</f>
        <v>0</v>
      </c>
      <c r="H18" s="82">
        <f>COUNTIFS('Comprehensive apps info'!$G$3:$G$10007,$H$25, 'Comprehensive apps info'!$K$3:$K$10007, $B18, 'Comprehensive apps info'!$O$3:$O$10007, "&lt;&gt;" &amp; "De-scoped from TEKsystems", 'Comprehensive apps info'!$O$3:$O$10007, "&lt;&gt;" &amp; "App on Hold")</f>
        <v>0</v>
      </c>
      <c r="I18" s="82">
        <f>COUNTIFS('Comprehensive apps info'!$G$3:$G$10007,$I$25, 'Comprehensive apps info'!$K$3:$K$10007, $B18, 'Comprehensive apps info'!$O$3:$O$10007, "&lt;&gt;" &amp; "App on Hold", 'Comprehensive apps info'!$O$3:$O$10007, "&lt;&gt;" &amp; "De-scoped from TEKsystems")</f>
        <v>0</v>
      </c>
      <c r="J18" s="82">
        <f>COUNTIFS('Comprehensive apps info'!$G$3:$G$10007,$J$25, 'Comprehensive apps info'!$K$3:$K$10007, $B18, 'Comprehensive apps info'!$O$3:$O$10007, "&lt;&gt;" &amp; "App on Hold", 'Comprehensive apps info'!$O$3:$O$10007, "&lt;&gt;" &amp; "De-scoped from TEKsystems")</f>
        <v>0</v>
      </c>
      <c r="K18" s="82">
        <f>COUNTIFS('Comprehensive apps info'!$G$3:$G$10007,$K$25, 'Comprehensive apps info'!$K$3:$K$10007, $B18, 'Comprehensive apps info'!$O$3:$O$10007, "&lt;&gt;" &amp; "App on Hold", 'Comprehensive apps info'!$O$3:$O$10007, "&lt;&gt;" &amp; "De-scoped from TEKsystems")</f>
        <v>0</v>
      </c>
      <c r="M18" s="10">
        <f>SUM(C18:K18)+N18+O18</f>
        <v>47</v>
      </c>
      <c r="N18" s="12">
        <f>COUNTIFS('Comprehensive apps info'!$K$3:$K$10007, $B18, 'Comprehensive apps info'!$O$3:$O$10007, "App on Hold")</f>
        <v>6</v>
      </c>
      <c r="O18" s="14">
        <f>COUNTIFS('Comprehensive apps info'!$K$3:$K$10007, $B18, 'Comprehensive apps info'!$O$3:$O$10007, "De-scoped from TEKsystems")</f>
        <v>29</v>
      </c>
      <c r="P18" s="10">
        <f t="shared" si="1"/>
        <v>12</v>
      </c>
      <c r="R18" s="17" t="str">
        <f t="shared" si="2"/>
        <v>#REF!</v>
      </c>
    </row>
    <row r="19">
      <c r="M19" s="139">
        <f t="shared" ref="M19:P19" si="4">SUM(M4:M18)</f>
        <v>169</v>
      </c>
      <c r="N19" s="139">
        <f t="shared" si="4"/>
        <v>8</v>
      </c>
      <c r="O19" s="139">
        <f t="shared" si="4"/>
        <v>29</v>
      </c>
      <c r="P19" s="139">
        <f t="shared" si="4"/>
        <v>132</v>
      </c>
    </row>
    <row r="20">
      <c r="B20" s="7" t="s">
        <v>11</v>
      </c>
      <c r="C20" s="15">
        <f t="shared" ref="C20:K20" si="5">SUM(C4:C18)</f>
        <v>0</v>
      </c>
      <c r="D20" s="15">
        <f t="shared" si="5"/>
        <v>134</v>
      </c>
      <c r="E20" s="15">
        <f t="shared" si="5"/>
        <v>0</v>
      </c>
      <c r="F20" s="15">
        <f t="shared" si="5"/>
        <v>0</v>
      </c>
      <c r="G20" s="15">
        <f t="shared" si="5"/>
        <v>0</v>
      </c>
      <c r="H20" s="15">
        <f t="shared" si="5"/>
        <v>0</v>
      </c>
      <c r="I20" s="15">
        <f t="shared" si="5"/>
        <v>0</v>
      </c>
      <c r="J20" s="15">
        <f t="shared" si="5"/>
        <v>0</v>
      </c>
      <c r="K20" s="15">
        <f t="shared" si="5"/>
        <v>0</v>
      </c>
      <c r="L20" s="19">
        <f>SUM(C20:K20)+N19+O19</f>
        <v>171</v>
      </c>
      <c r="M20" s="140" t="str">
        <f>IF($L$42=$M$41,"Matches", "Has Issues")</f>
        <v>Matches</v>
      </c>
    </row>
  </sheetData>
  <mergeCells count="1">
    <mergeCell ref="C2:K2"/>
  </mergeCells>
  <drawing r:id="rId1"/>
</worksheet>
</file>