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liocene/Documents/Research/Mills_Lab/"/>
    </mc:Choice>
  </mc:AlternateContent>
  <bookViews>
    <workbookView xWindow="0" yWindow="460" windowWidth="28800" windowHeight="17460" tabRatio="500"/>
  </bookViews>
  <sheets>
    <sheet name="Overview" sheetId="1" r:id="rId1"/>
    <sheet name="Sensitivity and Specificity" sheetId="2" r:id="rId2"/>
    <sheet name="Stat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2" l="1"/>
  <c r="AU9" i="2"/>
  <c r="AI14" i="2"/>
  <c r="N14" i="2"/>
  <c r="U10" i="2"/>
  <c r="U11" i="2"/>
  <c r="U12" i="2"/>
  <c r="U9" i="2"/>
  <c r="S10" i="2"/>
  <c r="S11" i="2"/>
  <c r="S12" i="2"/>
  <c r="S9" i="2"/>
  <c r="BA10" i="2"/>
  <c r="BA11" i="2"/>
  <c r="BA12" i="2"/>
  <c r="BA9" i="2"/>
  <c r="AZ10" i="2"/>
  <c r="AZ11" i="2"/>
  <c r="AZ12" i="2"/>
  <c r="AZ9" i="2"/>
  <c r="AY10" i="2"/>
  <c r="AY11" i="2"/>
  <c r="AY12" i="2"/>
  <c r="AY9" i="2"/>
  <c r="AW10" i="2"/>
  <c r="AW11" i="2"/>
  <c r="AW12" i="2"/>
  <c r="AW9" i="2"/>
  <c r="AU10" i="2"/>
  <c r="AU11" i="2"/>
  <c r="AU12" i="2"/>
  <c r="AP10" i="2"/>
  <c r="AP11" i="2"/>
  <c r="AP12" i="2"/>
  <c r="AP9" i="2"/>
  <c r="AN10" i="2"/>
  <c r="AN11" i="2"/>
  <c r="AN12" i="2"/>
  <c r="AN9" i="2"/>
  <c r="AL10" i="2"/>
  <c r="AL11" i="2"/>
  <c r="AL12" i="2"/>
  <c r="AL9" i="2"/>
  <c r="AH10" i="2"/>
  <c r="AH11" i="2"/>
  <c r="AH12" i="2"/>
  <c r="AH9" i="2"/>
  <c r="Z10" i="2"/>
  <c r="AB10" i="2"/>
  <c r="AF10" i="2"/>
  <c r="Z11" i="2"/>
  <c r="AB11" i="2"/>
  <c r="AF11" i="2"/>
  <c r="Z12" i="2"/>
  <c r="AB12" i="2"/>
  <c r="AF12" i="2"/>
  <c r="AB9" i="2"/>
  <c r="AF9" i="2"/>
  <c r="AE10" i="2"/>
  <c r="AE11" i="2"/>
  <c r="AE12" i="2"/>
  <c r="AE9" i="2"/>
  <c r="AD10" i="2"/>
  <c r="AD11" i="2"/>
  <c r="AD12" i="2"/>
  <c r="AD9" i="2"/>
  <c r="M10" i="2"/>
  <c r="N10" i="2"/>
  <c r="M11" i="2"/>
  <c r="N11" i="2"/>
  <c r="M12" i="2"/>
  <c r="N12" i="2"/>
  <c r="M9" i="2"/>
  <c r="N9" i="2"/>
  <c r="P10" i="2"/>
  <c r="Q10" i="2"/>
  <c r="P11" i="2"/>
  <c r="Q11" i="2"/>
  <c r="P12" i="2"/>
  <c r="Q12" i="2"/>
  <c r="P9" i="2"/>
  <c r="Q9" i="2"/>
  <c r="J10" i="2"/>
  <c r="K10" i="2"/>
  <c r="J11" i="2"/>
  <c r="K11" i="2"/>
  <c r="J12" i="2"/>
  <c r="K12" i="2"/>
  <c r="J9" i="2"/>
  <c r="K9" i="2"/>
  <c r="AI12" i="2"/>
  <c r="Y12" i="2"/>
  <c r="W12" i="2"/>
  <c r="I12" i="2"/>
  <c r="G12" i="2"/>
  <c r="AI11" i="2"/>
  <c r="Y11" i="2"/>
  <c r="W11" i="2"/>
  <c r="I11" i="2"/>
  <c r="G11" i="2"/>
  <c r="AI10" i="2"/>
  <c r="Y10" i="2"/>
  <c r="W10" i="2"/>
  <c r="I10" i="2"/>
  <c r="G10" i="2"/>
  <c r="AI9" i="2"/>
  <c r="Y9" i="2"/>
  <c r="W9" i="2"/>
  <c r="I9" i="2"/>
  <c r="G9" i="2"/>
  <c r="G4" i="2"/>
  <c r="G3" i="2"/>
  <c r="Y9" i="1"/>
  <c r="Y10" i="1"/>
  <c r="Y11" i="1"/>
  <c r="Y8" i="1"/>
  <c r="S9" i="1"/>
  <c r="S10" i="1"/>
  <c r="S11" i="1"/>
  <c r="S8" i="1"/>
  <c r="U9" i="1"/>
  <c r="U10" i="1"/>
  <c r="U11" i="1"/>
  <c r="U8" i="1"/>
  <c r="O9" i="1"/>
  <c r="O10" i="1"/>
  <c r="O11" i="1"/>
  <c r="O8" i="1"/>
  <c r="Q11" i="1"/>
  <c r="Q10" i="1"/>
  <c r="Q9" i="1"/>
  <c r="Q8" i="1"/>
  <c r="K9" i="1"/>
  <c r="K10" i="1"/>
  <c r="K11" i="1"/>
  <c r="K8" i="1"/>
  <c r="M9" i="1"/>
  <c r="M10" i="1"/>
  <c r="M11" i="1"/>
  <c r="M8" i="1"/>
  <c r="I9" i="1"/>
  <c r="I10" i="1"/>
  <c r="I11" i="1"/>
  <c r="I8" i="1"/>
  <c r="G9" i="1"/>
  <c r="G10" i="1"/>
  <c r="G11" i="1"/>
  <c r="G8" i="1"/>
  <c r="G4" i="1"/>
  <c r="G3" i="1"/>
</calcChain>
</file>

<file path=xl/sharedStrings.xml><?xml version="1.0" encoding="utf-8"?>
<sst xmlns="http://schemas.openxmlformats.org/spreadsheetml/2006/main" count="239" uniqueCount="133">
  <si>
    <t>highH_highB_relAbund</t>
  </si>
  <si>
    <t>.fna.gz lines</t>
  </si>
  <si>
    <t>lines / seq</t>
  </si>
  <si>
    <t>reads</t>
  </si>
  <si>
    <t>lines in Bif grab</t>
  </si>
  <si>
    <t>8c19901e</t>
  </si>
  <si>
    <t>8c264e53</t>
  </si>
  <si>
    <t>%</t>
  </si>
  <si>
    <t>highH_highB_totAbund</t>
  </si>
  <si>
    <t>8c74c739</t>
  </si>
  <si>
    <t>8c82190a</t>
  </si>
  <si>
    <t>8c8f48af</t>
  </si>
  <si>
    <t>8c9d0e18</t>
  </si>
  <si>
    <t>highH_lowB_totAbund</t>
  </si>
  <si>
    <t>lowH_highB_totAbund</t>
  </si>
  <si>
    <t>lowH_lowB_totAbund</t>
  </si>
  <si>
    <t>Bifido</t>
  </si>
  <si>
    <t>MetaSim</t>
  </si>
  <si>
    <t>Deconseq</t>
  </si>
  <si>
    <t>Human</t>
  </si>
  <si>
    <t>Bacteria</t>
  </si>
  <si>
    <t>False negatives</t>
  </si>
  <si>
    <t>False positive</t>
  </si>
  <si>
    <t>370017 deconseq_8c74c739.FNeg</t>
  </si>
  <si>
    <t>0 deconseq_8c74c739.FPos</t>
  </si>
  <si>
    <t>False negative = human samples incorrectly classfied as "clean"</t>
  </si>
  <si>
    <t>False positive = bacterial samples incorrectly classfied as "cont"</t>
  </si>
  <si>
    <t>370500 deconseq_8c82190a.FNeg</t>
  </si>
  <si>
    <t>0 deconseq_8c82190a.FPos</t>
  </si>
  <si>
    <t>92612 deconseq_8c8f48af.FNeg</t>
  </si>
  <si>
    <t>0 deconseq_8c8f48af.FPos</t>
  </si>
  <si>
    <t>92799 deconseq_8c9d0e18.FNeg</t>
  </si>
  <si>
    <t>0 deconseq_8c9d0e18.FPos</t>
  </si>
  <si>
    <t>BMTagger</t>
  </si>
  <si>
    <t>6074746 bmtagger_8c74c739/8c74c739.human</t>
  </si>
  <si>
    <t xml:space="preserve">  6061011 bmtagger_8c82190a/8c82190a.human</t>
  </si>
  <si>
    <t xml:space="preserve">  1516638 bmtagger_8c8f48af/8c8f48af.human</t>
  </si>
  <si>
    <t xml:space="preserve">  1514122 bmtagger_8c9d0e18/8c9d0e18.human</t>
  </si>
  <si>
    <t>Start</t>
  </si>
  <si>
    <t>End</t>
  </si>
  <si>
    <t>2017-03-12T18:16:22</t>
  </si>
  <si>
    <t>2017-03-12T19:16:43</t>
  </si>
  <si>
    <t>2017-03-06T09:33:03</t>
  </si>
  <si>
    <t>2017-03-09T07:20:38</t>
  </si>
  <si>
    <t>30373730 bmtagger_8c74c739/8c74c739.human.fasta</t>
  </si>
  <si>
    <t>9626270 bmtagger_8c74c739/8c74c739.nohuman.fasta</t>
  </si>
  <si>
    <t>30305055 bmtagger_8c82190a/8c82190a.human.fasta</t>
  </si>
  <si>
    <t>9694945 bmtagger_8c82190a/8c82190a.nohuman.fasta</t>
  </si>
  <si>
    <t>7583190 bmtagger_8c8f48af/8c8f48af.human.fasta</t>
  </si>
  <si>
    <t>32416810 bmtagger_8c8f48af/8c8f48af.nohuman.fasta</t>
  </si>
  <si>
    <t>7570610 bmtagger_8c9d0e18/8c9d0e18.human.fasta</t>
  </si>
  <si>
    <t>32429390 bmtagger_8c9d0e18/8c9d0e18.nohuman.fasta</t>
  </si>
  <si>
    <t>Run Time</t>
  </si>
  <si>
    <t>2d21:46:35</t>
  </si>
  <si>
    <t>325440 bmtagger_8c74c739/bmtagger_8c74c739.FNeg</t>
  </si>
  <si>
    <t>0 bmtagger_8c74c739/bmtagger_8c74c739.FPos</t>
  </si>
  <si>
    <t>325883 bmtagger_8c82190a/bmtagger_8c82190a.FNeg</t>
  </si>
  <si>
    <t>0 bmtagger_8c82190a/bmtagger_8c82190a.FPos</t>
  </si>
  <si>
    <t>81443 bmtagger_8c8f48af/bmtagger_8c8f48af.FNeg</t>
  </si>
  <si>
    <t>0 bmtagger_8c8f48af/bmtagger_8c8f48af.FPos</t>
  </si>
  <si>
    <t>81551 bmtagger_8c9d0e18/bmtagger_8c9d0e18.FNeg</t>
  </si>
  <si>
    <t>0 bmtagger_8c9d0e18/bmtagger_8c9d0e18.FPos</t>
  </si>
  <si>
    <t>sensitivity</t>
  </si>
  <si>
    <t>specificity</t>
  </si>
  <si>
    <t>accuracy</t>
  </si>
  <si>
    <t>False negatives (humans in .clean)</t>
  </si>
  <si>
    <t>False positive (bact in .cont)</t>
  </si>
  <si>
    <t>True Positives (human in .cont)</t>
  </si>
  <si>
    <t>True Negatives (bact in .clean)</t>
  </si>
  <si>
    <t>Bacteria (obs clean)</t>
  </si>
  <si>
    <t>Human (obs cont)</t>
  </si>
  <si>
    <t>Human (exp clean)</t>
  </si>
  <si>
    <t>Bacteria (exp clean)</t>
  </si>
  <si>
    <t>.fasta count</t>
  </si>
  <si>
    <t>read count</t>
  </si>
  <si>
    <t>9626270 bmtagger_8c74c739/8c74c739.clean.fasta</t>
  </si>
  <si>
    <t>30373730 bmtagger_8c74c739/8c74c739.cont.fasta</t>
  </si>
  <si>
    <t>9694945 bmtagger_8c82190a/8c82190a.clean.fasta</t>
  </si>
  <si>
    <t>30305055 bmtagger_8c82190a/8c82190a.cont.fasta</t>
  </si>
  <si>
    <t>32416810 bmtagger_8c8f48af/8c8f48af.clean.fasta</t>
  </si>
  <si>
    <t>7583190 bmtagger_8c8f48af/8c8f48af.cont.fasta</t>
  </si>
  <si>
    <t>32429390 bmtagger_8c9d0e18/8c9d0e18.clean.fasta</t>
  </si>
  <si>
    <t>7570610 bmtagger_8c9d0e18/8c9d0e18.cont.fasta</t>
  </si>
  <si>
    <t>.clean</t>
  </si>
  <si>
    <t>.cont</t>
  </si>
  <si>
    <t>fasta</t>
  </si>
  <si>
    <t xml:space="preserve">.clean </t>
  </si>
  <si>
    <t>n/a</t>
  </si>
  <si>
    <t># human in .clean</t>
  </si>
  <si>
    <t>False Negatives</t>
  </si>
  <si>
    <t># bact in .cont</t>
  </si>
  <si>
    <t>human in .cont</t>
  </si>
  <si>
    <t>True Positives</t>
  </si>
  <si>
    <t>True Negatives</t>
  </si>
  <si>
    <t>bact in .clean</t>
  </si>
  <si>
    <t xml:space="preserve"> 6061011 bmtagger_8c82190a/8c82190a.human</t>
  </si>
  <si>
    <t xml:space="preserve"> 1516638 bmtagger_8c8f48af/8c8f48af.human</t>
  </si>
  <si>
    <t xml:space="preserve"> 1514122 bmtagger_8c9d0e18/8c9d0e18.human</t>
  </si>
  <si>
    <t>9849155 deconseq_8c74c739/1488821583_clean.fa</t>
  </si>
  <si>
    <t>30150845 deconseq_8c74c739/1488821583_cont.fa</t>
  </si>
  <si>
    <t>9918030 deconseq_8c82190a/1488910105_clean.fa</t>
  </si>
  <si>
    <t>30081970 deconseq_8c82190a/1488910105_cont.fa</t>
  </si>
  <si>
    <t>32472655 deconseq_8c8f48af/1488996784_clean.fa</t>
  </si>
  <si>
    <t>7527345 deconseq_8c8f48af/1488996784_cont.fa</t>
  </si>
  <si>
    <t>32485630 deconseq_8c9d0e18/1489033833_clean.fa</t>
  </si>
  <si>
    <t>7514370 deconseq_8c9d0e18/1489033833_cont.fa</t>
  </si>
  <si>
    <t>Sensitivity</t>
  </si>
  <si>
    <t>Specificity</t>
  </si>
  <si>
    <t>Accuracy</t>
  </si>
  <si>
    <t>Time</t>
  </si>
  <si>
    <t>Deconseq Overall</t>
  </si>
  <si>
    <t>Deconseq Low Human</t>
  </si>
  <si>
    <t>Deconseq High Human</t>
  </si>
  <si>
    <t>BMTagger Overall</t>
  </si>
  <si>
    <t>BMTagger High Human</t>
  </si>
  <si>
    <t>BMTagger Low Human</t>
  </si>
  <si>
    <t>±</t>
  </si>
  <si>
    <t>n</t>
  </si>
  <si>
    <t xml:space="preserve">94.2 ± </t>
  </si>
  <si>
    <t>Time (hrs:min:sec)</t>
  </si>
  <si>
    <t>0.94901 ± 5.45e-05</t>
  </si>
  <si>
    <t>0.94201 ± 7.10e-05</t>
  </si>
  <si>
    <t>1.00 ± 0.00</t>
  </si>
  <si>
    <t>0.97455 ± 0.00881</t>
  </si>
  <si>
    <t>0.97106 ± 0.01002</t>
  </si>
  <si>
    <t>0.94906 ±  8.76e-05</t>
  </si>
  <si>
    <t>0.94896 ± 7.23e-05</t>
  </si>
  <si>
    <t>0.94209 ± 9.80e-05</t>
  </si>
  <si>
    <t>0.94195 ± 1.02e-04</t>
  </si>
  <si>
    <t>0.98981 ± 6.75e-05</t>
  </si>
  <si>
    <t>0.95929 ± 2.77e-05</t>
  </si>
  <si>
    <t>0.98841 ± 1.17e-05</t>
  </si>
  <si>
    <t>0.95371 ± 3.02e-05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</si>
</sst>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Sans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2F2F2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0" fontId="0" fillId="5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/>
    </xf>
    <xf numFmtId="21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1" xfId="0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2" xfId="0" applyFill="1" applyBorder="1"/>
    <xf numFmtId="0" fontId="0" fillId="9" borderId="1" xfId="0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6" borderId="0" xfId="0" applyFont="1" applyFill="1" applyBorder="1" applyAlignment="1">
      <alignment horizontal="center" wrapText="1"/>
    </xf>
    <xf numFmtId="2" fontId="0" fillId="5" borderId="0" xfId="0" applyNumberFormat="1" applyFill="1"/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1" fontId="0" fillId="11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1" borderId="4" xfId="0" applyFill="1" applyBorder="1" applyAlignment="1">
      <alignment horizontal="center"/>
    </xf>
    <xf numFmtId="46" fontId="0" fillId="11" borderId="7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1" fontId="0" fillId="0" borderId="9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46" fontId="4" fillId="1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1" fontId="4" fillId="0" borderId="9" xfId="0" applyNumberFormat="1" applyFont="1" applyBorder="1" applyAlignment="1">
      <alignment horizontal="center"/>
    </xf>
    <xf numFmtId="0" fontId="4" fillId="0" borderId="8" xfId="0" applyFont="1" applyBorder="1"/>
    <xf numFmtId="21" fontId="4" fillId="14" borderId="9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4"/>
  <sheetViews>
    <sheetView tabSelected="1" topLeftCell="A6" workbookViewId="0">
      <selection activeCell="H21" sqref="H21"/>
    </sheetView>
  </sheetViews>
  <sheetFormatPr baseColWidth="10" defaultRowHeight="16" x14ac:dyDescent="0.2"/>
  <cols>
    <col min="1" max="1" width="20.1640625" bestFit="1" customWidth="1"/>
    <col min="2" max="2" width="9" bestFit="1" customWidth="1"/>
    <col min="3" max="3" width="10.6640625" bestFit="1" customWidth="1"/>
    <col min="4" max="4" width="6.1640625" customWidth="1"/>
    <col min="5" max="5" width="8.1640625" bestFit="1" customWidth="1"/>
    <col min="6" max="6" width="9.1640625" customWidth="1"/>
    <col min="11" max="11" width="13.83203125" customWidth="1"/>
    <col min="14" max="15" width="6.1640625" customWidth="1"/>
    <col min="16" max="16" width="7.1640625" bestFit="1" customWidth="1"/>
    <col min="17" max="17" width="12.1640625" bestFit="1" customWidth="1"/>
    <col min="18" max="18" width="9.1640625" customWidth="1"/>
    <col min="19" max="19" width="9" customWidth="1"/>
    <col min="22" max="22" width="7.6640625" customWidth="1"/>
    <col min="23" max="23" width="6.5" customWidth="1"/>
    <col min="24" max="24" width="7" customWidth="1"/>
    <col min="25" max="25" width="6.83203125" customWidth="1"/>
  </cols>
  <sheetData>
    <row r="2" spans="1:25" s="4" customFormat="1" ht="33" customHeight="1" x14ac:dyDescent="0.2">
      <c r="C2" s="4" t="s">
        <v>1</v>
      </c>
      <c r="D2" s="5" t="s">
        <v>2</v>
      </c>
      <c r="E2" s="4" t="s">
        <v>3</v>
      </c>
      <c r="F2" s="5" t="s">
        <v>4</v>
      </c>
      <c r="G2" s="4" t="s">
        <v>7</v>
      </c>
    </row>
    <row r="3" spans="1:25" x14ac:dyDescent="0.2">
      <c r="A3" t="s">
        <v>0</v>
      </c>
      <c r="B3" t="s">
        <v>5</v>
      </c>
      <c r="C3">
        <v>40000000</v>
      </c>
      <c r="D3">
        <v>5</v>
      </c>
      <c r="E3">
        <v>8000000</v>
      </c>
      <c r="F3">
        <v>1190</v>
      </c>
      <c r="G3">
        <f>F3/E3</f>
        <v>1.4875000000000001E-4</v>
      </c>
      <c r="K3" t="s">
        <v>25</v>
      </c>
    </row>
    <row r="4" spans="1:25" x14ac:dyDescent="0.2">
      <c r="A4" t="s">
        <v>8</v>
      </c>
      <c r="B4" t="s">
        <v>6</v>
      </c>
      <c r="C4">
        <v>40000000</v>
      </c>
      <c r="D4">
        <v>5</v>
      </c>
      <c r="E4">
        <v>8000000</v>
      </c>
      <c r="F4">
        <v>1368392</v>
      </c>
      <c r="G4">
        <f>F4/E4</f>
        <v>0.17104900000000001</v>
      </c>
      <c r="K4" t="s">
        <v>26</v>
      </c>
    </row>
    <row r="6" spans="1:25" x14ac:dyDescent="0.2">
      <c r="F6" s="36" t="s">
        <v>17</v>
      </c>
      <c r="G6" s="36"/>
      <c r="H6" s="36"/>
      <c r="I6" s="36"/>
      <c r="J6" s="38" t="s">
        <v>18</v>
      </c>
      <c r="K6" s="38"/>
      <c r="L6" s="38"/>
      <c r="M6" s="38"/>
      <c r="N6" s="38"/>
      <c r="O6" s="38"/>
      <c r="P6" s="38"/>
      <c r="Q6" s="38"/>
      <c r="R6" s="39" t="s">
        <v>33</v>
      </c>
      <c r="S6" s="39"/>
      <c r="T6" s="39"/>
      <c r="U6" s="39"/>
      <c r="V6" s="39"/>
      <c r="W6" s="39"/>
      <c r="X6" s="39"/>
      <c r="Y6" s="39"/>
    </row>
    <row r="7" spans="1:25" x14ac:dyDescent="0.2">
      <c r="F7" s="35" t="s">
        <v>16</v>
      </c>
      <c r="G7" s="35"/>
      <c r="H7" s="35" t="s">
        <v>19</v>
      </c>
      <c r="I7" s="35"/>
      <c r="J7" s="37" t="s">
        <v>20</v>
      </c>
      <c r="K7" s="37"/>
      <c r="L7" s="37" t="s">
        <v>19</v>
      </c>
      <c r="M7" s="37"/>
      <c r="N7" s="37" t="s">
        <v>22</v>
      </c>
      <c r="O7" s="37"/>
      <c r="P7" s="37" t="s">
        <v>21</v>
      </c>
      <c r="Q7" s="37"/>
      <c r="R7" s="40" t="s">
        <v>20</v>
      </c>
      <c r="S7" s="40"/>
      <c r="T7" s="40" t="s">
        <v>19</v>
      </c>
      <c r="U7" s="40"/>
      <c r="V7" s="40" t="s">
        <v>22</v>
      </c>
      <c r="W7" s="40"/>
      <c r="X7" s="40" t="s">
        <v>21</v>
      </c>
      <c r="Y7" s="40"/>
    </row>
    <row r="8" spans="1:25" x14ac:dyDescent="0.2">
      <c r="A8" t="s">
        <v>8</v>
      </c>
      <c r="B8" t="s">
        <v>9</v>
      </c>
      <c r="C8">
        <v>40000000</v>
      </c>
      <c r="D8">
        <v>5</v>
      </c>
      <c r="E8">
        <v>8000000</v>
      </c>
      <c r="F8" s="1">
        <v>1367205</v>
      </c>
      <c r="G8" s="1">
        <f>F8/E8</f>
        <v>0.170900625</v>
      </c>
      <c r="H8" s="1">
        <v>6400186</v>
      </c>
      <c r="I8" s="1">
        <f>H8/E8</f>
        <v>0.80002324999999996</v>
      </c>
      <c r="J8" s="2">
        <v>9849155</v>
      </c>
      <c r="K8" s="2">
        <f>J8/C8</f>
        <v>0.24622887500000001</v>
      </c>
      <c r="L8" s="2">
        <v>30150845</v>
      </c>
      <c r="M8" s="2">
        <f>L8/C8</f>
        <v>0.75377112499999999</v>
      </c>
      <c r="N8" s="2">
        <v>0</v>
      </c>
      <c r="O8" s="2">
        <f>N8/E8</f>
        <v>0</v>
      </c>
      <c r="P8" s="2">
        <v>370017</v>
      </c>
      <c r="Q8" s="2">
        <f>P8/E8</f>
        <v>4.6252124999999998E-2</v>
      </c>
      <c r="R8" s="3">
        <v>9626270</v>
      </c>
      <c r="S8" s="3">
        <f>R8/C8</f>
        <v>0.24065675</v>
      </c>
      <c r="T8" s="3">
        <v>6074746</v>
      </c>
      <c r="U8" s="3">
        <f>T8/E8</f>
        <v>0.75934325000000003</v>
      </c>
      <c r="V8" s="3">
        <v>0</v>
      </c>
      <c r="W8" s="3">
        <v>0</v>
      </c>
      <c r="X8" s="3">
        <v>325440</v>
      </c>
      <c r="Y8" s="3">
        <f>X8/E8</f>
        <v>4.0680000000000001E-2</v>
      </c>
    </row>
    <row r="9" spans="1:25" x14ac:dyDescent="0.2">
      <c r="A9" t="s">
        <v>13</v>
      </c>
      <c r="B9" t="s">
        <v>10</v>
      </c>
      <c r="C9">
        <v>40000000</v>
      </c>
      <c r="D9">
        <v>5</v>
      </c>
      <c r="E9">
        <v>8000000</v>
      </c>
      <c r="F9" s="1">
        <v>322207</v>
      </c>
      <c r="G9" s="1">
        <f t="shared" ref="G9:G11" si="0">F9/E9</f>
        <v>4.0275875000000003E-2</v>
      </c>
      <c r="H9" s="1">
        <v>6386894</v>
      </c>
      <c r="I9" s="1">
        <f t="shared" ref="I9:I11" si="1">H9/E9</f>
        <v>0.79836174999999998</v>
      </c>
      <c r="J9" s="2">
        <v>9918030</v>
      </c>
      <c r="K9" s="2">
        <f t="shared" ref="K9:K11" si="2">J9/C9</f>
        <v>0.24795075</v>
      </c>
      <c r="L9" s="2">
        <v>30081970</v>
      </c>
      <c r="M9" s="2">
        <f t="shared" ref="M9:M11" si="3">L9/C9</f>
        <v>0.75204925</v>
      </c>
      <c r="N9" s="2">
        <v>0</v>
      </c>
      <c r="O9" s="2">
        <f t="shared" ref="O9:O11" si="4">N9/E9</f>
        <v>0</v>
      </c>
      <c r="P9" s="2">
        <v>370500</v>
      </c>
      <c r="Q9" s="2">
        <f>P9/E9</f>
        <v>4.63125E-2</v>
      </c>
      <c r="R9" s="3">
        <v>9694945</v>
      </c>
      <c r="S9" s="3">
        <f>R9/C9</f>
        <v>0.24237362500000001</v>
      </c>
      <c r="T9" s="3">
        <v>6061011</v>
      </c>
      <c r="U9" s="3">
        <f>T9/E9</f>
        <v>0.75762637499999996</v>
      </c>
      <c r="V9" s="3">
        <v>0</v>
      </c>
      <c r="W9" s="3">
        <v>0</v>
      </c>
      <c r="X9" s="3">
        <v>325883</v>
      </c>
      <c r="Y9" s="3">
        <f>X9/E9</f>
        <v>4.0735374999999997E-2</v>
      </c>
    </row>
    <row r="10" spans="1:25" x14ac:dyDescent="0.2">
      <c r="A10" t="s">
        <v>14</v>
      </c>
      <c r="B10" t="s">
        <v>11</v>
      </c>
      <c r="C10">
        <v>40000000</v>
      </c>
      <c r="D10">
        <v>5</v>
      </c>
      <c r="E10">
        <v>8000000</v>
      </c>
      <c r="F10" s="1">
        <v>5445292</v>
      </c>
      <c r="G10" s="1">
        <f t="shared" si="0"/>
        <v>0.68066150000000003</v>
      </c>
      <c r="H10" s="1">
        <v>1598081</v>
      </c>
      <c r="I10" s="1">
        <f t="shared" si="1"/>
        <v>0.19976012500000001</v>
      </c>
      <c r="J10" s="2">
        <v>32472655</v>
      </c>
      <c r="K10" s="2">
        <f t="shared" si="2"/>
        <v>0.81181637500000003</v>
      </c>
      <c r="L10" s="2">
        <v>7527345</v>
      </c>
      <c r="M10" s="2">
        <f t="shared" si="3"/>
        <v>0.18818362499999999</v>
      </c>
      <c r="N10" s="2">
        <v>0</v>
      </c>
      <c r="O10" s="2">
        <f t="shared" si="4"/>
        <v>0</v>
      </c>
      <c r="P10" s="2">
        <v>92612</v>
      </c>
      <c r="Q10" s="2">
        <f>P10/E10</f>
        <v>1.15765E-2</v>
      </c>
      <c r="R10" s="3">
        <v>32416810</v>
      </c>
      <c r="S10" s="3">
        <f>R10/C10</f>
        <v>0.81042024999999995</v>
      </c>
      <c r="T10" s="3">
        <v>1516638</v>
      </c>
      <c r="U10" s="3">
        <f>T10/E10</f>
        <v>0.18957974999999999</v>
      </c>
      <c r="V10" s="3">
        <v>0</v>
      </c>
      <c r="W10" s="3">
        <v>0</v>
      </c>
      <c r="X10" s="3">
        <v>81443</v>
      </c>
      <c r="Y10" s="3">
        <f>X10/E10</f>
        <v>1.0180375E-2</v>
      </c>
    </row>
    <row r="11" spans="1:25" x14ac:dyDescent="0.2">
      <c r="A11" t="s">
        <v>15</v>
      </c>
      <c r="B11" t="s">
        <v>12</v>
      </c>
      <c r="C11">
        <v>40000000</v>
      </c>
      <c r="D11">
        <v>5</v>
      </c>
      <c r="E11">
        <v>8000000</v>
      </c>
      <c r="F11" s="1">
        <v>1280248</v>
      </c>
      <c r="G11" s="1">
        <f t="shared" si="0"/>
        <v>0.16003100000000001</v>
      </c>
      <c r="H11" s="1">
        <v>1595673</v>
      </c>
      <c r="I11" s="1">
        <f t="shared" si="1"/>
        <v>0.19945912499999999</v>
      </c>
      <c r="J11" s="2">
        <v>32485630</v>
      </c>
      <c r="K11" s="2">
        <f t="shared" si="2"/>
        <v>0.81214074999999997</v>
      </c>
      <c r="L11" s="2">
        <v>7514370</v>
      </c>
      <c r="M11" s="2">
        <f t="shared" si="3"/>
        <v>0.18785925000000001</v>
      </c>
      <c r="N11" s="2">
        <v>0</v>
      </c>
      <c r="O11" s="2">
        <f t="shared" si="4"/>
        <v>0</v>
      </c>
      <c r="P11" s="2">
        <v>92799</v>
      </c>
      <c r="Q11" s="2">
        <f>P11/E11</f>
        <v>1.1599875000000001E-2</v>
      </c>
      <c r="R11" s="3">
        <v>32429390</v>
      </c>
      <c r="S11" s="3">
        <f>R11/C11</f>
        <v>0.81073474999999995</v>
      </c>
      <c r="T11" s="3">
        <v>1514122</v>
      </c>
      <c r="U11" s="3">
        <f>T11/E11</f>
        <v>0.18926525</v>
      </c>
      <c r="V11" s="3">
        <v>0</v>
      </c>
      <c r="W11" s="3">
        <v>0</v>
      </c>
      <c r="X11" s="3">
        <v>81551</v>
      </c>
      <c r="Y11" s="3">
        <f>X11/E11</f>
        <v>1.0193875E-2</v>
      </c>
    </row>
    <row r="13" spans="1:25" x14ac:dyDescent="0.2">
      <c r="M13" t="s">
        <v>23</v>
      </c>
      <c r="U13" t="s">
        <v>54</v>
      </c>
    </row>
    <row r="14" spans="1:25" x14ac:dyDescent="0.2">
      <c r="M14" t="s">
        <v>24</v>
      </c>
      <c r="U14" t="s">
        <v>55</v>
      </c>
    </row>
    <row r="15" spans="1:25" x14ac:dyDescent="0.2">
      <c r="M15" t="s">
        <v>27</v>
      </c>
      <c r="U15" t="s">
        <v>56</v>
      </c>
    </row>
    <row r="16" spans="1:25" x14ac:dyDescent="0.2">
      <c r="M16" t="s">
        <v>28</v>
      </c>
      <c r="U16" t="s">
        <v>57</v>
      </c>
    </row>
    <row r="17" spans="10:21" x14ac:dyDescent="0.2">
      <c r="M17" t="s">
        <v>29</v>
      </c>
      <c r="U17" t="s">
        <v>58</v>
      </c>
    </row>
    <row r="18" spans="10:21" x14ac:dyDescent="0.2">
      <c r="J18" t="s">
        <v>38</v>
      </c>
      <c r="K18" t="s">
        <v>42</v>
      </c>
      <c r="M18" t="s">
        <v>30</v>
      </c>
      <c r="R18" t="s">
        <v>38</v>
      </c>
      <c r="S18" t="s">
        <v>40</v>
      </c>
      <c r="U18" t="s">
        <v>59</v>
      </c>
    </row>
    <row r="19" spans="10:21" x14ac:dyDescent="0.2">
      <c r="J19" t="s">
        <v>39</v>
      </c>
      <c r="K19" t="s">
        <v>43</v>
      </c>
      <c r="M19" t="s">
        <v>31</v>
      </c>
      <c r="R19" t="s">
        <v>39</v>
      </c>
      <c r="S19" t="s">
        <v>41</v>
      </c>
      <c r="U19" t="s">
        <v>60</v>
      </c>
    </row>
    <row r="20" spans="10:21" x14ac:dyDescent="0.2">
      <c r="J20" t="s">
        <v>52</v>
      </c>
      <c r="K20" t="s">
        <v>53</v>
      </c>
      <c r="M20" t="s">
        <v>32</v>
      </c>
      <c r="R20" t="s">
        <v>52</v>
      </c>
      <c r="S20" s="7">
        <v>4.1909722222222223E-2</v>
      </c>
      <c r="U20" t="s">
        <v>61</v>
      </c>
    </row>
    <row r="22" spans="10:21" x14ac:dyDescent="0.2">
      <c r="K22" s="7"/>
    </row>
    <row r="23" spans="10:21" x14ac:dyDescent="0.2">
      <c r="K23" s="7"/>
      <c r="R23" t="s">
        <v>34</v>
      </c>
    </row>
    <row r="24" spans="10:21" x14ac:dyDescent="0.2">
      <c r="R24" t="s">
        <v>44</v>
      </c>
    </row>
    <row r="25" spans="10:21" x14ac:dyDescent="0.2">
      <c r="R25" t="s">
        <v>45</v>
      </c>
    </row>
    <row r="26" spans="10:21" x14ac:dyDescent="0.2">
      <c r="R26" t="s">
        <v>35</v>
      </c>
    </row>
    <row r="27" spans="10:21" x14ac:dyDescent="0.2">
      <c r="R27" t="s">
        <v>46</v>
      </c>
    </row>
    <row r="28" spans="10:21" x14ac:dyDescent="0.2">
      <c r="R28" t="s">
        <v>47</v>
      </c>
    </row>
    <row r="29" spans="10:21" x14ac:dyDescent="0.2">
      <c r="R29" t="s">
        <v>36</v>
      </c>
    </row>
    <row r="30" spans="10:21" x14ac:dyDescent="0.2">
      <c r="R30" t="s">
        <v>48</v>
      </c>
    </row>
    <row r="31" spans="10:21" x14ac:dyDescent="0.2">
      <c r="R31" t="s">
        <v>49</v>
      </c>
    </row>
    <row r="32" spans="10:21" x14ac:dyDescent="0.2">
      <c r="R32" t="s">
        <v>37</v>
      </c>
    </row>
    <row r="33" spans="18:18" x14ac:dyDescent="0.2">
      <c r="R33" t="s">
        <v>50</v>
      </c>
    </row>
    <row r="34" spans="18:18" x14ac:dyDescent="0.2">
      <c r="R34" t="s">
        <v>51</v>
      </c>
    </row>
  </sheetData>
  <mergeCells count="13">
    <mergeCell ref="R6:Y6"/>
    <mergeCell ref="R7:S7"/>
    <mergeCell ref="T7:U7"/>
    <mergeCell ref="V7:W7"/>
    <mergeCell ref="X7:Y7"/>
    <mergeCell ref="F7:G7"/>
    <mergeCell ref="F6:I6"/>
    <mergeCell ref="H7:I7"/>
    <mergeCell ref="L7:M7"/>
    <mergeCell ref="J7:K7"/>
    <mergeCell ref="J6:Q6"/>
    <mergeCell ref="N7:O7"/>
    <mergeCell ref="P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45"/>
  <sheetViews>
    <sheetView topLeftCell="R33" zoomScale="130" zoomScaleNormal="130" zoomScalePageLayoutView="130" workbookViewId="0">
      <selection activeCell="Y39" sqref="Y39:AE45"/>
    </sheetView>
  </sheetViews>
  <sheetFormatPr baseColWidth="10" defaultRowHeight="16" x14ac:dyDescent="0.2"/>
  <cols>
    <col min="1" max="1" width="12" customWidth="1"/>
    <col min="2" max="2" width="9" bestFit="1" customWidth="1"/>
    <col min="3" max="3" width="9.33203125" customWidth="1"/>
    <col min="4" max="4" width="6.1640625" customWidth="1"/>
    <col min="5" max="5" width="8.1640625" bestFit="1" customWidth="1"/>
    <col min="6" max="6" width="9.1640625" customWidth="1"/>
    <col min="8" max="8" width="8.1640625" bestFit="1" customWidth="1"/>
    <col min="10" max="10" width="8.1640625" bestFit="1" customWidth="1"/>
    <col min="12" max="13" width="9.1640625" customWidth="1"/>
    <col min="14" max="14" width="12.33203125" customWidth="1"/>
    <col min="15" max="15" width="9.83203125" customWidth="1"/>
    <col min="16" max="16" width="9.1640625" customWidth="1"/>
    <col min="17" max="17" width="10.83203125" customWidth="1"/>
    <col min="18" max="18" width="11.83203125" customWidth="1"/>
    <col min="19" max="19" width="8.6640625" customWidth="1"/>
    <col min="20" max="20" width="9.83203125" customWidth="1"/>
    <col min="21" max="21" width="8.6640625" customWidth="1"/>
    <col min="22" max="23" width="6.1640625" customWidth="1"/>
    <col min="24" max="24" width="7.1640625" customWidth="1"/>
    <col min="25" max="25" width="20.1640625" customWidth="1"/>
    <col min="26" max="27" width="9.1640625" customWidth="1"/>
    <col min="28" max="29" width="8.5" customWidth="1"/>
    <col min="30" max="31" width="9.83203125" bestFit="1" customWidth="1"/>
    <col min="32" max="32" width="13.5" bestFit="1" customWidth="1"/>
    <col min="33" max="34" width="9.1640625" customWidth="1"/>
    <col min="35" max="35" width="10.33203125" customWidth="1"/>
    <col min="36" max="36" width="9.6640625" customWidth="1"/>
    <col min="37" max="42" width="10.83203125" customWidth="1"/>
    <col min="43" max="43" width="7.6640625" customWidth="1"/>
    <col min="44" max="44" width="6.5" customWidth="1"/>
    <col min="45" max="45" width="7.6640625" customWidth="1"/>
    <col min="46" max="46" width="6.83203125" customWidth="1"/>
    <col min="47" max="47" width="8.33203125" customWidth="1"/>
    <col min="48" max="48" width="7.5" customWidth="1"/>
    <col min="49" max="49" width="8.6640625" customWidth="1"/>
    <col min="50" max="50" width="6.83203125" customWidth="1"/>
    <col min="51" max="52" width="9.83203125" bestFit="1" customWidth="1"/>
    <col min="53" max="53" width="12.83203125" bestFit="1" customWidth="1"/>
  </cols>
  <sheetData>
    <row r="2" spans="1:53" s="4" customFormat="1" ht="33" customHeight="1" x14ac:dyDescent="0.2">
      <c r="C2" s="5" t="s">
        <v>1</v>
      </c>
      <c r="D2" s="5" t="s">
        <v>2</v>
      </c>
      <c r="E2" s="4" t="s">
        <v>3</v>
      </c>
      <c r="F2" s="5" t="s">
        <v>4</v>
      </c>
      <c r="G2" s="4" t="s">
        <v>7</v>
      </c>
    </row>
    <row r="3" spans="1:53" ht="31" customHeight="1" x14ac:dyDescent="0.2">
      <c r="A3" s="8" t="s">
        <v>0</v>
      </c>
      <c r="B3" t="s">
        <v>5</v>
      </c>
      <c r="C3">
        <v>40000000</v>
      </c>
      <c r="D3">
        <v>5</v>
      </c>
      <c r="E3">
        <v>8000000</v>
      </c>
      <c r="F3">
        <v>1190</v>
      </c>
      <c r="G3">
        <f>F3/E3</f>
        <v>1.4875000000000001E-4</v>
      </c>
      <c r="N3" t="s">
        <v>25</v>
      </c>
    </row>
    <row r="4" spans="1:53" ht="32" x14ac:dyDescent="0.2">
      <c r="A4" s="8" t="s">
        <v>8</v>
      </c>
      <c r="B4" t="s">
        <v>6</v>
      </c>
      <c r="C4">
        <v>40000000</v>
      </c>
      <c r="D4">
        <v>5</v>
      </c>
      <c r="E4">
        <v>8000000</v>
      </c>
      <c r="F4">
        <v>1368392</v>
      </c>
      <c r="G4">
        <f>F4/E4</f>
        <v>0.17104900000000001</v>
      </c>
      <c r="N4" t="s">
        <v>26</v>
      </c>
    </row>
    <row r="5" spans="1:53" x14ac:dyDescent="0.2">
      <c r="A5" s="8"/>
    </row>
    <row r="6" spans="1:53" x14ac:dyDescent="0.2">
      <c r="A6" s="8"/>
      <c r="F6" s="36" t="s">
        <v>17</v>
      </c>
      <c r="G6" s="36"/>
      <c r="H6" s="36"/>
      <c r="I6" s="36"/>
      <c r="J6" s="6"/>
      <c r="K6" s="6"/>
      <c r="L6" s="38" t="s">
        <v>18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 t="s">
        <v>18</v>
      </c>
      <c r="AE6" s="38"/>
      <c r="AF6" s="38"/>
      <c r="AG6" s="39" t="s">
        <v>33</v>
      </c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 t="s">
        <v>33</v>
      </c>
      <c r="AZ6" s="39"/>
      <c r="BA6" s="39"/>
    </row>
    <row r="7" spans="1:53" s="8" customFormat="1" ht="34" customHeight="1" x14ac:dyDescent="0.2">
      <c r="F7" s="41" t="s">
        <v>16</v>
      </c>
      <c r="G7" s="41"/>
      <c r="H7" s="48" t="s">
        <v>71</v>
      </c>
      <c r="I7" s="49"/>
      <c r="J7" s="41" t="s">
        <v>72</v>
      </c>
      <c r="K7" s="41"/>
      <c r="L7" s="50" t="s">
        <v>69</v>
      </c>
      <c r="M7" s="50"/>
      <c r="N7" s="50"/>
      <c r="O7" s="42" t="s">
        <v>70</v>
      </c>
      <c r="P7" s="43"/>
      <c r="Q7" s="44"/>
      <c r="R7" s="42" t="s">
        <v>85</v>
      </c>
      <c r="S7" s="43"/>
      <c r="T7" s="43"/>
      <c r="U7" s="44"/>
      <c r="V7" s="50" t="s">
        <v>66</v>
      </c>
      <c r="W7" s="50"/>
      <c r="X7" s="42" t="s">
        <v>65</v>
      </c>
      <c r="Y7" s="44"/>
      <c r="Z7" s="50" t="s">
        <v>67</v>
      </c>
      <c r="AA7" s="50"/>
      <c r="AB7" s="42" t="s">
        <v>68</v>
      </c>
      <c r="AC7" s="44"/>
      <c r="AD7" s="9" t="s">
        <v>62</v>
      </c>
      <c r="AE7" s="9" t="s">
        <v>63</v>
      </c>
      <c r="AF7" s="9" t="s">
        <v>64</v>
      </c>
      <c r="AG7" s="51" t="s">
        <v>69</v>
      </c>
      <c r="AH7" s="51"/>
      <c r="AI7" s="51"/>
      <c r="AJ7" s="45" t="s">
        <v>70</v>
      </c>
      <c r="AK7" s="46"/>
      <c r="AL7" s="47"/>
      <c r="AM7" s="45" t="s">
        <v>85</v>
      </c>
      <c r="AN7" s="46"/>
      <c r="AO7" s="46"/>
      <c r="AP7" s="47"/>
      <c r="AQ7" s="51" t="s">
        <v>22</v>
      </c>
      <c r="AR7" s="51"/>
      <c r="AS7" s="45" t="s">
        <v>89</v>
      </c>
      <c r="AT7" s="47"/>
      <c r="AU7" s="45" t="s">
        <v>92</v>
      </c>
      <c r="AV7" s="47"/>
      <c r="AW7" s="46" t="s">
        <v>93</v>
      </c>
      <c r="AX7" s="46"/>
      <c r="AY7" s="19" t="s">
        <v>62</v>
      </c>
      <c r="AZ7" s="10" t="s">
        <v>63</v>
      </c>
      <c r="BA7" s="10" t="s">
        <v>64</v>
      </c>
    </row>
    <row r="8" spans="1:53" s="20" customFormat="1" ht="14" x14ac:dyDescent="0.2">
      <c r="F8" s="21"/>
      <c r="G8" s="21"/>
      <c r="H8" s="22"/>
      <c r="I8" s="23"/>
      <c r="J8" s="21"/>
      <c r="K8" s="21"/>
      <c r="L8" s="24" t="s">
        <v>73</v>
      </c>
      <c r="M8" s="24" t="s">
        <v>74</v>
      </c>
      <c r="N8" s="25" t="s">
        <v>7</v>
      </c>
      <c r="O8" s="24" t="s">
        <v>73</v>
      </c>
      <c r="P8" s="24" t="s">
        <v>74</v>
      </c>
      <c r="Q8" s="25" t="s">
        <v>7</v>
      </c>
      <c r="R8" s="26" t="s">
        <v>83</v>
      </c>
      <c r="S8" s="31" t="s">
        <v>74</v>
      </c>
      <c r="T8" s="31" t="s">
        <v>84</v>
      </c>
      <c r="U8" s="25" t="s">
        <v>74</v>
      </c>
      <c r="V8" s="24"/>
      <c r="W8" s="24"/>
      <c r="X8" s="26"/>
      <c r="Y8" s="25"/>
      <c r="Z8" s="24"/>
      <c r="AA8" s="24"/>
      <c r="AB8" s="26"/>
      <c r="AC8" s="25"/>
      <c r="AD8" s="24"/>
      <c r="AE8" s="24"/>
      <c r="AF8" s="24"/>
      <c r="AG8" s="27" t="s">
        <v>73</v>
      </c>
      <c r="AH8" s="27" t="s">
        <v>74</v>
      </c>
      <c r="AI8" s="27" t="s">
        <v>7</v>
      </c>
      <c r="AJ8" s="28" t="s">
        <v>73</v>
      </c>
      <c r="AK8" s="29" t="s">
        <v>74</v>
      </c>
      <c r="AL8" s="30" t="s">
        <v>7</v>
      </c>
      <c r="AM8" s="28" t="s">
        <v>86</v>
      </c>
      <c r="AN8" s="29" t="s">
        <v>74</v>
      </c>
      <c r="AO8" s="29" t="s">
        <v>84</v>
      </c>
      <c r="AP8" s="30" t="s">
        <v>74</v>
      </c>
      <c r="AQ8" s="52" t="s">
        <v>90</v>
      </c>
      <c r="AR8" s="53"/>
      <c r="AS8" s="52" t="s">
        <v>88</v>
      </c>
      <c r="AT8" s="53"/>
      <c r="AU8" s="52" t="s">
        <v>91</v>
      </c>
      <c r="AV8" s="53"/>
      <c r="AW8" s="52" t="s">
        <v>94</v>
      </c>
      <c r="AX8" s="53"/>
      <c r="AY8" s="28"/>
      <c r="AZ8" s="27"/>
      <c r="BA8" s="27"/>
    </row>
    <row r="9" spans="1:53" ht="32" x14ac:dyDescent="0.2">
      <c r="A9" s="8" t="s">
        <v>8</v>
      </c>
      <c r="B9" t="s">
        <v>9</v>
      </c>
      <c r="C9">
        <v>40000000</v>
      </c>
      <c r="D9">
        <v>5</v>
      </c>
      <c r="E9">
        <v>8000000</v>
      </c>
      <c r="F9" s="1">
        <v>1367205</v>
      </c>
      <c r="G9" s="1">
        <f>F9/E9</f>
        <v>0.170900625</v>
      </c>
      <c r="H9" s="11">
        <v>6400186</v>
      </c>
      <c r="I9" s="12">
        <f>H9/E9</f>
        <v>0.80002324999999996</v>
      </c>
      <c r="J9" s="1">
        <f>E9-H9</f>
        <v>1599814</v>
      </c>
      <c r="K9" s="1">
        <f>J9/E9</f>
        <v>0.19997675000000001</v>
      </c>
      <c r="L9" s="2">
        <v>9849155</v>
      </c>
      <c r="M9" s="2">
        <f>L9/D9</f>
        <v>1969831</v>
      </c>
      <c r="N9" s="2">
        <f>M9/E9</f>
        <v>0.24622887500000001</v>
      </c>
      <c r="O9" s="15">
        <v>30150845</v>
      </c>
      <c r="P9" s="13">
        <f>O9/D9</f>
        <v>6030169</v>
      </c>
      <c r="Q9" s="14">
        <f>P9/E9</f>
        <v>0.75377112499999999</v>
      </c>
      <c r="R9" s="15">
        <v>9849155</v>
      </c>
      <c r="S9" s="13">
        <f>R9/D9</f>
        <v>1969831</v>
      </c>
      <c r="T9" s="13">
        <v>30150845</v>
      </c>
      <c r="U9" s="14">
        <f>T9/D9</f>
        <v>6030169</v>
      </c>
      <c r="V9" s="2">
        <v>0</v>
      </c>
      <c r="W9" s="2">
        <f>V9/E9</f>
        <v>0</v>
      </c>
      <c r="X9" s="15">
        <v>370017</v>
      </c>
      <c r="Y9" s="14">
        <f>X9/E9</f>
        <v>4.6252124999999998E-2</v>
      </c>
      <c r="Z9" s="2">
        <f>U9-V9</f>
        <v>6030169</v>
      </c>
      <c r="AA9" s="2"/>
      <c r="AB9" s="15">
        <f>S9-X9</f>
        <v>1599814</v>
      </c>
      <c r="AC9" s="14"/>
      <c r="AD9" s="2">
        <f>Z9/(Z9+X9)</f>
        <v>0.94218652395414759</v>
      </c>
      <c r="AE9" s="32">
        <f>AB9/(AB9+V9)</f>
        <v>1</v>
      </c>
      <c r="AF9" s="2">
        <f>(Z9+AB9)/E9</f>
        <v>0.95374787500000002</v>
      </c>
      <c r="AG9" s="3">
        <v>9626270</v>
      </c>
      <c r="AH9" s="3">
        <f>AG9/D9</f>
        <v>1925254</v>
      </c>
      <c r="AI9" s="3">
        <f>AG9/C9</f>
        <v>0.24065675</v>
      </c>
      <c r="AJ9" s="33" t="s">
        <v>87</v>
      </c>
      <c r="AK9" s="17">
        <v>6074746</v>
      </c>
      <c r="AL9" s="18">
        <f>AK9/E9</f>
        <v>0.75934325000000003</v>
      </c>
      <c r="AM9" s="16">
        <v>9626270</v>
      </c>
      <c r="AN9" s="17">
        <f>AM9/D9</f>
        <v>1925254</v>
      </c>
      <c r="AO9" s="17">
        <v>30373730</v>
      </c>
      <c r="AP9" s="18">
        <f>AO9/D9</f>
        <v>6074746</v>
      </c>
      <c r="AQ9" s="3">
        <v>0</v>
      </c>
      <c r="AR9" s="3">
        <v>0</v>
      </c>
      <c r="AS9" s="16">
        <v>325440</v>
      </c>
      <c r="AT9" s="18"/>
      <c r="AU9" s="16">
        <f>AP9-AQ9</f>
        <v>6074746</v>
      </c>
      <c r="AV9" s="18"/>
      <c r="AW9" s="17">
        <f>AN9-AS9</f>
        <v>1599814</v>
      </c>
      <c r="AX9" s="17"/>
      <c r="AY9" s="16">
        <f>AU9/(AU9+AS9)</f>
        <v>0.94915147778517683</v>
      </c>
      <c r="AZ9" s="3">
        <f>AW9/(AW9+AQ9)</f>
        <v>1</v>
      </c>
      <c r="BA9" s="3">
        <f>(AU9+AW9)/(AQ9+AS9+AU9+AW9)</f>
        <v>0.95931999999999995</v>
      </c>
    </row>
    <row r="10" spans="1:53" ht="32" x14ac:dyDescent="0.2">
      <c r="A10" s="8" t="s">
        <v>13</v>
      </c>
      <c r="B10" t="s">
        <v>10</v>
      </c>
      <c r="C10">
        <v>40000000</v>
      </c>
      <c r="D10">
        <v>5</v>
      </c>
      <c r="E10">
        <v>8000000</v>
      </c>
      <c r="F10" s="1">
        <v>322207</v>
      </c>
      <c r="G10" s="1">
        <f t="shared" ref="G10:G12" si="0">F10/E10</f>
        <v>4.0275875000000003E-2</v>
      </c>
      <c r="H10" s="11">
        <v>6386894</v>
      </c>
      <c r="I10" s="12">
        <f t="shared" ref="I10:I12" si="1">H10/E10</f>
        <v>0.79836174999999998</v>
      </c>
      <c r="J10" s="1">
        <f t="shared" ref="J10:J12" si="2">E10-H10</f>
        <v>1613106</v>
      </c>
      <c r="K10" s="1">
        <f t="shared" ref="K10:K12" si="3">J10/E10</f>
        <v>0.20163824999999999</v>
      </c>
      <c r="L10" s="2">
        <v>9918030</v>
      </c>
      <c r="M10" s="2">
        <f t="shared" ref="M10:M12" si="4">L10/D10</f>
        <v>1983606</v>
      </c>
      <c r="N10" s="2">
        <f t="shared" ref="N10:N12" si="5">M10/E10</f>
        <v>0.24795075</v>
      </c>
      <c r="O10" s="15">
        <v>30081970</v>
      </c>
      <c r="P10" s="13">
        <f t="shared" ref="P10:P12" si="6">O10/D10</f>
        <v>6016394</v>
      </c>
      <c r="Q10" s="14">
        <f t="shared" ref="Q10:Q12" si="7">P10/E10</f>
        <v>0.75204925</v>
      </c>
      <c r="R10" s="15">
        <v>9918030</v>
      </c>
      <c r="S10" s="13">
        <f t="shared" ref="S10:S12" si="8">R10/D10</f>
        <v>1983606</v>
      </c>
      <c r="T10" s="13">
        <v>30081970</v>
      </c>
      <c r="U10" s="14">
        <f t="shared" ref="U10:U12" si="9">T10/D10</f>
        <v>6016394</v>
      </c>
      <c r="V10" s="2">
        <v>0</v>
      </c>
      <c r="W10" s="2">
        <f>V10/E10</f>
        <v>0</v>
      </c>
      <c r="X10" s="15">
        <v>370500</v>
      </c>
      <c r="Y10" s="14">
        <f>X10/E10</f>
        <v>4.63125E-2</v>
      </c>
      <c r="Z10" s="2">
        <f t="shared" ref="Z10:Z12" si="10">U10-V10</f>
        <v>6016394</v>
      </c>
      <c r="AA10" s="2"/>
      <c r="AB10" s="15">
        <f t="shared" ref="AB10:AB12" si="11">S10-X10</f>
        <v>1613106</v>
      </c>
      <c r="AC10" s="14"/>
      <c r="AD10" s="2">
        <f t="shared" ref="AD10:AD12" si="12">Z10/(Z10+X10)</f>
        <v>0.94199058258990986</v>
      </c>
      <c r="AE10" s="32">
        <f t="shared" ref="AE10:AE12" si="13">AB10/(AB10+V10)</f>
        <v>1</v>
      </c>
      <c r="AF10" s="2">
        <f t="shared" ref="AF10:AF12" si="14">(Z10+AB10)/E10</f>
        <v>0.95368750000000002</v>
      </c>
      <c r="AG10" s="3">
        <v>9694945</v>
      </c>
      <c r="AH10" s="3">
        <f t="shared" ref="AH10:AH12" si="15">AG10/D10</f>
        <v>1938989</v>
      </c>
      <c r="AI10" s="3">
        <f>AG10/C10</f>
        <v>0.24237362500000001</v>
      </c>
      <c r="AJ10" s="33" t="s">
        <v>87</v>
      </c>
      <c r="AK10" s="17">
        <v>6061011</v>
      </c>
      <c r="AL10" s="18">
        <f t="shared" ref="AL10:AL12" si="16">AK10/E10</f>
        <v>0.75762637499999996</v>
      </c>
      <c r="AM10" s="16">
        <v>9694945</v>
      </c>
      <c r="AN10" s="17">
        <f t="shared" ref="AN10:AN12" si="17">AM10/D10</f>
        <v>1938989</v>
      </c>
      <c r="AO10" s="17">
        <v>30305055</v>
      </c>
      <c r="AP10" s="18">
        <f t="shared" ref="AP10:AP12" si="18">AO10/D10</f>
        <v>6061011</v>
      </c>
      <c r="AQ10" s="3">
        <v>0</v>
      </c>
      <c r="AR10" s="3">
        <v>0</v>
      </c>
      <c r="AS10" s="16">
        <v>325883</v>
      </c>
      <c r="AT10" s="18"/>
      <c r="AU10" s="16">
        <f t="shared" ref="AU10:AU12" si="19">AP10-AQ10</f>
        <v>6061011</v>
      </c>
      <c r="AV10" s="18"/>
      <c r="AW10" s="17">
        <f t="shared" ref="AW10:AW12" si="20">AN10-AS10</f>
        <v>1613106</v>
      </c>
      <c r="AX10" s="17"/>
      <c r="AY10" s="16">
        <f t="shared" ref="AY10:AY12" si="21">AU10/(AU10+AS10)</f>
        <v>0.94897629426760488</v>
      </c>
      <c r="AZ10" s="3">
        <f t="shared" ref="AZ10:AZ12" si="22">AW10/(AW10+AQ10)</f>
        <v>1</v>
      </c>
      <c r="BA10" s="3">
        <f t="shared" ref="BA10:BA12" si="23">(AU10+AW10)/(AQ10+AS10+AU10+AW10)</f>
        <v>0.95926462499999998</v>
      </c>
    </row>
    <row r="11" spans="1:53" ht="32" x14ac:dyDescent="0.2">
      <c r="A11" s="8" t="s">
        <v>14</v>
      </c>
      <c r="B11" t="s">
        <v>11</v>
      </c>
      <c r="C11">
        <v>40000000</v>
      </c>
      <c r="D11">
        <v>5</v>
      </c>
      <c r="E11">
        <v>8000000</v>
      </c>
      <c r="F11" s="1">
        <v>5445292</v>
      </c>
      <c r="G11" s="1">
        <f t="shared" si="0"/>
        <v>0.68066150000000003</v>
      </c>
      <c r="H11" s="11">
        <v>1598081</v>
      </c>
      <c r="I11" s="12">
        <f t="shared" si="1"/>
        <v>0.19976012500000001</v>
      </c>
      <c r="J11" s="1">
        <f t="shared" si="2"/>
        <v>6401919</v>
      </c>
      <c r="K11" s="1">
        <f t="shared" si="3"/>
        <v>0.80023987500000004</v>
      </c>
      <c r="L11" s="2">
        <v>32472655</v>
      </c>
      <c r="M11" s="2">
        <f t="shared" si="4"/>
        <v>6494531</v>
      </c>
      <c r="N11" s="2">
        <f t="shared" si="5"/>
        <v>0.81181637500000003</v>
      </c>
      <c r="O11" s="15">
        <v>7527345</v>
      </c>
      <c r="P11" s="13">
        <f t="shared" si="6"/>
        <v>1505469</v>
      </c>
      <c r="Q11" s="14">
        <f t="shared" si="7"/>
        <v>0.18818362499999999</v>
      </c>
      <c r="R11" s="15">
        <v>32472655</v>
      </c>
      <c r="S11" s="13">
        <f t="shared" si="8"/>
        <v>6494531</v>
      </c>
      <c r="T11" s="13">
        <v>7527345</v>
      </c>
      <c r="U11" s="14">
        <f t="shared" si="9"/>
        <v>1505469</v>
      </c>
      <c r="V11" s="2">
        <v>0</v>
      </c>
      <c r="W11" s="2">
        <f>V11/E11</f>
        <v>0</v>
      </c>
      <c r="X11" s="15">
        <v>92612</v>
      </c>
      <c r="Y11" s="14">
        <f>X11/E11</f>
        <v>1.15765E-2</v>
      </c>
      <c r="Z11" s="2">
        <f t="shared" si="10"/>
        <v>1505469</v>
      </c>
      <c r="AA11" s="2"/>
      <c r="AB11" s="15">
        <f t="shared" si="11"/>
        <v>6401919</v>
      </c>
      <c r="AC11" s="14"/>
      <c r="AD11" s="2">
        <f t="shared" si="12"/>
        <v>0.94204799381257898</v>
      </c>
      <c r="AE11" s="32">
        <f t="shared" si="13"/>
        <v>1</v>
      </c>
      <c r="AF11" s="2">
        <f t="shared" si="14"/>
        <v>0.98842350000000001</v>
      </c>
      <c r="AG11" s="3">
        <v>32416810</v>
      </c>
      <c r="AH11" s="3">
        <f t="shared" si="15"/>
        <v>6483362</v>
      </c>
      <c r="AI11" s="3">
        <f>AG11/C11</f>
        <v>0.81042024999999995</v>
      </c>
      <c r="AJ11" s="33" t="s">
        <v>87</v>
      </c>
      <c r="AK11" s="17">
        <v>1516638</v>
      </c>
      <c r="AL11" s="18">
        <f t="shared" si="16"/>
        <v>0.18957974999999999</v>
      </c>
      <c r="AM11" s="16">
        <v>32416810</v>
      </c>
      <c r="AN11" s="17">
        <f t="shared" si="17"/>
        <v>6483362</v>
      </c>
      <c r="AO11" s="17">
        <v>7583190</v>
      </c>
      <c r="AP11" s="18">
        <f t="shared" si="18"/>
        <v>1516638</v>
      </c>
      <c r="AQ11" s="3">
        <v>0</v>
      </c>
      <c r="AR11" s="3">
        <v>0</v>
      </c>
      <c r="AS11" s="16">
        <v>81443</v>
      </c>
      <c r="AT11" s="18"/>
      <c r="AU11" s="16">
        <f t="shared" si="19"/>
        <v>1516638</v>
      </c>
      <c r="AV11" s="18"/>
      <c r="AW11" s="17">
        <f t="shared" si="20"/>
        <v>6401919</v>
      </c>
      <c r="AX11" s="17"/>
      <c r="AY11" s="16">
        <f t="shared" si="21"/>
        <v>0.94903700125337831</v>
      </c>
      <c r="AZ11" s="3">
        <f t="shared" si="22"/>
        <v>1</v>
      </c>
      <c r="BA11" s="3">
        <f t="shared" si="23"/>
        <v>0.98981962499999998</v>
      </c>
    </row>
    <row r="12" spans="1:53" ht="32" x14ac:dyDescent="0.2">
      <c r="A12" s="8" t="s">
        <v>15</v>
      </c>
      <c r="B12" t="s">
        <v>12</v>
      </c>
      <c r="C12">
        <v>40000000</v>
      </c>
      <c r="D12">
        <v>5</v>
      </c>
      <c r="E12">
        <v>8000000</v>
      </c>
      <c r="F12" s="1">
        <v>1280248</v>
      </c>
      <c r="G12" s="1">
        <f t="shared" si="0"/>
        <v>0.16003100000000001</v>
      </c>
      <c r="H12" s="11">
        <v>1595673</v>
      </c>
      <c r="I12" s="12">
        <f t="shared" si="1"/>
        <v>0.19945912499999999</v>
      </c>
      <c r="J12" s="1">
        <f t="shared" si="2"/>
        <v>6404327</v>
      </c>
      <c r="K12" s="1">
        <f t="shared" si="3"/>
        <v>0.80054087500000004</v>
      </c>
      <c r="L12" s="2">
        <v>32485630</v>
      </c>
      <c r="M12" s="2">
        <f t="shared" si="4"/>
        <v>6497126</v>
      </c>
      <c r="N12" s="2">
        <f t="shared" si="5"/>
        <v>0.81214074999999997</v>
      </c>
      <c r="O12" s="15">
        <v>7514370</v>
      </c>
      <c r="P12" s="13">
        <f t="shared" si="6"/>
        <v>1502874</v>
      </c>
      <c r="Q12" s="14">
        <f t="shared" si="7"/>
        <v>0.18785925000000001</v>
      </c>
      <c r="R12" s="15">
        <v>32485630</v>
      </c>
      <c r="S12" s="13">
        <f t="shared" si="8"/>
        <v>6497126</v>
      </c>
      <c r="T12" s="13">
        <v>7514370</v>
      </c>
      <c r="U12" s="14">
        <f t="shared" si="9"/>
        <v>1502874</v>
      </c>
      <c r="V12" s="2">
        <v>0</v>
      </c>
      <c r="W12" s="2">
        <f>V12/E12</f>
        <v>0</v>
      </c>
      <c r="X12" s="15">
        <v>92799</v>
      </c>
      <c r="Y12" s="14">
        <f>X12/E12</f>
        <v>1.1599875000000001E-2</v>
      </c>
      <c r="Z12" s="2">
        <f t="shared" si="10"/>
        <v>1502874</v>
      </c>
      <c r="AA12" s="2"/>
      <c r="AB12" s="15">
        <f t="shared" si="11"/>
        <v>6404327</v>
      </c>
      <c r="AC12" s="14"/>
      <c r="AD12" s="2">
        <f t="shared" si="12"/>
        <v>0.94184334760317434</v>
      </c>
      <c r="AE12" s="32">
        <f t="shared" si="13"/>
        <v>1</v>
      </c>
      <c r="AF12" s="2">
        <f t="shared" si="14"/>
        <v>0.98840012499999996</v>
      </c>
      <c r="AG12" s="3">
        <v>32429390</v>
      </c>
      <c r="AH12" s="3">
        <f t="shared" si="15"/>
        <v>6485878</v>
      </c>
      <c r="AI12" s="3">
        <f>AG12/C12</f>
        <v>0.81073474999999995</v>
      </c>
      <c r="AJ12" s="33" t="s">
        <v>87</v>
      </c>
      <c r="AK12" s="17">
        <v>1514122</v>
      </c>
      <c r="AL12" s="18">
        <f t="shared" si="16"/>
        <v>0.18926525</v>
      </c>
      <c r="AM12" s="16">
        <v>32429390</v>
      </c>
      <c r="AN12" s="17">
        <f t="shared" si="17"/>
        <v>6485878</v>
      </c>
      <c r="AO12" s="17">
        <v>7570610</v>
      </c>
      <c r="AP12" s="18">
        <f t="shared" si="18"/>
        <v>1514122</v>
      </c>
      <c r="AQ12" s="3">
        <v>0</v>
      </c>
      <c r="AR12" s="3">
        <v>0</v>
      </c>
      <c r="AS12" s="16">
        <v>81551</v>
      </c>
      <c r="AT12" s="18"/>
      <c r="AU12" s="16">
        <f t="shared" si="19"/>
        <v>1514122</v>
      </c>
      <c r="AV12" s="18"/>
      <c r="AW12" s="17">
        <f t="shared" si="20"/>
        <v>6404327</v>
      </c>
      <c r="AX12" s="17"/>
      <c r="AY12" s="16">
        <f t="shared" si="21"/>
        <v>0.94889241091376486</v>
      </c>
      <c r="AZ12" s="3">
        <f t="shared" si="22"/>
        <v>1</v>
      </c>
      <c r="BA12" s="3">
        <f t="shared" si="23"/>
        <v>0.98980612499999998</v>
      </c>
    </row>
    <row r="14" spans="1:53" x14ac:dyDescent="0.2">
      <c r="M14">
        <v>339680</v>
      </c>
      <c r="N14" s="2">
        <f>M14/M9</f>
        <v>0.17244118911723899</v>
      </c>
      <c r="AH14">
        <v>319615</v>
      </c>
      <c r="AI14" s="3">
        <f>AH14/AH9</f>
        <v>0.16601186129206846</v>
      </c>
    </row>
    <row r="15" spans="1:53" x14ac:dyDescent="0.2">
      <c r="V15" t="s">
        <v>23</v>
      </c>
      <c r="AQ15" t="s">
        <v>54</v>
      </c>
    </row>
    <row r="16" spans="1:53" x14ac:dyDescent="0.2">
      <c r="V16" t="s">
        <v>24</v>
      </c>
      <c r="AQ16" t="s">
        <v>55</v>
      </c>
    </row>
    <row r="17" spans="12:43" x14ac:dyDescent="0.2">
      <c r="V17" t="s">
        <v>27</v>
      </c>
      <c r="AQ17" t="s">
        <v>56</v>
      </c>
    </row>
    <row r="18" spans="12:43" x14ac:dyDescent="0.2">
      <c r="V18" t="s">
        <v>28</v>
      </c>
      <c r="AQ18" t="s">
        <v>57</v>
      </c>
    </row>
    <row r="19" spans="12:43" x14ac:dyDescent="0.2">
      <c r="L19" t="s">
        <v>38</v>
      </c>
      <c r="N19" t="s">
        <v>42</v>
      </c>
      <c r="V19" t="s">
        <v>29</v>
      </c>
      <c r="AG19" t="s">
        <v>38</v>
      </c>
      <c r="AI19" t="s">
        <v>40</v>
      </c>
      <c r="AQ19" t="s">
        <v>58</v>
      </c>
    </row>
    <row r="20" spans="12:43" x14ac:dyDescent="0.2">
      <c r="L20" t="s">
        <v>39</v>
      </c>
      <c r="N20" t="s">
        <v>43</v>
      </c>
      <c r="V20" t="s">
        <v>30</v>
      </c>
      <c r="AG20" t="s">
        <v>39</v>
      </c>
      <c r="AI20" t="s">
        <v>41</v>
      </c>
      <c r="AQ20" t="s">
        <v>59</v>
      </c>
    </row>
    <row r="21" spans="12:43" x14ac:dyDescent="0.2">
      <c r="L21" t="s">
        <v>52</v>
      </c>
      <c r="N21" t="s">
        <v>53</v>
      </c>
      <c r="V21" t="s">
        <v>31</v>
      </c>
      <c r="AG21" t="s">
        <v>52</v>
      </c>
      <c r="AI21" s="7">
        <v>4.1909722222222223E-2</v>
      </c>
      <c r="AQ21" t="s">
        <v>60</v>
      </c>
    </row>
    <row r="22" spans="12:43" x14ac:dyDescent="0.2">
      <c r="V22" t="s">
        <v>32</v>
      </c>
      <c r="AQ22" t="s">
        <v>61</v>
      </c>
    </row>
    <row r="23" spans="12:43" x14ac:dyDescent="0.2">
      <c r="N23" s="7"/>
    </row>
    <row r="24" spans="12:43" x14ac:dyDescent="0.2">
      <c r="N24" s="7"/>
      <c r="R24" t="s">
        <v>98</v>
      </c>
      <c r="AG24" s="34" t="s">
        <v>34</v>
      </c>
      <c r="AM24" t="s">
        <v>75</v>
      </c>
    </row>
    <row r="25" spans="12:43" x14ac:dyDescent="0.2">
      <c r="R25" t="s">
        <v>99</v>
      </c>
      <c r="AG25" s="34" t="s">
        <v>95</v>
      </c>
      <c r="AM25" t="s">
        <v>76</v>
      </c>
    </row>
    <row r="26" spans="12:43" x14ac:dyDescent="0.2">
      <c r="R26" t="s">
        <v>100</v>
      </c>
      <c r="AG26" s="34" t="s">
        <v>96</v>
      </c>
      <c r="AM26" t="s">
        <v>77</v>
      </c>
    </row>
    <row r="27" spans="12:43" x14ac:dyDescent="0.2">
      <c r="R27" t="s">
        <v>101</v>
      </c>
      <c r="AG27" s="34" t="s">
        <v>97</v>
      </c>
      <c r="AM27" t="s">
        <v>78</v>
      </c>
    </row>
    <row r="28" spans="12:43" x14ac:dyDescent="0.2">
      <c r="R28" t="s">
        <v>102</v>
      </c>
      <c r="AM28" t="s">
        <v>79</v>
      </c>
    </row>
    <row r="29" spans="12:43" x14ac:dyDescent="0.2">
      <c r="R29" t="s">
        <v>103</v>
      </c>
      <c r="AM29" t="s">
        <v>80</v>
      </c>
    </row>
    <row r="30" spans="12:43" x14ac:dyDescent="0.2">
      <c r="R30" t="s">
        <v>104</v>
      </c>
      <c r="AM30" t="s">
        <v>81</v>
      </c>
    </row>
    <row r="31" spans="12:43" x14ac:dyDescent="0.2">
      <c r="R31" t="s">
        <v>105</v>
      </c>
      <c r="AM31" t="s">
        <v>82</v>
      </c>
    </row>
    <row r="39" spans="25:31" x14ac:dyDescent="0.2">
      <c r="Y39" s="60"/>
      <c r="Z39" s="77" t="s">
        <v>106</v>
      </c>
      <c r="AA39" s="77" t="s">
        <v>107</v>
      </c>
      <c r="AB39" s="77" t="s">
        <v>108</v>
      </c>
      <c r="AC39" s="78" t="s">
        <v>109</v>
      </c>
      <c r="AD39" s="79" t="s">
        <v>117</v>
      </c>
    </row>
    <row r="40" spans="25:31" ht="32" customHeight="1" x14ac:dyDescent="0.2">
      <c r="Y40" s="61" t="s">
        <v>110</v>
      </c>
      <c r="Z40" s="66" t="s">
        <v>118</v>
      </c>
      <c r="AA40" s="66">
        <v>100</v>
      </c>
      <c r="AB40" s="66">
        <v>97.11</v>
      </c>
      <c r="AC40" s="67">
        <v>2.907349537037037</v>
      </c>
      <c r="AD40" s="76">
        <v>4</v>
      </c>
    </row>
    <row r="41" spans="25:31" x14ac:dyDescent="0.2">
      <c r="Y41" s="68" t="s">
        <v>112</v>
      </c>
      <c r="Z41" s="69"/>
      <c r="AA41" s="69"/>
      <c r="AB41" s="69"/>
      <c r="AC41" s="70">
        <v>4.1909722222222223E-2</v>
      </c>
      <c r="AD41" s="71">
        <v>2</v>
      </c>
    </row>
    <row r="42" spans="25:31" x14ac:dyDescent="0.2">
      <c r="Y42" s="72" t="s">
        <v>111</v>
      </c>
      <c r="Z42" s="73"/>
      <c r="AA42" s="73"/>
      <c r="AB42" s="73"/>
      <c r="AC42" s="74"/>
      <c r="AD42" s="75"/>
    </row>
    <row r="43" spans="25:31" ht="32" customHeight="1" x14ac:dyDescent="0.2">
      <c r="Y43" s="61" t="s">
        <v>113</v>
      </c>
      <c r="Z43" s="62">
        <v>94.9</v>
      </c>
      <c r="AA43" s="62">
        <v>100</v>
      </c>
      <c r="AB43" s="62">
        <v>97.47</v>
      </c>
      <c r="AC43" s="63">
        <v>4.1909722222222223E-2</v>
      </c>
      <c r="AD43" s="76">
        <v>4</v>
      </c>
    </row>
    <row r="44" spans="25:31" x14ac:dyDescent="0.2">
      <c r="Y44" s="56" t="s">
        <v>114</v>
      </c>
      <c r="Z44" s="55"/>
      <c r="AA44" s="55"/>
      <c r="AB44" s="55"/>
      <c r="AC44" s="58"/>
      <c r="AD44" s="64">
        <v>2</v>
      </c>
      <c r="AE44" t="s">
        <v>116</v>
      </c>
    </row>
    <row r="45" spans="25:31" x14ac:dyDescent="0.2">
      <c r="Y45" s="57" t="s">
        <v>115</v>
      </c>
      <c r="Z45" s="54"/>
      <c r="AA45" s="54"/>
      <c r="AB45" s="54"/>
      <c r="AC45" s="59"/>
      <c r="AD45" s="65"/>
    </row>
  </sheetData>
  <mergeCells count="28">
    <mergeCell ref="AD41:AD42"/>
    <mergeCell ref="AD44:AD45"/>
    <mergeCell ref="AY6:BA6"/>
    <mergeCell ref="AU7:AV7"/>
    <mergeCell ref="AW7:AX7"/>
    <mergeCell ref="Z7:AA7"/>
    <mergeCell ref="AB7:AC7"/>
    <mergeCell ref="AQ8:AR8"/>
    <mergeCell ref="AS8:AT8"/>
    <mergeCell ref="AU8:AV8"/>
    <mergeCell ref="AW8:AX8"/>
    <mergeCell ref="AJ7:AL7"/>
    <mergeCell ref="AQ7:AR7"/>
    <mergeCell ref="AS7:AT7"/>
    <mergeCell ref="J7:K7"/>
    <mergeCell ref="R7:U7"/>
    <mergeCell ref="AM7:AP7"/>
    <mergeCell ref="F6:I6"/>
    <mergeCell ref="F7:G7"/>
    <mergeCell ref="H7:I7"/>
    <mergeCell ref="L7:N7"/>
    <mergeCell ref="O7:Q7"/>
    <mergeCell ref="V7:W7"/>
    <mergeCell ref="X7:Y7"/>
    <mergeCell ref="AG7:AI7"/>
    <mergeCell ref="L6:AC6"/>
    <mergeCell ref="AD6:AF6"/>
    <mergeCell ref="AG6:AX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zoomScale="140" zoomScaleNormal="140" zoomScalePageLayoutView="140" workbookViewId="0">
      <selection activeCell="G8" sqref="G8"/>
    </sheetView>
  </sheetViews>
  <sheetFormatPr baseColWidth="10" defaultRowHeight="16" x14ac:dyDescent="0.2"/>
  <cols>
    <col min="2" max="2" width="19.83203125" bestFit="1" customWidth="1"/>
    <col min="3" max="5" width="19.83203125" style="4" customWidth="1"/>
    <col min="6" max="6" width="19.83203125" customWidth="1"/>
    <col min="7" max="7" width="7" customWidth="1"/>
    <col min="8" max="8" width="19.83203125" customWidth="1"/>
  </cols>
  <sheetData>
    <row r="2" spans="2:8" x14ac:dyDescent="0.2">
      <c r="B2" s="81"/>
      <c r="C2" s="82" t="s">
        <v>106</v>
      </c>
      <c r="D2" s="82" t="s">
        <v>107</v>
      </c>
      <c r="E2" s="82" t="s">
        <v>108</v>
      </c>
      <c r="F2" s="83" t="s">
        <v>119</v>
      </c>
      <c r="G2" s="93" t="s">
        <v>117</v>
      </c>
      <c r="H2" s="80"/>
    </row>
    <row r="3" spans="2:8" ht="24" customHeight="1" x14ac:dyDescent="0.2">
      <c r="B3" s="84" t="s">
        <v>110</v>
      </c>
      <c r="C3" s="85" t="s">
        <v>121</v>
      </c>
      <c r="D3" s="85" t="s">
        <v>122</v>
      </c>
      <c r="E3" s="85" t="s">
        <v>124</v>
      </c>
      <c r="F3" s="86">
        <v>2.907349537037037</v>
      </c>
      <c r="G3" s="94">
        <v>4</v>
      </c>
      <c r="H3" s="80"/>
    </row>
    <row r="4" spans="2:8" x14ac:dyDescent="0.2">
      <c r="B4" s="87" t="s">
        <v>112</v>
      </c>
      <c r="C4" s="88" t="s">
        <v>127</v>
      </c>
      <c r="D4" s="88" t="s">
        <v>122</v>
      </c>
      <c r="E4" s="88" t="s">
        <v>132</v>
      </c>
      <c r="F4" s="89" t="s">
        <v>87</v>
      </c>
      <c r="G4" s="95">
        <v>2</v>
      </c>
      <c r="H4" s="80"/>
    </row>
    <row r="5" spans="2:8" x14ac:dyDescent="0.2">
      <c r="B5" s="90" t="s">
        <v>111</v>
      </c>
      <c r="C5" s="92" t="s">
        <v>128</v>
      </c>
      <c r="D5" s="88" t="s">
        <v>122</v>
      </c>
      <c r="E5" s="88" t="s">
        <v>131</v>
      </c>
      <c r="F5" s="81" t="s">
        <v>87</v>
      </c>
      <c r="G5" s="95">
        <v>2</v>
      </c>
      <c r="H5" s="80"/>
    </row>
    <row r="6" spans="2:8" ht="24" customHeight="1" x14ac:dyDescent="0.2">
      <c r="B6" s="84" t="s">
        <v>113</v>
      </c>
      <c r="C6" s="85" t="s">
        <v>120</v>
      </c>
      <c r="D6" s="85" t="s">
        <v>122</v>
      </c>
      <c r="E6" s="85" t="s">
        <v>123</v>
      </c>
      <c r="F6" s="91">
        <v>4.1909722222222223E-2</v>
      </c>
      <c r="G6" s="94">
        <v>4</v>
      </c>
      <c r="H6" s="80"/>
    </row>
    <row r="7" spans="2:8" x14ac:dyDescent="0.2">
      <c r="B7" s="90" t="s">
        <v>114</v>
      </c>
      <c r="C7" s="88" t="s">
        <v>125</v>
      </c>
      <c r="D7" s="88" t="s">
        <v>122</v>
      </c>
      <c r="E7" s="88" t="s">
        <v>130</v>
      </c>
      <c r="F7" s="81" t="s">
        <v>87</v>
      </c>
      <c r="G7" s="95">
        <v>2</v>
      </c>
      <c r="H7" s="80"/>
    </row>
    <row r="8" spans="2:8" x14ac:dyDescent="0.2">
      <c r="B8" s="90" t="s">
        <v>115</v>
      </c>
      <c r="C8" s="88" t="s">
        <v>126</v>
      </c>
      <c r="D8" s="88" t="s">
        <v>122</v>
      </c>
      <c r="E8" s="92" t="s">
        <v>129</v>
      </c>
      <c r="F8" s="81" t="s">
        <v>87</v>
      </c>
      <c r="G8" s="95">
        <v>2</v>
      </c>
      <c r="H8" s="80"/>
    </row>
    <row r="9" spans="2:8" x14ac:dyDescent="0.2">
      <c r="F9" s="4"/>
    </row>
    <row r="10" spans="2:8" x14ac:dyDescent="0.2">
      <c r="F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Sensitivity and Specificity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2017-03-01T23:33:59Z</dcterms:created>
  <dcterms:modified xsi:type="dcterms:W3CDTF">2017-03-24T19:44:36Z</dcterms:modified>
</cp:coreProperties>
</file>