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tables_and_figures/"/>
    </mc:Choice>
  </mc:AlternateContent>
  <xr:revisionPtr revIDLastSave="0" documentId="13_ncr:1_{FA29FA72-F73F-264C-8C3A-B365B9300B00}" xr6:coauthVersionLast="47" xr6:coauthVersionMax="47" xr10:uidLastSave="{00000000-0000-0000-0000-000000000000}"/>
  <bookViews>
    <workbookView xWindow="0" yWindow="460" windowWidth="35840" windowHeight="21940" activeTab="5" xr2:uid="{2DA336F4-BBFC-384B-89E7-86F75E70CA4F}"/>
  </bookViews>
  <sheets>
    <sheet name="Table 1. Prev_Osmerid_Asms" sheetId="2" r:id="rId1"/>
    <sheet name="Table 2. Extractions" sheetId="4" r:id="rId2"/>
    <sheet name="Table 3. Seq_Metrics" sheetId="3" r:id="rId3"/>
    <sheet name="Table4. SM Seq_Metrics" sheetId="10" r:id="rId4"/>
    <sheet name="SupTable1. AvgRdQual" sheetId="8" r:id="rId5"/>
    <sheet name="Table 4. Assembly_Metrics" sheetId="6" r:id="rId6"/>
    <sheet name="Table 5. Cytogenetics" sheetId="7" r:id="rId7"/>
    <sheet name="extra_to_delete" sheetId="1" r:id="rId8"/>
    <sheet name="Sheet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8" l="1"/>
  <c r="L90" i="8"/>
  <c r="P89" i="8"/>
  <c r="L89" i="8"/>
  <c r="P88" i="8"/>
  <c r="L88" i="8"/>
  <c r="P87" i="8"/>
  <c r="L87" i="8"/>
  <c r="H87" i="8"/>
  <c r="D87" i="8"/>
  <c r="P41" i="8"/>
  <c r="L41" i="8"/>
  <c r="H41" i="8"/>
  <c r="D41" i="8"/>
  <c r="P86" i="8"/>
  <c r="L86" i="8"/>
  <c r="H86" i="8"/>
  <c r="D86" i="8"/>
  <c r="P40" i="8"/>
  <c r="L40" i="8"/>
  <c r="I40" i="8"/>
  <c r="I41" i="8" s="1"/>
  <c r="H40" i="8"/>
  <c r="D40" i="8"/>
  <c r="P85" i="8"/>
  <c r="L85" i="8"/>
  <c r="H85" i="8"/>
  <c r="D85" i="8"/>
  <c r="P39" i="8"/>
  <c r="L39" i="8"/>
  <c r="H39" i="8"/>
  <c r="D39" i="8"/>
  <c r="P84" i="8"/>
  <c r="L84" i="8"/>
  <c r="H84" i="8"/>
  <c r="D84" i="8"/>
  <c r="P38" i="8"/>
  <c r="L38" i="8"/>
  <c r="I38" i="8"/>
  <c r="I39" i="8" s="1"/>
  <c r="H38" i="8"/>
  <c r="D38" i="8"/>
  <c r="P83" i="8"/>
  <c r="L83" i="8"/>
  <c r="H83" i="8"/>
  <c r="D83" i="8"/>
  <c r="P37" i="8"/>
  <c r="L37" i="8"/>
  <c r="H37" i="8"/>
  <c r="D37" i="8"/>
  <c r="P82" i="8"/>
  <c r="L82" i="8"/>
  <c r="H82" i="8"/>
  <c r="D82" i="8"/>
  <c r="P36" i="8"/>
  <c r="L36" i="8"/>
  <c r="I36" i="8"/>
  <c r="I37" i="8" s="1"/>
  <c r="H36" i="8"/>
  <c r="D36" i="8"/>
  <c r="P81" i="8"/>
  <c r="L81" i="8"/>
  <c r="H81" i="8"/>
  <c r="D81" i="8"/>
  <c r="P35" i="8"/>
  <c r="L35" i="8"/>
  <c r="H35" i="8"/>
  <c r="D35" i="8"/>
  <c r="P80" i="8"/>
  <c r="L80" i="8"/>
  <c r="H80" i="8"/>
  <c r="D80" i="8"/>
  <c r="P34" i="8"/>
  <c r="L34" i="8"/>
  <c r="I34" i="8"/>
  <c r="I35" i="8" s="1"/>
  <c r="H34" i="8"/>
  <c r="D34" i="8"/>
  <c r="P79" i="8"/>
  <c r="L79" i="8"/>
  <c r="H79" i="8"/>
  <c r="D79" i="8"/>
  <c r="P33" i="8"/>
  <c r="L33" i="8"/>
  <c r="H33" i="8"/>
  <c r="D33" i="8"/>
  <c r="P78" i="8"/>
  <c r="L78" i="8"/>
  <c r="H78" i="8"/>
  <c r="D78" i="8"/>
  <c r="P32" i="8"/>
  <c r="L32" i="8"/>
  <c r="I32" i="8"/>
  <c r="I33" i="8" s="1"/>
  <c r="H32" i="8"/>
  <c r="D32" i="8"/>
  <c r="P77" i="8"/>
  <c r="L77" i="8"/>
  <c r="H77" i="8"/>
  <c r="D77" i="8"/>
  <c r="P31" i="8"/>
  <c r="L31" i="8"/>
  <c r="H31" i="8"/>
  <c r="D31" i="8"/>
  <c r="P76" i="8"/>
  <c r="L76" i="8"/>
  <c r="H76" i="8"/>
  <c r="D76" i="8"/>
  <c r="P30" i="8"/>
  <c r="L30" i="8"/>
  <c r="I30" i="8"/>
  <c r="I31" i="8" s="1"/>
  <c r="H30" i="8"/>
  <c r="D30" i="8"/>
  <c r="P75" i="8"/>
  <c r="L75" i="8"/>
  <c r="H75" i="8"/>
  <c r="D75" i="8"/>
  <c r="P29" i="8"/>
  <c r="L29" i="8"/>
  <c r="H29" i="8"/>
  <c r="D29" i="8"/>
  <c r="P74" i="8"/>
  <c r="L74" i="8"/>
  <c r="H74" i="8"/>
  <c r="D74" i="8"/>
  <c r="P28" i="8"/>
  <c r="L28" i="8"/>
  <c r="I28" i="8"/>
  <c r="I29" i="8" s="1"/>
  <c r="H28" i="8"/>
  <c r="D28" i="8"/>
  <c r="P73" i="8"/>
  <c r="L73" i="8"/>
  <c r="H73" i="8"/>
  <c r="D73" i="8"/>
  <c r="P27" i="8"/>
  <c r="L27" i="8"/>
  <c r="H27" i="8"/>
  <c r="D27" i="8"/>
  <c r="P72" i="8"/>
  <c r="L72" i="8"/>
  <c r="H72" i="8"/>
  <c r="D72" i="8"/>
  <c r="P26" i="8"/>
  <c r="L26" i="8"/>
  <c r="I26" i="8"/>
  <c r="I27" i="8" s="1"/>
  <c r="H26" i="8"/>
  <c r="D26" i="8"/>
  <c r="P71" i="8"/>
  <c r="L71" i="8"/>
  <c r="H71" i="8"/>
  <c r="D71" i="8"/>
  <c r="P25" i="8"/>
  <c r="L25" i="8"/>
  <c r="H25" i="8"/>
  <c r="D25" i="8"/>
  <c r="P70" i="8"/>
  <c r="L70" i="8"/>
  <c r="H70" i="8"/>
  <c r="D70" i="8"/>
  <c r="P24" i="8"/>
  <c r="L24" i="8"/>
  <c r="I24" i="8"/>
  <c r="I25" i="8" s="1"/>
  <c r="H24" i="8"/>
  <c r="D24" i="8"/>
  <c r="P69" i="8"/>
  <c r="L69" i="8"/>
  <c r="H69" i="8"/>
  <c r="D69" i="8"/>
  <c r="P23" i="8"/>
  <c r="L23" i="8"/>
  <c r="H23" i="8"/>
  <c r="D23" i="8"/>
  <c r="P68" i="8"/>
  <c r="L68" i="8"/>
  <c r="H68" i="8"/>
  <c r="D68" i="8"/>
  <c r="P22" i="8"/>
  <c r="L22" i="8"/>
  <c r="I22" i="8"/>
  <c r="I23" i="8" s="1"/>
  <c r="H22" i="8"/>
  <c r="D22" i="8"/>
  <c r="P67" i="8"/>
  <c r="L67" i="8"/>
  <c r="H67" i="8"/>
  <c r="D67" i="8"/>
  <c r="P21" i="8"/>
  <c r="L21" i="8"/>
  <c r="H21" i="8"/>
  <c r="D21" i="8"/>
  <c r="P66" i="8"/>
  <c r="L66" i="8"/>
  <c r="H66" i="8"/>
  <c r="D66" i="8"/>
  <c r="P20" i="8"/>
  <c r="L20" i="8"/>
  <c r="I20" i="8"/>
  <c r="I21" i="8" s="1"/>
  <c r="H20" i="8"/>
  <c r="D20" i="8"/>
  <c r="P65" i="8"/>
  <c r="L65" i="8"/>
  <c r="H65" i="8"/>
  <c r="D65" i="8"/>
  <c r="P19" i="8"/>
  <c r="L19" i="8"/>
  <c r="H19" i="8"/>
  <c r="D19" i="8"/>
  <c r="P64" i="8"/>
  <c r="L64" i="8"/>
  <c r="H64" i="8"/>
  <c r="D64" i="8"/>
  <c r="P18" i="8"/>
  <c r="L18" i="8"/>
  <c r="I18" i="8"/>
  <c r="I19" i="8" s="1"/>
  <c r="H18" i="8"/>
  <c r="D18" i="8"/>
  <c r="P63" i="8"/>
  <c r="L63" i="8"/>
  <c r="H63" i="8"/>
  <c r="D63" i="8"/>
  <c r="P17" i="8"/>
  <c r="L17" i="8"/>
  <c r="H17" i="8"/>
  <c r="D17" i="8"/>
  <c r="E17" i="8" s="1"/>
  <c r="P62" i="8"/>
  <c r="L62" i="8"/>
  <c r="H62" i="8"/>
  <c r="D62" i="8"/>
  <c r="P16" i="8"/>
  <c r="M16" i="8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L16" i="8"/>
  <c r="I16" i="8"/>
  <c r="I17" i="8" s="1"/>
  <c r="H16" i="8"/>
  <c r="D16" i="8"/>
  <c r="E16" i="8" s="1"/>
  <c r="P61" i="8"/>
  <c r="H61" i="8"/>
  <c r="P15" i="8"/>
  <c r="H15" i="8"/>
  <c r="H60" i="8"/>
  <c r="P14" i="8"/>
  <c r="I14" i="8"/>
  <c r="I15" i="8" s="1"/>
  <c r="H14" i="8"/>
  <c r="P13" i="8"/>
  <c r="P12" i="8"/>
  <c r="P11" i="8"/>
  <c r="P10" i="8"/>
  <c r="P9" i="8"/>
  <c r="P8" i="8"/>
  <c r="Q7" i="8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P7" i="8"/>
  <c r="Q6" i="8"/>
  <c r="P6" i="8"/>
  <c r="D92" i="8" l="1"/>
  <c r="H46" i="8"/>
  <c r="L92" i="8"/>
  <c r="P46" i="8"/>
  <c r="L46" i="8"/>
  <c r="H92" i="8"/>
  <c r="P92" i="8"/>
  <c r="E18" i="8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I60" i="8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E62" i="8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D46" i="8"/>
  <c r="M62" i="8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Q61" i="8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</calcChain>
</file>

<file path=xl/sharedStrings.xml><?xml version="1.0" encoding="utf-8"?>
<sst xmlns="http://schemas.openxmlformats.org/spreadsheetml/2006/main" count="424" uniqueCount="195">
  <si>
    <t>Total sequence length</t>
  </si>
  <si>
    <t>Total ungapped length</t>
  </si>
  <si>
    <t>Gaps between scaffolds</t>
  </si>
  <si>
    <t>Number of scaffolds</t>
  </si>
  <si>
    <t>Scaffold N50</t>
  </si>
  <si>
    <t>Scaffold L50</t>
  </si>
  <si>
    <t>Number of contigs</t>
  </si>
  <si>
    <t>Contig N50</t>
  </si>
  <si>
    <t>Contig L50</t>
  </si>
  <si>
    <t>Total number of chromosomes and plasmids</t>
  </si>
  <si>
    <t>Number of component sequences (WGS or clone)</t>
  </si>
  <si>
    <t>Species</t>
  </si>
  <si>
    <t>Publish date</t>
  </si>
  <si>
    <t>2022.06.07</t>
  </si>
  <si>
    <t>Accesstion Number</t>
  </si>
  <si>
    <t>GCA_023658055.1</t>
  </si>
  <si>
    <t>Assembly Level</t>
  </si>
  <si>
    <t>Chromosome</t>
  </si>
  <si>
    <t>Scaffold</t>
  </si>
  <si>
    <t>GCA_017311245.1</t>
  </si>
  <si>
    <t>2021.03.09</t>
  </si>
  <si>
    <t>Thaleichthys pacificus (eulachon)</t>
  </si>
  <si>
    <t>Hypomesus transpacificus (male)</t>
  </si>
  <si>
    <t>Hypomesus transpacificus (female)</t>
  </si>
  <si>
    <t>2022.02.04</t>
  </si>
  <si>
    <t>GCA_021917145.1</t>
  </si>
  <si>
    <t>chromosome</t>
  </si>
  <si>
    <t>GCA_021870715.1</t>
  </si>
  <si>
    <t xml:space="preserve">Coverage </t>
  </si>
  <si>
    <t>137x</t>
  </si>
  <si>
    <t>120x</t>
  </si>
  <si>
    <t>60x</t>
  </si>
  <si>
    <t>210x</t>
  </si>
  <si>
    <t>Osmerus eperlanus (European smelt)</t>
  </si>
  <si>
    <t>2018.03.18</t>
  </si>
  <si>
    <t>GCA_900302275.1</t>
  </si>
  <si>
    <t>scaffold</t>
  </si>
  <si>
    <t>19x</t>
  </si>
  <si>
    <t>Hypomesus nipponensis (Japanese smelt)</t>
  </si>
  <si>
    <t>2021.05.12</t>
  </si>
  <si>
    <t>GCA_018346875.1</t>
  </si>
  <si>
    <t>contig</t>
  </si>
  <si>
    <t>126x</t>
  </si>
  <si>
    <t>N/A</t>
  </si>
  <si>
    <t>Sex</t>
  </si>
  <si>
    <t>F</t>
  </si>
  <si>
    <t>m64069_201002_215024</t>
  </si>
  <si>
    <t>m64069_200830_055940</t>
  </si>
  <si>
    <t>m64069_200603_183739</t>
  </si>
  <si>
    <t>M</t>
  </si>
  <si>
    <t>10X</t>
  </si>
  <si>
    <t>m64069_200211_020731</t>
  </si>
  <si>
    <t>m64069_200220_045555</t>
  </si>
  <si>
    <t>Tissue Type</t>
  </si>
  <si>
    <t>Used for Sequencing</t>
  </si>
  <si>
    <t>-</t>
  </si>
  <si>
    <t>yes</t>
  </si>
  <si>
    <t>T3F01_BM_PG</t>
  </si>
  <si>
    <t>back muscle</t>
  </si>
  <si>
    <t>propylene glycol</t>
  </si>
  <si>
    <t>T3F01_BM_FF</t>
  </si>
  <si>
    <t>T3F01_IO_FF</t>
  </si>
  <si>
    <t>internal organ</t>
  </si>
  <si>
    <t>T3F01_SC_FF</t>
  </si>
  <si>
    <t>scales</t>
  </si>
  <si>
    <t>T3F02_BM_PG</t>
  </si>
  <si>
    <t>T3F02_BM_FF</t>
  </si>
  <si>
    <t>T3F02_IO_FF</t>
  </si>
  <si>
    <t>T3F02_SC_FF</t>
  </si>
  <si>
    <t>T3M01_BM_PG</t>
  </si>
  <si>
    <t>T3M01_BM_FF</t>
  </si>
  <si>
    <t>T3M01_SC_FF</t>
  </si>
  <si>
    <t>T3M02_BM_PG</t>
  </si>
  <si>
    <t>T3M02_BM_FF</t>
  </si>
  <si>
    <t>T3M02_SC_FF</t>
  </si>
  <si>
    <t>T4M01_BM_FF</t>
  </si>
  <si>
    <t>T4M01_IO_FF</t>
  </si>
  <si>
    <t>T4M01_SC_FF</t>
  </si>
  <si>
    <t>Sample ID</t>
  </si>
  <si>
    <t>T2M03_BM_FF</t>
  </si>
  <si>
    <t>T2M02_BM_FF</t>
  </si>
  <si>
    <t>T2M01_BM_FF</t>
  </si>
  <si>
    <t>T1M02_BM_FF</t>
  </si>
  <si>
    <t>T1M03_BM_FF</t>
  </si>
  <si>
    <t>T1M01_BM_FF</t>
  </si>
  <si>
    <t>T1F03_BM_FF</t>
  </si>
  <si>
    <t>T1F02_BM_FF</t>
  </si>
  <si>
    <t>T1F01_BM_FF</t>
  </si>
  <si>
    <t>no solution</t>
  </si>
  <si>
    <t>Storage Solution</t>
  </si>
  <si>
    <t>PacBio HiFi</t>
  </si>
  <si>
    <t>Hi-C</t>
  </si>
  <si>
    <t>Release Date</t>
  </si>
  <si>
    <t>Assembly
 Level</t>
  </si>
  <si>
    <t>Accesstion 
Number</t>
  </si>
  <si>
    <t>Hypomesus nipponensis (Pond smelt)</t>
  </si>
  <si>
    <t>Number of chr. and plasmids</t>
  </si>
  <si>
    <r>
      <rPr>
        <b/>
        <sz val="10"/>
        <color theme="1"/>
        <rFont val="Calibri Light"/>
        <family val="2"/>
        <scheme val="major"/>
      </rPr>
      <t xml:space="preserve">Table 2. </t>
    </r>
    <r>
      <rPr>
        <sz val="10"/>
        <color theme="1"/>
        <rFont val="Calibri Light"/>
        <family val="2"/>
        <scheme val="major"/>
      </rPr>
      <t>Table of tissue type and storage method of sampled delta smelt from four sampling events. Included are the names referred to in the text. T= trip, F= female, M=male, BM = back muscle, SC = scales, IO = internal organ, FF = flash frozen, and PG = propylene glycol.</t>
    </r>
  </si>
  <si>
    <t xml:space="preserve">HMW-gDNA-0041 </t>
  </si>
  <si>
    <t xml:space="preserve">Delta Smelt </t>
  </si>
  <si>
    <t>Sample name</t>
  </si>
  <si>
    <t>Nanodrop 260/280</t>
  </si>
  <si>
    <t>Nanodrop 260/230</t>
  </si>
  <si>
    <t xml:space="preserve">Total amount of DNA </t>
  </si>
  <si>
    <t>Female01_BackMuscle_PG</t>
  </si>
  <si>
    <t>~12µg</t>
  </si>
  <si>
    <t>Female02_BackMuscle_PG</t>
  </si>
  <si>
    <t>~11µg</t>
  </si>
  <si>
    <t>Male01_BackMuscle_PG</t>
  </si>
  <si>
    <t>~8µg</t>
  </si>
  <si>
    <t>Male02_BackMuscle_PG</t>
  </si>
  <si>
    <t>19ng (too low)</t>
  </si>
  <si>
    <t>Female01_Scales_FF</t>
  </si>
  <si>
    <t>Female02_BackMuscle_FF</t>
  </si>
  <si>
    <t xml:space="preserve">11ng (too low) </t>
  </si>
  <si>
    <t>Male01_BackMuscle_FF</t>
  </si>
  <si>
    <t>~9µg</t>
  </si>
  <si>
    <t>Male02_BackMuscle_FF</t>
  </si>
  <si>
    <t>PG= Preserved in propylene glycol</t>
  </si>
  <si>
    <t xml:space="preserve">FF=Flash frozen </t>
  </si>
  <si>
    <t>Nanodrop
260/280</t>
  </si>
  <si>
    <t>Total DNA</t>
  </si>
  <si>
    <t>Number of Reads</t>
  </si>
  <si>
    <t>N50</t>
  </si>
  <si>
    <t>Number of Bases</t>
  </si>
  <si>
    <t>Mean Read Length</t>
  </si>
  <si>
    <t>10X Illumina</t>
  </si>
  <si>
    <t>File Size (fasta)</t>
  </si>
  <si>
    <t>GC%</t>
  </si>
  <si>
    <t>??</t>
  </si>
  <si>
    <t>Metrics</t>
  </si>
  <si>
    <t>Male</t>
  </si>
  <si>
    <t>Female</t>
  </si>
  <si>
    <t>L50</t>
  </si>
  <si>
    <t>complete</t>
  </si>
  <si>
    <t>single</t>
  </si>
  <si>
    <t>double</t>
  </si>
  <si>
    <t>fragmented</t>
  </si>
  <si>
    <t>total length</t>
  </si>
  <si>
    <t># Cells</t>
  </si>
  <si>
    <t>2n Count</t>
  </si>
  <si>
    <t>Total # of Cells</t>
  </si>
  <si>
    <r>
      <t>A</t>
    </r>
    <r>
      <rPr>
        <vertAlign val="subscript"/>
        <sz val="10"/>
        <color theme="1"/>
        <rFont val="Calibri Light (Body)"/>
      </rPr>
      <t>0</t>
    </r>
  </si>
  <si>
    <r>
      <t>A</t>
    </r>
    <r>
      <rPr>
        <vertAlign val="subscript"/>
        <sz val="10"/>
        <color theme="1"/>
        <rFont val="Calibri Light (Body)"/>
      </rPr>
      <t>1</t>
    </r>
  </si>
  <si>
    <r>
      <t>A</t>
    </r>
    <r>
      <rPr>
        <vertAlign val="subscript"/>
        <sz val="10"/>
        <color theme="1"/>
        <rFont val="Calibri Light (Body)"/>
      </rPr>
      <t>2</t>
    </r>
  </si>
  <si>
    <r>
      <t>A</t>
    </r>
    <r>
      <rPr>
        <vertAlign val="subscript"/>
        <sz val="10"/>
        <color theme="1"/>
        <rFont val="Calibri Light (Body)"/>
      </rPr>
      <t>3</t>
    </r>
  </si>
  <si>
    <r>
      <t>A</t>
    </r>
    <r>
      <rPr>
        <vertAlign val="subscript"/>
        <sz val="10"/>
        <color theme="1"/>
        <rFont val="Calibri Light (Body)"/>
      </rPr>
      <t>4</t>
    </r>
  </si>
  <si>
    <t>BUSCO
Scores</t>
  </si>
  <si>
    <t>Continuity
Metrics</t>
  </si>
  <si>
    <t>N50 (bp)</t>
  </si>
  <si>
    <t># contigs (bp)</t>
  </si>
  <si>
    <t>Run ID</t>
  </si>
  <si>
    <t>10X_R1_F</t>
  </si>
  <si>
    <t>10X_R2_F</t>
  </si>
  <si>
    <t>10X_R1_M</t>
  </si>
  <si>
    <t>10X_R2_M</t>
  </si>
  <si>
    <t>hic_R1_F</t>
  </si>
  <si>
    <t>hic_R2_F</t>
  </si>
  <si>
    <t>hic_R1_M</t>
  </si>
  <si>
    <t>hic_R2_M</t>
  </si>
  <si>
    <t>Phase Genomics Hi-C</t>
  </si>
  <si>
    <t>VGP Hi-C</t>
  </si>
  <si>
    <t>Sequening Company</t>
  </si>
  <si>
    <t>Male R1</t>
  </si>
  <si>
    <t>Male R2</t>
  </si>
  <si>
    <t xml:space="preserve">Female R1 </t>
  </si>
  <si>
    <t>Female R2</t>
  </si>
  <si>
    <t>Male R1 (VGP)</t>
  </si>
  <si>
    <t>Male R2 (VGP)</t>
  </si>
  <si>
    <t>Quality</t>
  </si>
  <si>
    <t>Weighted Reads</t>
  </si>
  <si>
    <t>++</t>
  </si>
  <si>
    <t>Average Quality</t>
  </si>
  <si>
    <t>Female R1 (Phase)</t>
  </si>
  <si>
    <t>Female R2 (Phase)</t>
  </si>
  <si>
    <t>Average Read Quality*</t>
  </si>
  <si>
    <t>* Illumina based sequencing (10X and hi-c) calculated from the output of fastqc (Supplemental Table 1).</t>
  </si>
  <si>
    <r>
      <t>Table 5.</t>
    </r>
    <r>
      <rPr>
        <sz val="10"/>
        <color theme="1"/>
        <rFont val="Calibri Light"/>
        <family val="2"/>
        <scheme val="major"/>
      </rPr>
      <t xml:space="preserve"> Chromosome counts for delta smelt indicating 2n = 56.</t>
    </r>
  </si>
  <si>
    <t>x`</t>
  </si>
  <si>
    <r>
      <rPr>
        <b/>
        <sz val="10"/>
        <rFont val="Calibri Light"/>
        <family val="2"/>
        <scheme val="major"/>
      </rPr>
      <t xml:space="preserve">Table 1. </t>
    </r>
    <r>
      <rPr>
        <sz val="10"/>
        <rFont val="Calibri Light"/>
        <family val="2"/>
        <scheme val="major"/>
      </rPr>
      <t>Assembly metrics from Osmeridae genome assemblies publicly available prior to publication of the delta smelt genome (February 04, 2022).</t>
    </r>
  </si>
  <si>
    <t>https://github.com/drtamermansour/Equine_parentage_testing/blob/main/scripts/rainfall.R</t>
  </si>
  <si>
    <t>Karyoploter</t>
  </si>
  <si>
    <r>
      <rPr>
        <b/>
        <sz val="10"/>
        <color theme="1"/>
        <rFont val="Calibri Light"/>
        <family val="2"/>
        <scheme val="major"/>
      </rPr>
      <t xml:space="preserve">Table 4. </t>
    </r>
    <r>
      <rPr>
        <sz val="10"/>
        <color theme="1"/>
        <rFont val="Calibri Light"/>
        <family val="2"/>
        <scheme val="major"/>
      </rPr>
      <t>Average raw RAD-sequencing illumina PE 150 read metrics from 24 female and 24 male delta smelt.</t>
    </r>
  </si>
  <si>
    <t># reads</t>
  </si>
  <si>
    <t>Phred</t>
  </si>
  <si>
    <t>GC %</t>
  </si>
  <si>
    <t>Raw Sequencing Data</t>
  </si>
  <si>
    <t>Quality Filtered Data</t>
  </si>
  <si>
    <t>% Reads Aligned</t>
  </si>
  <si>
    <t>F Reference Genome</t>
  </si>
  <si>
    <t>M Reference Genome</t>
  </si>
  <si>
    <t># Loci used in GWAS</t>
  </si>
  <si>
    <t># Loci used in Depth Analysis</t>
  </si>
  <si>
    <r>
      <rPr>
        <b/>
        <sz val="10"/>
        <color theme="1"/>
        <rFont val="Calibri Light"/>
        <family val="2"/>
        <scheme val="major"/>
      </rPr>
      <t xml:space="preserve">Table 2.3. </t>
    </r>
    <r>
      <rPr>
        <sz val="10"/>
        <color theme="1"/>
        <rFont val="Calibri Light"/>
        <family val="2"/>
        <scheme val="major"/>
      </rPr>
      <t>Raw sequencing data metrics for the delta smelt genome assembly.</t>
    </r>
  </si>
  <si>
    <r>
      <t xml:space="preserve">Table 4. </t>
    </r>
    <r>
      <rPr>
        <sz val="10"/>
        <color theme="1"/>
        <rFont val="Calibri Light (Body)"/>
      </rPr>
      <t>Table of assembly steps with corresponding metrics. A0 = Metrics for unassembled, filtered PacBio HiFi reads; A1 = draft resulting from initial long-read assembly step; A2 = draft resulting from scaffolding A1 assembly using linked-reads; A3 = draft resulting from scaffolding A2 assembly using hi-c data; A4 = final assembly metrics resulting from anchoring chromosomes with a linkage map. Continuity metrics created from genometools, BUSCO scores from comparison to August 05, 2020 Actinopterygii lineage gene (n=3640) dataset.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</si>
</sst>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C00000"/>
      <name val="Calibri"/>
      <family val="2"/>
      <scheme val="minor"/>
    </font>
    <font>
      <sz val="12"/>
      <color rgb="FFC00000"/>
      <name val="Arial"/>
      <family val="2"/>
    </font>
    <font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0"/>
      <color theme="1"/>
      <name val="Calibri Light (Body)"/>
    </font>
    <font>
      <b/>
      <sz val="10"/>
      <color theme="1"/>
      <name val="Calibri Light (Body)"/>
    </font>
    <font>
      <sz val="10"/>
      <color rgb="FF000000"/>
      <name val="Calibri Light (Body)"/>
    </font>
    <font>
      <vertAlign val="subscript"/>
      <sz val="10"/>
      <color theme="1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u/>
      <sz val="10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ont="1"/>
    <xf numFmtId="0" fontId="5" fillId="0" borderId="0" xfId="0" applyFont="1" applyAlignment="1">
      <alignment horizontal="center"/>
    </xf>
    <xf numFmtId="164" fontId="0" fillId="0" borderId="0" xfId="1" applyNumberFormat="1" applyFont="1"/>
    <xf numFmtId="0" fontId="7" fillId="0" borderId="0" xfId="0" applyFont="1"/>
    <xf numFmtId="0" fontId="8" fillId="0" borderId="4" xfId="0" applyFont="1" applyBorder="1"/>
    <xf numFmtId="0" fontId="8" fillId="0" borderId="2" xfId="0" applyFont="1" applyBorder="1"/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10" fillId="3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3" xfId="0" applyFont="1" applyBorder="1"/>
    <xf numFmtId="0" fontId="8" fillId="0" borderId="11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justify" vertical="center"/>
    </xf>
    <xf numFmtId="0" fontId="14" fillId="0" borderId="4" xfId="0" applyFont="1" applyBorder="1"/>
    <xf numFmtId="0" fontId="14" fillId="0" borderId="2" xfId="0" applyFont="1" applyBorder="1"/>
    <xf numFmtId="0" fontId="14" fillId="0" borderId="5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3" fontId="14" fillId="0" borderId="26" xfId="0" applyNumberFormat="1" applyFont="1" applyBorder="1" applyAlignment="1">
      <alignment horizontal="center" vertical="center" wrapText="1"/>
    </xf>
    <xf numFmtId="3" fontId="14" fillId="0" borderId="21" xfId="0" applyNumberFormat="1" applyFont="1" applyBorder="1" applyAlignment="1">
      <alignment horizontal="center" vertical="center" wrapText="1"/>
    </xf>
    <xf numFmtId="3" fontId="14" fillId="0" borderId="2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3" fontId="14" fillId="0" borderId="12" xfId="0" applyNumberFormat="1" applyFont="1" applyBorder="1" applyAlignment="1">
      <alignment horizontal="center" vertical="center" wrapText="1"/>
    </xf>
    <xf numFmtId="3" fontId="14" fillId="0" borderId="17" xfId="0" applyNumberFormat="1" applyFont="1" applyBorder="1" applyAlignment="1">
      <alignment horizontal="center" vertical="center" wrapText="1"/>
    </xf>
    <xf numFmtId="165" fontId="14" fillId="0" borderId="16" xfId="0" applyNumberFormat="1" applyFont="1" applyBorder="1" applyAlignment="1">
      <alignment horizontal="center" vertical="center" wrapText="1"/>
    </xf>
    <xf numFmtId="165" fontId="14" fillId="0" borderId="12" xfId="0" applyNumberFormat="1" applyFont="1" applyBorder="1" applyAlignment="1">
      <alignment horizontal="center" vertical="center" wrapText="1"/>
    </xf>
    <xf numFmtId="165" fontId="14" fillId="0" borderId="17" xfId="0" applyNumberFormat="1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5" fontId="14" fillId="0" borderId="18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165" fontId="14" fillId="0" borderId="20" xfId="0" applyNumberFormat="1" applyFont="1" applyBorder="1" applyAlignment="1">
      <alignment horizontal="center" vertical="center" wrapText="1"/>
    </xf>
    <xf numFmtId="0" fontId="14" fillId="0" borderId="10" xfId="0" applyFont="1" applyBorder="1"/>
    <xf numFmtId="0" fontId="14" fillId="0" borderId="3" xfId="0" applyFont="1" applyBorder="1"/>
    <xf numFmtId="0" fontId="14" fillId="0" borderId="11" xfId="0" applyFont="1" applyBorder="1"/>
    <xf numFmtId="0" fontId="14" fillId="0" borderId="8" xfId="0" applyFont="1" applyBorder="1" applyAlignment="1">
      <alignment vertical="center"/>
    </xf>
    <xf numFmtId="3" fontId="14" fillId="0" borderId="16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14" fillId="0" borderId="0" xfId="0" applyNumberFormat="1" applyFont="1" applyBorder="1" applyAlignment="1">
      <alignment horizontal="center" vertical="center"/>
    </xf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 applyAlignment="1">
      <alignment vertical="center"/>
    </xf>
    <xf numFmtId="164" fontId="6" fillId="0" borderId="8" xfId="1" applyNumberFormat="1" applyFont="1" applyBorder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9" xfId="1" quotePrefix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0" fillId="0" borderId="11" xfId="1" applyNumberFormat="1" applyFont="1" applyBorder="1"/>
    <xf numFmtId="164" fontId="18" fillId="0" borderId="8" xfId="1" applyNumberFormat="1" applyFont="1" applyBorder="1" applyAlignment="1">
      <alignment horizontal="center"/>
    </xf>
    <xf numFmtId="164" fontId="18" fillId="0" borderId="0" xfId="1" applyNumberFormat="1" applyFont="1" applyAlignment="1">
      <alignment horizontal="center"/>
    </xf>
    <xf numFmtId="164" fontId="18" fillId="0" borderId="9" xfId="1" applyNumberFormat="1" applyFont="1" applyBorder="1" applyAlignment="1">
      <alignment horizontal="center"/>
    </xf>
    <xf numFmtId="164" fontId="19" fillId="0" borderId="8" xfId="1" applyNumberFormat="1" applyFont="1" applyBorder="1"/>
    <xf numFmtId="164" fontId="19" fillId="0" borderId="0" xfId="1" applyNumberFormat="1" applyFont="1"/>
    <xf numFmtId="164" fontId="19" fillId="0" borderId="9" xfId="1" applyNumberFormat="1" applyFont="1" applyBorder="1"/>
    <xf numFmtId="0" fontId="8" fillId="0" borderId="0" xfId="0" applyFont="1"/>
    <xf numFmtId="0" fontId="9" fillId="4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9" fontId="8" fillId="0" borderId="12" xfId="2" applyNumberFormat="1" applyFont="1" applyBorder="1" applyAlignment="1">
      <alignment horizontal="center"/>
    </xf>
    <xf numFmtId="3" fontId="8" fillId="0" borderId="0" xfId="0" applyNumberFormat="1" applyFont="1"/>
    <xf numFmtId="0" fontId="8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0" xfId="0" applyFont="1" applyBorder="1" applyAlignment="1">
      <alignment horizontal="center" wrapText="1"/>
    </xf>
    <xf numFmtId="0" fontId="12" fillId="0" borderId="3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4" xfId="0" applyFont="1" applyBorder="1"/>
    <xf numFmtId="0" fontId="21" fillId="0" borderId="2" xfId="0" applyFont="1" applyBorder="1" applyAlignment="1">
      <alignment horizontal="center"/>
    </xf>
    <xf numFmtId="0" fontId="12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0" fontId="22" fillId="4" borderId="6" xfId="0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wrapText="1"/>
    </xf>
    <xf numFmtId="0" fontId="22" fillId="4" borderId="7" xfId="0" applyFont="1" applyFill="1" applyBorder="1" applyAlignment="1">
      <alignment horizontal="center" wrapText="1"/>
    </xf>
    <xf numFmtId="0" fontId="21" fillId="0" borderId="12" xfId="0" applyFont="1" applyFill="1" applyBorder="1" applyAlignment="1">
      <alignment horizontal="center"/>
    </xf>
    <xf numFmtId="3" fontId="21" fillId="0" borderId="12" xfId="0" applyNumberFormat="1" applyFont="1" applyFill="1" applyBorder="1" applyAlignment="1">
      <alignment horizontal="center"/>
    </xf>
    <xf numFmtId="0" fontId="12" fillId="0" borderId="10" xfId="0" applyFont="1" applyBorder="1"/>
    <xf numFmtId="0" fontId="21" fillId="0" borderId="3" xfId="0" applyFont="1" applyBorder="1" applyAlignment="1">
      <alignment horizontal="center"/>
    </xf>
    <xf numFmtId="0" fontId="12" fillId="0" borderId="11" xfId="0" applyFont="1" applyBorder="1"/>
    <xf numFmtId="165" fontId="23" fillId="0" borderId="20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wrapText="1"/>
    </xf>
    <xf numFmtId="0" fontId="11" fillId="0" borderId="1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164" fontId="20" fillId="4" borderId="12" xfId="1" applyNumberFormat="1" applyFont="1" applyFill="1" applyBorder="1" applyAlignment="1">
      <alignment horizontal="center" vertical="center"/>
    </xf>
    <xf numFmtId="164" fontId="20" fillId="4" borderId="6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4" borderId="7" xfId="1" applyNumberFormat="1" applyFont="1" applyFill="1" applyBorder="1" applyAlignment="1">
      <alignment horizontal="center" vertical="center"/>
    </xf>
    <xf numFmtId="164" fontId="6" fillId="5" borderId="12" xfId="1" applyNumberFormat="1" applyFont="1" applyFill="1" applyBorder="1" applyAlignment="1">
      <alignment horizontal="center"/>
    </xf>
    <xf numFmtId="164" fontId="18" fillId="5" borderId="4" xfId="1" applyNumberFormat="1" applyFont="1" applyFill="1" applyBorder="1" applyAlignment="1">
      <alignment horizontal="center"/>
    </xf>
    <xf numFmtId="164" fontId="18" fillId="5" borderId="2" xfId="1" applyNumberFormat="1" applyFont="1" applyFill="1" applyBorder="1" applyAlignment="1">
      <alignment horizontal="center"/>
    </xf>
    <xf numFmtId="164" fontId="18" fillId="5" borderId="5" xfId="1" applyNumberFormat="1" applyFont="1" applyFill="1" applyBorder="1" applyAlignment="1">
      <alignment horizontal="center"/>
    </xf>
    <xf numFmtId="164" fontId="18" fillId="5" borderId="10" xfId="1" applyNumberFormat="1" applyFont="1" applyFill="1" applyBorder="1" applyAlignment="1">
      <alignment horizontal="center"/>
    </xf>
    <xf numFmtId="164" fontId="18" fillId="5" borderId="3" xfId="1" applyNumberFormat="1" applyFont="1" applyFill="1" applyBorder="1" applyAlignment="1">
      <alignment horizontal="center"/>
    </xf>
    <xf numFmtId="164" fontId="18" fillId="5" borderId="11" xfId="1" applyNumberFormat="1" applyFont="1" applyFill="1" applyBorder="1" applyAlignment="1">
      <alignment horizontal="center"/>
    </xf>
    <xf numFmtId="0" fontId="14" fillId="0" borderId="2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165" fontId="8" fillId="0" borderId="12" xfId="2" applyNumberFormat="1" applyFont="1" applyBorder="1" applyAlignment="1">
      <alignment horizontal="center"/>
    </xf>
    <xf numFmtId="10" fontId="8" fillId="0" borderId="12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241300</xdr:colOff>
      <xdr:row>25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83FDB8-D69D-5640-9B8A-D973BDF30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6019800" cy="494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E97A-8957-7140-BB0F-358B09A3C5E3}">
  <dimension ref="B2:R10"/>
  <sheetViews>
    <sheetView zoomScale="118" workbookViewId="0">
      <selection activeCell="B2" sqref="B2:R10"/>
    </sheetView>
  </sheetViews>
  <sheetFormatPr baseColWidth="10" defaultRowHeight="16" x14ac:dyDescent="0.2"/>
  <cols>
    <col min="1" max="1" width="10.83203125" customWidth="1"/>
    <col min="2" max="2" width="2" customWidth="1"/>
    <col min="3" max="3" width="27" style="12" bestFit="1" customWidth="1"/>
    <col min="4" max="4" width="3.83203125" style="12" bestFit="1" customWidth="1"/>
    <col min="5" max="5" width="10" style="12" bestFit="1" customWidth="1"/>
    <col min="6" max="6" width="13.6640625" style="12" bestFit="1" customWidth="1"/>
    <col min="7" max="7" width="9.83203125" style="12" bestFit="1" customWidth="1"/>
    <col min="8" max="8" width="7.33203125" style="12" bestFit="1" customWidth="1"/>
    <col min="9" max="9" width="11.1640625" style="12" bestFit="1" customWidth="1"/>
    <col min="10" max="10" width="8.33203125" style="12" bestFit="1" customWidth="1"/>
    <col min="11" max="11" width="9.83203125" style="12" bestFit="1" customWidth="1"/>
    <col min="12" max="12" width="6.5" style="12" bestFit="1" customWidth="1"/>
    <col min="13" max="13" width="7.5" style="12" bestFit="1" customWidth="1"/>
    <col min="14" max="14" width="6.5" style="12" bestFit="1" customWidth="1"/>
    <col min="15" max="15" width="5.6640625" style="12" bestFit="1" customWidth="1"/>
    <col min="16" max="16" width="8.1640625" style="12" customWidth="1"/>
    <col min="17" max="17" width="12.33203125" style="12" customWidth="1"/>
    <col min="18" max="18" width="2" customWidth="1"/>
  </cols>
  <sheetData>
    <row r="2" spans="2:18" ht="12" customHeight="1" x14ac:dyDescent="0.2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</row>
    <row r="3" spans="2:18" ht="16" customHeight="1" x14ac:dyDescent="0.2">
      <c r="B3" s="100"/>
      <c r="C3" s="111" t="s">
        <v>179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01"/>
    </row>
    <row r="4" spans="2:18" ht="80" customHeight="1" x14ac:dyDescent="0.2">
      <c r="B4" s="100"/>
      <c r="C4" s="102" t="s">
        <v>11</v>
      </c>
      <c r="D4" s="103" t="s">
        <v>44</v>
      </c>
      <c r="E4" s="103" t="s">
        <v>92</v>
      </c>
      <c r="F4" s="103" t="s">
        <v>94</v>
      </c>
      <c r="G4" s="103" t="s">
        <v>93</v>
      </c>
      <c r="H4" s="103" t="s">
        <v>28</v>
      </c>
      <c r="I4" s="103" t="s">
        <v>0</v>
      </c>
      <c r="J4" s="103" t="s">
        <v>3</v>
      </c>
      <c r="K4" s="103" t="s">
        <v>4</v>
      </c>
      <c r="L4" s="103" t="s">
        <v>5</v>
      </c>
      <c r="M4" s="103" t="s">
        <v>6</v>
      </c>
      <c r="N4" s="103" t="s">
        <v>7</v>
      </c>
      <c r="O4" s="103" t="s">
        <v>8</v>
      </c>
      <c r="P4" s="103" t="s">
        <v>96</v>
      </c>
      <c r="Q4" s="104" t="s">
        <v>10</v>
      </c>
      <c r="R4" s="101"/>
    </row>
    <row r="5" spans="2:18" x14ac:dyDescent="0.2">
      <c r="B5" s="100"/>
      <c r="C5" s="105" t="s">
        <v>23</v>
      </c>
      <c r="D5" s="105" t="s">
        <v>45</v>
      </c>
      <c r="E5" s="105" t="s">
        <v>24</v>
      </c>
      <c r="F5" s="105" t="s">
        <v>25</v>
      </c>
      <c r="G5" s="105" t="s">
        <v>26</v>
      </c>
      <c r="H5" s="105" t="s">
        <v>30</v>
      </c>
      <c r="I5" s="106">
        <v>437273953</v>
      </c>
      <c r="J5" s="105">
        <v>376</v>
      </c>
      <c r="K5" s="106">
        <v>14850352</v>
      </c>
      <c r="L5" s="105">
        <v>13</v>
      </c>
      <c r="M5" s="106">
        <v>1850</v>
      </c>
      <c r="N5" s="106">
        <v>412669</v>
      </c>
      <c r="O5" s="105">
        <v>267</v>
      </c>
      <c r="P5" s="105">
        <v>26</v>
      </c>
      <c r="Q5" s="105">
        <v>376</v>
      </c>
      <c r="R5" s="101"/>
    </row>
    <row r="6" spans="2:18" x14ac:dyDescent="0.2">
      <c r="B6" s="100"/>
      <c r="C6" s="105" t="s">
        <v>22</v>
      </c>
      <c r="D6" s="105" t="s">
        <v>49</v>
      </c>
      <c r="E6" s="105" t="s">
        <v>24</v>
      </c>
      <c r="F6" s="105" t="s">
        <v>27</v>
      </c>
      <c r="G6" s="105" t="s">
        <v>26</v>
      </c>
      <c r="H6" s="105" t="s">
        <v>29</v>
      </c>
      <c r="I6" s="106">
        <v>471985164</v>
      </c>
      <c r="J6" s="105">
        <v>548</v>
      </c>
      <c r="K6" s="106">
        <v>12200365</v>
      </c>
      <c r="L6" s="105">
        <v>15</v>
      </c>
      <c r="M6" s="106">
        <v>2127</v>
      </c>
      <c r="N6" s="106">
        <v>347532</v>
      </c>
      <c r="O6" s="105">
        <v>333</v>
      </c>
      <c r="P6" s="105">
        <v>26</v>
      </c>
      <c r="Q6" s="105">
        <v>548</v>
      </c>
      <c r="R6" s="101"/>
    </row>
    <row r="7" spans="2:18" x14ac:dyDescent="0.2">
      <c r="B7" s="100"/>
      <c r="C7" s="105" t="s">
        <v>21</v>
      </c>
      <c r="D7" s="105" t="s">
        <v>43</v>
      </c>
      <c r="E7" s="105" t="s">
        <v>20</v>
      </c>
      <c r="F7" s="105" t="s">
        <v>19</v>
      </c>
      <c r="G7" s="105" t="s">
        <v>36</v>
      </c>
      <c r="H7" s="105" t="s">
        <v>32</v>
      </c>
      <c r="I7" s="106">
        <v>416131685</v>
      </c>
      <c r="J7" s="106">
        <v>324311</v>
      </c>
      <c r="K7" s="106">
        <v>3050</v>
      </c>
      <c r="L7" s="106">
        <v>34112</v>
      </c>
      <c r="M7" s="106">
        <v>330739</v>
      </c>
      <c r="N7" s="106">
        <v>2918</v>
      </c>
      <c r="O7" s="106">
        <v>35367</v>
      </c>
      <c r="P7" s="105">
        <v>0</v>
      </c>
      <c r="Q7" s="105">
        <v>324311</v>
      </c>
      <c r="R7" s="101"/>
    </row>
    <row r="8" spans="2:18" x14ac:dyDescent="0.2">
      <c r="B8" s="100"/>
      <c r="C8" s="105" t="s">
        <v>33</v>
      </c>
      <c r="D8" s="105" t="s">
        <v>43</v>
      </c>
      <c r="E8" s="105" t="s">
        <v>34</v>
      </c>
      <c r="F8" s="105" t="s">
        <v>35</v>
      </c>
      <c r="G8" s="105" t="s">
        <v>36</v>
      </c>
      <c r="H8" s="105" t="s">
        <v>37</v>
      </c>
      <c r="I8" s="106">
        <v>342758722</v>
      </c>
      <c r="J8" s="106">
        <v>73274</v>
      </c>
      <c r="K8" s="106">
        <v>6820</v>
      </c>
      <c r="L8" s="106">
        <v>13139</v>
      </c>
      <c r="M8" s="106">
        <v>99348</v>
      </c>
      <c r="N8" s="106">
        <v>4524</v>
      </c>
      <c r="O8" s="106">
        <v>21105</v>
      </c>
      <c r="P8" s="105">
        <v>0</v>
      </c>
      <c r="Q8" s="105">
        <v>73274</v>
      </c>
      <c r="R8" s="101"/>
    </row>
    <row r="9" spans="2:18" x14ac:dyDescent="0.2">
      <c r="B9" s="100"/>
      <c r="C9" s="105" t="s">
        <v>95</v>
      </c>
      <c r="D9" s="105" t="s">
        <v>43</v>
      </c>
      <c r="E9" s="105" t="s">
        <v>39</v>
      </c>
      <c r="F9" s="105" t="s">
        <v>40</v>
      </c>
      <c r="G9" s="105" t="s">
        <v>41</v>
      </c>
      <c r="H9" s="105" t="s">
        <v>42</v>
      </c>
      <c r="I9" s="106">
        <v>34375595</v>
      </c>
      <c r="J9" s="105" t="s">
        <v>43</v>
      </c>
      <c r="K9" s="106">
        <v>460000</v>
      </c>
      <c r="L9" s="105">
        <v>477</v>
      </c>
      <c r="M9" s="106">
        <v>20639</v>
      </c>
      <c r="N9" s="106">
        <v>2124</v>
      </c>
      <c r="O9" s="106">
        <v>4887</v>
      </c>
      <c r="P9" s="105">
        <v>0</v>
      </c>
      <c r="Q9" s="105">
        <v>20639</v>
      </c>
      <c r="R9" s="101"/>
    </row>
    <row r="10" spans="2:18" ht="12" customHeight="1" x14ac:dyDescent="0.2">
      <c r="B10" s="107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9"/>
    </row>
  </sheetData>
  <mergeCells count="1">
    <mergeCell ref="C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660E-486F-2D42-B73C-2E08F1AD0585}">
  <dimension ref="B2:R31"/>
  <sheetViews>
    <sheetView zoomScale="112" zoomScaleNormal="100" workbookViewId="0">
      <selection activeCell="M5" sqref="M5"/>
    </sheetView>
  </sheetViews>
  <sheetFormatPr baseColWidth="10" defaultRowHeight="16" x14ac:dyDescent="0.2"/>
  <cols>
    <col min="1" max="1" width="10.83203125" style="14"/>
    <col min="2" max="2" width="2.5" style="14" customWidth="1"/>
    <col min="3" max="3" width="10.83203125" style="14"/>
    <col min="4" max="4" width="13.83203125" style="14" customWidth="1"/>
    <col min="5" max="5" width="12.5" style="14" customWidth="1"/>
    <col min="6" max="6" width="14" style="14" customWidth="1"/>
    <col min="7" max="7" width="12" style="14" customWidth="1"/>
    <col min="8" max="9" width="12" style="14" hidden="1" customWidth="1"/>
    <col min="10" max="10" width="0" style="14" hidden="1" customWidth="1"/>
    <col min="11" max="11" width="2.33203125" style="14" customWidth="1"/>
    <col min="12" max="14" width="10.83203125" style="14"/>
    <col min="15" max="15" width="29.1640625" style="14" bestFit="1" customWidth="1"/>
    <col min="16" max="16" width="22.83203125" style="14" customWidth="1"/>
    <col min="17" max="17" width="31.6640625" style="14" customWidth="1"/>
    <col min="18" max="18" width="32.5" style="14" customWidth="1"/>
    <col min="19" max="16384" width="10.83203125" style="14"/>
  </cols>
  <sheetData>
    <row r="2" spans="2:18" ht="14" customHeight="1" x14ac:dyDescent="0.2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8" ht="42" customHeight="1" x14ac:dyDescent="0.2">
      <c r="B3" s="18"/>
      <c r="C3" s="113" t="s">
        <v>97</v>
      </c>
      <c r="D3" s="113"/>
      <c r="E3" s="113"/>
      <c r="F3" s="113"/>
      <c r="G3" s="113"/>
      <c r="H3" s="113"/>
      <c r="I3" s="113"/>
      <c r="J3" s="113"/>
      <c r="K3" s="19"/>
    </row>
    <row r="4" spans="2:18" ht="29" customHeight="1" x14ac:dyDescent="0.2">
      <c r="B4" s="18"/>
      <c r="C4" s="20" t="s">
        <v>44</v>
      </c>
      <c r="D4" s="20" t="s">
        <v>78</v>
      </c>
      <c r="E4" s="20" t="s">
        <v>53</v>
      </c>
      <c r="F4" s="20" t="s">
        <v>89</v>
      </c>
      <c r="G4" s="20" t="s">
        <v>54</v>
      </c>
      <c r="H4" s="20" t="s">
        <v>120</v>
      </c>
      <c r="I4" s="20" t="s">
        <v>102</v>
      </c>
      <c r="J4" s="20" t="s">
        <v>121</v>
      </c>
      <c r="K4" s="19"/>
    </row>
    <row r="5" spans="2:18" ht="13" customHeight="1" x14ac:dyDescent="0.2">
      <c r="B5" s="18"/>
      <c r="C5" s="112" t="s">
        <v>45</v>
      </c>
      <c r="D5" s="21" t="s">
        <v>87</v>
      </c>
      <c r="E5" s="21" t="s">
        <v>58</v>
      </c>
      <c r="F5" s="21" t="s">
        <v>88</v>
      </c>
      <c r="G5" s="21" t="s">
        <v>55</v>
      </c>
      <c r="H5" s="21"/>
      <c r="I5" s="21"/>
      <c r="J5" s="21"/>
      <c r="K5" s="19"/>
    </row>
    <row r="6" spans="2:18" ht="13" customHeight="1" x14ac:dyDescent="0.2">
      <c r="B6" s="18"/>
      <c r="C6" s="112"/>
      <c r="D6" s="21" t="s">
        <v>86</v>
      </c>
      <c r="E6" s="21" t="s">
        <v>58</v>
      </c>
      <c r="F6" s="21" t="s">
        <v>88</v>
      </c>
      <c r="G6" s="21" t="s">
        <v>56</v>
      </c>
      <c r="H6" s="21"/>
      <c r="I6" s="21"/>
      <c r="J6" s="21" t="s">
        <v>129</v>
      </c>
      <c r="K6" s="19"/>
    </row>
    <row r="7" spans="2:18" ht="13" customHeight="1" x14ac:dyDescent="0.2">
      <c r="B7" s="18"/>
      <c r="C7" s="112"/>
      <c r="D7" s="21" t="s">
        <v>85</v>
      </c>
      <c r="E7" s="21" t="s">
        <v>58</v>
      </c>
      <c r="F7" s="21" t="s">
        <v>88</v>
      </c>
      <c r="G7" s="21" t="s">
        <v>55</v>
      </c>
      <c r="H7" s="21"/>
      <c r="I7" s="21"/>
      <c r="J7" s="21"/>
      <c r="K7" s="19"/>
    </row>
    <row r="8" spans="2:18" ht="13" customHeight="1" x14ac:dyDescent="0.2">
      <c r="B8" s="18"/>
      <c r="C8" s="112" t="s">
        <v>49</v>
      </c>
      <c r="D8" s="21" t="s">
        <v>84</v>
      </c>
      <c r="E8" s="21" t="s">
        <v>58</v>
      </c>
      <c r="F8" s="21" t="s">
        <v>88</v>
      </c>
      <c r="G8" s="21" t="s">
        <v>55</v>
      </c>
      <c r="H8" s="21"/>
      <c r="I8" s="21"/>
      <c r="J8" s="21"/>
      <c r="K8" s="19"/>
    </row>
    <row r="9" spans="2:18" ht="13" customHeight="1" x14ac:dyDescent="0.2">
      <c r="B9" s="18"/>
      <c r="C9" s="112"/>
      <c r="D9" s="21" t="s">
        <v>82</v>
      </c>
      <c r="E9" s="21" t="s">
        <v>58</v>
      </c>
      <c r="F9" s="21" t="s">
        <v>88</v>
      </c>
      <c r="G9" s="21" t="s">
        <v>55</v>
      </c>
      <c r="H9" s="21"/>
      <c r="I9" s="21"/>
      <c r="J9" s="21"/>
      <c r="K9" s="19"/>
    </row>
    <row r="10" spans="2:18" ht="13" customHeight="1" x14ac:dyDescent="0.2">
      <c r="B10" s="18"/>
      <c r="C10" s="112"/>
      <c r="D10" s="21" t="s">
        <v>83</v>
      </c>
      <c r="E10" s="21" t="s">
        <v>58</v>
      </c>
      <c r="F10" s="21" t="s">
        <v>88</v>
      </c>
      <c r="G10" s="21" t="s">
        <v>55</v>
      </c>
      <c r="H10" s="21"/>
      <c r="I10" s="21"/>
      <c r="J10" s="21"/>
      <c r="K10" s="19"/>
    </row>
    <row r="11" spans="2:18" ht="13" customHeight="1" x14ac:dyDescent="0.2">
      <c r="B11" s="18"/>
      <c r="C11" s="112" t="s">
        <v>49</v>
      </c>
      <c r="D11" s="21" t="s">
        <v>81</v>
      </c>
      <c r="E11" s="21" t="s">
        <v>58</v>
      </c>
      <c r="F11" s="21" t="s">
        <v>88</v>
      </c>
      <c r="G11" s="21" t="s">
        <v>55</v>
      </c>
      <c r="H11" s="21"/>
      <c r="I11" s="21"/>
      <c r="J11" s="21"/>
      <c r="K11" s="19"/>
    </row>
    <row r="12" spans="2:18" ht="13" customHeight="1" x14ac:dyDescent="0.2">
      <c r="B12" s="18"/>
      <c r="C12" s="112"/>
      <c r="D12" s="21" t="s">
        <v>80</v>
      </c>
      <c r="E12" s="21" t="s">
        <v>58</v>
      </c>
      <c r="F12" s="21" t="s">
        <v>88</v>
      </c>
      <c r="G12" s="21" t="s">
        <v>55</v>
      </c>
      <c r="H12" s="21"/>
      <c r="I12" s="21"/>
      <c r="J12" s="21"/>
      <c r="K12" s="19"/>
      <c r="O12" s="25" t="s">
        <v>98</v>
      </c>
      <c r="P12"/>
      <c r="Q12"/>
      <c r="R12"/>
    </row>
    <row r="13" spans="2:18" ht="13" customHeight="1" x14ac:dyDescent="0.2">
      <c r="B13" s="18"/>
      <c r="C13" s="112"/>
      <c r="D13" s="21" t="s">
        <v>79</v>
      </c>
      <c r="E13" s="21" t="s">
        <v>58</v>
      </c>
      <c r="F13" s="21" t="s">
        <v>88</v>
      </c>
      <c r="G13" s="21" t="s">
        <v>55</v>
      </c>
      <c r="H13" s="21"/>
      <c r="I13" s="21"/>
      <c r="J13" s="21"/>
      <c r="K13" s="19"/>
      <c r="O13" s="25" t="s">
        <v>99</v>
      </c>
      <c r="P13"/>
      <c r="Q13"/>
      <c r="R13"/>
    </row>
    <row r="14" spans="2:18" ht="13" customHeight="1" x14ac:dyDescent="0.2">
      <c r="B14" s="18"/>
      <c r="C14" s="112" t="s">
        <v>45</v>
      </c>
      <c r="D14" s="21" t="s">
        <v>57</v>
      </c>
      <c r="E14" s="21" t="s">
        <v>58</v>
      </c>
      <c r="F14" s="21" t="s">
        <v>59</v>
      </c>
      <c r="G14" s="21" t="s">
        <v>55</v>
      </c>
      <c r="H14" s="21"/>
      <c r="I14" s="21"/>
      <c r="J14" s="21"/>
      <c r="K14" s="19"/>
      <c r="O14"/>
      <c r="P14"/>
      <c r="Q14"/>
      <c r="R14"/>
    </row>
    <row r="15" spans="2:18" ht="13" customHeight="1" x14ac:dyDescent="0.2">
      <c r="B15" s="18"/>
      <c r="C15" s="112"/>
      <c r="D15" s="21" t="s">
        <v>60</v>
      </c>
      <c r="E15" s="21" t="s">
        <v>58</v>
      </c>
      <c r="F15" s="21" t="s">
        <v>88</v>
      </c>
      <c r="G15" s="21" t="s">
        <v>55</v>
      </c>
      <c r="H15" s="21"/>
      <c r="I15" s="21"/>
      <c r="J15" s="21"/>
      <c r="K15" s="19"/>
      <c r="O15"/>
      <c r="P15"/>
      <c r="Q15"/>
      <c r="R15"/>
    </row>
    <row r="16" spans="2:18" ht="13" customHeight="1" x14ac:dyDescent="0.2">
      <c r="B16" s="18"/>
      <c r="C16" s="112"/>
      <c r="D16" s="21" t="s">
        <v>61</v>
      </c>
      <c r="E16" s="21" t="s">
        <v>62</v>
      </c>
      <c r="F16" s="21" t="s">
        <v>88</v>
      </c>
      <c r="G16" s="21" t="s">
        <v>55</v>
      </c>
      <c r="H16" s="21"/>
      <c r="I16" s="21"/>
      <c r="J16" s="21"/>
      <c r="K16" s="19"/>
      <c r="O16" s="26" t="s">
        <v>100</v>
      </c>
      <c r="P16" s="27" t="s">
        <v>101</v>
      </c>
      <c r="Q16" s="27" t="s">
        <v>102</v>
      </c>
      <c r="R16" s="27" t="s">
        <v>103</v>
      </c>
    </row>
    <row r="17" spans="2:18" ht="13" customHeight="1" x14ac:dyDescent="0.2">
      <c r="B17" s="18"/>
      <c r="C17" s="112"/>
      <c r="D17" s="21" t="s">
        <v>63</v>
      </c>
      <c r="E17" s="21" t="s">
        <v>64</v>
      </c>
      <c r="F17" s="21" t="s">
        <v>88</v>
      </c>
      <c r="G17" s="21" t="s">
        <v>55</v>
      </c>
      <c r="H17" s="21"/>
      <c r="I17" s="21"/>
      <c r="J17" s="21"/>
      <c r="K17" s="19"/>
      <c r="O17" s="26"/>
      <c r="P17" s="26"/>
      <c r="Q17" s="26"/>
      <c r="R17" s="26"/>
    </row>
    <row r="18" spans="2:18" ht="13" customHeight="1" x14ac:dyDescent="0.2">
      <c r="B18" s="18"/>
      <c r="C18" s="112"/>
      <c r="D18" s="21" t="s">
        <v>65</v>
      </c>
      <c r="E18" s="21" t="s">
        <v>58</v>
      </c>
      <c r="F18" s="21" t="s">
        <v>59</v>
      </c>
      <c r="G18" s="21" t="s">
        <v>55</v>
      </c>
      <c r="H18" s="21"/>
      <c r="I18" s="21"/>
      <c r="J18" s="21"/>
      <c r="K18" s="19"/>
      <c r="O18" s="26" t="s">
        <v>104</v>
      </c>
      <c r="P18" s="26">
        <v>1.87</v>
      </c>
      <c r="Q18" s="26">
        <v>1.76</v>
      </c>
      <c r="R18" s="26" t="s">
        <v>105</v>
      </c>
    </row>
    <row r="19" spans="2:18" ht="13" customHeight="1" x14ac:dyDescent="0.2">
      <c r="B19" s="18"/>
      <c r="C19" s="112"/>
      <c r="D19" s="21" t="s">
        <v>66</v>
      </c>
      <c r="E19" s="21" t="s">
        <v>58</v>
      </c>
      <c r="F19" s="21" t="s">
        <v>88</v>
      </c>
      <c r="G19" s="21" t="s">
        <v>55</v>
      </c>
      <c r="H19" s="21"/>
      <c r="I19" s="21"/>
      <c r="J19" s="21"/>
      <c r="K19" s="19"/>
      <c r="O19" s="26" t="s">
        <v>106</v>
      </c>
      <c r="P19" s="26">
        <v>1.88</v>
      </c>
      <c r="Q19" s="26">
        <v>1.53</v>
      </c>
      <c r="R19" s="26" t="s">
        <v>107</v>
      </c>
    </row>
    <row r="20" spans="2:18" ht="13" customHeight="1" x14ac:dyDescent="0.2">
      <c r="B20" s="18"/>
      <c r="C20" s="112"/>
      <c r="D20" s="21" t="s">
        <v>67</v>
      </c>
      <c r="E20" s="21" t="s">
        <v>62</v>
      </c>
      <c r="F20" s="21" t="s">
        <v>88</v>
      </c>
      <c r="G20" s="21" t="s">
        <v>55</v>
      </c>
      <c r="H20" s="21"/>
      <c r="I20" s="21"/>
      <c r="J20" s="21"/>
      <c r="K20" s="19"/>
      <c r="O20" s="26" t="s">
        <v>108</v>
      </c>
      <c r="P20" s="26">
        <v>1.73</v>
      </c>
      <c r="Q20" s="26">
        <v>1.3</v>
      </c>
      <c r="R20" s="26" t="s">
        <v>109</v>
      </c>
    </row>
    <row r="21" spans="2:18" ht="13" customHeight="1" x14ac:dyDescent="0.2">
      <c r="B21" s="18"/>
      <c r="C21" s="112"/>
      <c r="D21" s="21" t="s">
        <v>68</v>
      </c>
      <c r="E21" s="21" t="s">
        <v>64</v>
      </c>
      <c r="F21" s="21" t="s">
        <v>88</v>
      </c>
      <c r="G21" s="21" t="s">
        <v>56</v>
      </c>
      <c r="H21" s="21"/>
      <c r="I21" s="21"/>
      <c r="J21" s="21" t="s">
        <v>129</v>
      </c>
      <c r="K21" s="19"/>
      <c r="O21" s="26" t="s">
        <v>110</v>
      </c>
      <c r="P21" s="26">
        <v>1</v>
      </c>
      <c r="Q21" s="26">
        <v>1.33</v>
      </c>
      <c r="R21" s="26" t="s">
        <v>111</v>
      </c>
    </row>
    <row r="22" spans="2:18" ht="13" customHeight="1" x14ac:dyDescent="0.2">
      <c r="B22" s="18"/>
      <c r="C22" s="112" t="s">
        <v>49</v>
      </c>
      <c r="D22" s="21" t="s">
        <v>69</v>
      </c>
      <c r="E22" s="21" t="s">
        <v>58</v>
      </c>
      <c r="F22" s="21" t="s">
        <v>59</v>
      </c>
      <c r="G22" s="21" t="s">
        <v>55</v>
      </c>
      <c r="H22" s="21"/>
      <c r="I22" s="21"/>
      <c r="J22" s="21"/>
      <c r="K22" s="19"/>
      <c r="O22" s="26" t="s">
        <v>112</v>
      </c>
      <c r="P22" s="26">
        <v>1.84</v>
      </c>
      <c r="Q22" s="26">
        <v>2.2200000000000002</v>
      </c>
      <c r="R22" s="26" t="s">
        <v>107</v>
      </c>
    </row>
    <row r="23" spans="2:18" ht="13" customHeight="1" x14ac:dyDescent="0.2">
      <c r="B23" s="18"/>
      <c r="C23" s="112"/>
      <c r="D23" s="21" t="s">
        <v>70</v>
      </c>
      <c r="E23" s="21" t="s">
        <v>58</v>
      </c>
      <c r="F23" s="21" t="s">
        <v>88</v>
      </c>
      <c r="G23" s="21" t="s">
        <v>55</v>
      </c>
      <c r="H23" s="21"/>
      <c r="I23" s="21"/>
      <c r="J23" s="21"/>
      <c r="K23" s="19"/>
      <c r="O23" s="26" t="s">
        <v>113</v>
      </c>
      <c r="P23" s="26">
        <v>1.26</v>
      </c>
      <c r="Q23" s="26">
        <v>1.52</v>
      </c>
      <c r="R23" s="26" t="s">
        <v>114</v>
      </c>
    </row>
    <row r="24" spans="2:18" ht="13" customHeight="1" x14ac:dyDescent="0.2">
      <c r="B24" s="18"/>
      <c r="C24" s="112"/>
      <c r="D24" s="21" t="s">
        <v>71</v>
      </c>
      <c r="E24" s="21" t="s">
        <v>64</v>
      </c>
      <c r="F24" s="21" t="s">
        <v>88</v>
      </c>
      <c r="G24" s="21" t="s">
        <v>55</v>
      </c>
      <c r="H24" s="21"/>
      <c r="I24" s="21"/>
      <c r="J24" s="21"/>
      <c r="K24" s="19"/>
      <c r="O24" s="26" t="s">
        <v>115</v>
      </c>
      <c r="P24" s="26">
        <v>1.84</v>
      </c>
      <c r="Q24" s="26">
        <v>1.8</v>
      </c>
      <c r="R24" s="26" t="s">
        <v>116</v>
      </c>
    </row>
    <row r="25" spans="2:18" ht="13" customHeight="1" x14ac:dyDescent="0.2">
      <c r="B25" s="18"/>
      <c r="C25" s="112"/>
      <c r="D25" s="21" t="s">
        <v>72</v>
      </c>
      <c r="E25" s="21" t="s">
        <v>58</v>
      </c>
      <c r="F25" s="21" t="s">
        <v>59</v>
      </c>
      <c r="G25" s="21" t="s">
        <v>55</v>
      </c>
      <c r="H25" s="21"/>
      <c r="I25" s="21"/>
      <c r="J25" s="21"/>
      <c r="K25" s="19"/>
      <c r="O25" s="26" t="s">
        <v>117</v>
      </c>
      <c r="P25" s="26">
        <v>1.91</v>
      </c>
      <c r="Q25" s="26">
        <v>2.02</v>
      </c>
      <c r="R25" s="26" t="s">
        <v>107</v>
      </c>
    </row>
    <row r="26" spans="2:18" ht="13" customHeight="1" x14ac:dyDescent="0.2">
      <c r="B26" s="18"/>
      <c r="C26" s="112"/>
      <c r="D26" s="21" t="s">
        <v>73</v>
      </c>
      <c r="E26" s="21" t="s">
        <v>58</v>
      </c>
      <c r="F26" s="21" t="s">
        <v>88</v>
      </c>
      <c r="G26" s="21" t="s">
        <v>56</v>
      </c>
      <c r="H26" s="21">
        <v>1.91</v>
      </c>
      <c r="I26" s="21">
        <v>2.02</v>
      </c>
      <c r="J26" s="21" t="s">
        <v>107</v>
      </c>
      <c r="K26" s="19"/>
      <c r="O26"/>
      <c r="P26"/>
      <c r="Q26"/>
      <c r="R26"/>
    </row>
    <row r="27" spans="2:18" ht="13" customHeight="1" x14ac:dyDescent="0.2">
      <c r="B27" s="18"/>
      <c r="C27" s="112"/>
      <c r="D27" s="21" t="s">
        <v>74</v>
      </c>
      <c r="E27" s="21" t="s">
        <v>64</v>
      </c>
      <c r="F27" s="21" t="s">
        <v>88</v>
      </c>
      <c r="G27" s="21" t="s">
        <v>55</v>
      </c>
      <c r="H27" s="21"/>
      <c r="I27" s="21"/>
      <c r="J27" s="21"/>
      <c r="K27" s="19"/>
      <c r="O27"/>
      <c r="P27"/>
      <c r="Q27"/>
      <c r="R27"/>
    </row>
    <row r="28" spans="2:18" ht="13" customHeight="1" x14ac:dyDescent="0.2">
      <c r="B28" s="18"/>
      <c r="C28" s="112" t="s">
        <v>49</v>
      </c>
      <c r="D28" s="21" t="s">
        <v>75</v>
      </c>
      <c r="E28" s="21" t="s">
        <v>58</v>
      </c>
      <c r="F28" s="21" t="s">
        <v>88</v>
      </c>
      <c r="G28" s="21" t="s">
        <v>55</v>
      </c>
      <c r="H28" s="21"/>
      <c r="I28" s="21"/>
      <c r="J28" s="21"/>
      <c r="K28" s="19"/>
      <c r="O28" s="26" t="s">
        <v>118</v>
      </c>
      <c r="P28"/>
      <c r="Q28"/>
      <c r="R28"/>
    </row>
    <row r="29" spans="2:18" ht="13" customHeight="1" x14ac:dyDescent="0.2">
      <c r="B29" s="18"/>
      <c r="C29" s="112"/>
      <c r="D29" s="21" t="s">
        <v>76</v>
      </c>
      <c r="E29" s="21" t="s">
        <v>62</v>
      </c>
      <c r="F29" s="21" t="s">
        <v>88</v>
      </c>
      <c r="G29" s="21" t="s">
        <v>56</v>
      </c>
      <c r="H29" s="21"/>
      <c r="I29" s="21"/>
      <c r="J29" s="21" t="s">
        <v>129</v>
      </c>
      <c r="K29" s="19"/>
      <c r="O29" s="26" t="s">
        <v>119</v>
      </c>
      <c r="P29"/>
      <c r="Q29"/>
      <c r="R29"/>
    </row>
    <row r="30" spans="2:18" ht="13" customHeight="1" x14ac:dyDescent="0.2">
      <c r="B30" s="18"/>
      <c r="C30" s="112"/>
      <c r="D30" s="21" t="s">
        <v>77</v>
      </c>
      <c r="E30" s="21" t="s">
        <v>64</v>
      </c>
      <c r="F30" s="21" t="s">
        <v>88</v>
      </c>
      <c r="G30" s="21" t="s">
        <v>55</v>
      </c>
      <c r="H30" s="21"/>
      <c r="I30" s="21"/>
      <c r="J30" s="21"/>
      <c r="K30" s="19"/>
    </row>
    <row r="31" spans="2:18" ht="14" customHeight="1" x14ac:dyDescent="0.2">
      <c r="B31" s="22"/>
      <c r="C31" s="23"/>
      <c r="D31" s="23"/>
      <c r="E31" s="23"/>
      <c r="F31" s="23"/>
      <c r="G31" s="23"/>
      <c r="H31" s="23"/>
      <c r="I31" s="23"/>
      <c r="J31" s="23"/>
      <c r="K31" s="24"/>
    </row>
  </sheetData>
  <mergeCells count="7">
    <mergeCell ref="C28:C30"/>
    <mergeCell ref="C3:J3"/>
    <mergeCell ref="C11:C13"/>
    <mergeCell ref="C14:C21"/>
    <mergeCell ref="C22:C27"/>
    <mergeCell ref="C5:C7"/>
    <mergeCell ref="C8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68C4-6AB0-0440-9F12-940870FA06A7}">
  <dimension ref="B2:T40"/>
  <sheetViews>
    <sheetView zoomScale="214" workbookViewId="0">
      <selection activeCell="B3" sqref="B3:M20"/>
    </sheetView>
  </sheetViews>
  <sheetFormatPr baseColWidth="10" defaultRowHeight="14" x14ac:dyDescent="0.2"/>
  <cols>
    <col min="1" max="1" width="10.83203125" style="78"/>
    <col min="2" max="2" width="2" style="78" customWidth="1"/>
    <col min="3" max="3" width="6.83203125" style="78" customWidth="1"/>
    <col min="4" max="4" width="15.6640625" style="78" customWidth="1"/>
    <col min="5" max="5" width="20.83203125" style="78" customWidth="1"/>
    <col min="6" max="6" width="1.33203125" style="78" hidden="1" customWidth="1"/>
    <col min="7" max="7" width="14.83203125" style="78" customWidth="1"/>
    <col min="8" max="8" width="9.6640625" style="78" hidden="1" customWidth="1"/>
    <col min="9" max="9" width="13.5" style="78" customWidth="1"/>
    <col min="10" max="10" width="15.1640625" style="78" customWidth="1"/>
    <col min="11" max="11" width="5.5" style="78" customWidth="1"/>
    <col min="12" max="12" width="17.83203125" style="78" customWidth="1"/>
    <col min="13" max="13" width="2" style="78" customWidth="1"/>
    <col min="14" max="14" width="12" style="78" bestFit="1" customWidth="1"/>
    <col min="15" max="15" width="11" style="78" bestFit="1" customWidth="1"/>
    <col min="16" max="16" width="10.83203125" style="78"/>
    <col min="17" max="17" width="12.5" style="78" bestFit="1" customWidth="1"/>
    <col min="18" max="18" width="11" style="78" bestFit="1" customWidth="1"/>
    <col min="19" max="19" width="10.83203125" style="78"/>
    <col min="20" max="21" width="11" style="78" bestFit="1" customWidth="1"/>
    <col min="22" max="16384" width="10.83203125" style="78"/>
  </cols>
  <sheetData>
    <row r="2" spans="2:13" ht="12" customHeight="1" x14ac:dyDescent="0.2"/>
    <row r="3" spans="2:13" ht="12" customHeight="1" x14ac:dyDescent="0.2">
      <c r="B3" s="15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7"/>
    </row>
    <row r="4" spans="2:13" x14ac:dyDescent="0.2">
      <c r="B4" s="18"/>
      <c r="C4" s="84" t="s">
        <v>193</v>
      </c>
      <c r="D4" s="84"/>
      <c r="E4" s="84"/>
      <c r="F4" s="84"/>
      <c r="G4" s="84"/>
      <c r="H4" s="84"/>
      <c r="I4" s="84"/>
      <c r="J4" s="84"/>
      <c r="K4" s="84"/>
      <c r="L4" s="84"/>
      <c r="M4" s="19"/>
    </row>
    <row r="5" spans="2:13" x14ac:dyDescent="0.2">
      <c r="B5" s="18"/>
      <c r="C5" s="79" t="s">
        <v>44</v>
      </c>
      <c r="D5" s="79" t="s">
        <v>162</v>
      </c>
      <c r="E5" s="79" t="s">
        <v>151</v>
      </c>
      <c r="F5" s="79" t="s">
        <v>127</v>
      </c>
      <c r="G5" s="79" t="s">
        <v>124</v>
      </c>
      <c r="H5" s="79" t="s">
        <v>123</v>
      </c>
      <c r="I5" s="79" t="s">
        <v>122</v>
      </c>
      <c r="J5" s="79" t="s">
        <v>125</v>
      </c>
      <c r="K5" s="79" t="s">
        <v>128</v>
      </c>
      <c r="L5" s="79" t="s">
        <v>175</v>
      </c>
      <c r="M5" s="19"/>
    </row>
    <row r="6" spans="2:13" x14ac:dyDescent="0.2">
      <c r="B6" s="18"/>
      <c r="C6" s="80" t="s">
        <v>45</v>
      </c>
      <c r="D6" s="80" t="s">
        <v>90</v>
      </c>
      <c r="E6" s="80" t="s">
        <v>46</v>
      </c>
      <c r="F6" s="81">
        <v>7790139515</v>
      </c>
      <c r="G6" s="81">
        <v>7617422156</v>
      </c>
      <c r="H6" s="81">
        <v>6484</v>
      </c>
      <c r="I6" s="81">
        <v>1275836</v>
      </c>
      <c r="J6" s="81">
        <v>5970</v>
      </c>
      <c r="K6" s="82">
        <v>0.44755</v>
      </c>
      <c r="L6" s="80">
        <v>36</v>
      </c>
      <c r="M6" s="19"/>
    </row>
    <row r="7" spans="2:13" x14ac:dyDescent="0.2">
      <c r="B7" s="18"/>
      <c r="C7" s="80" t="s">
        <v>45</v>
      </c>
      <c r="D7" s="80" t="s">
        <v>90</v>
      </c>
      <c r="E7" s="80" t="s">
        <v>47</v>
      </c>
      <c r="F7" s="81">
        <v>6534076057</v>
      </c>
      <c r="G7" s="81">
        <v>6404937329</v>
      </c>
      <c r="H7" s="81">
        <v>14390</v>
      </c>
      <c r="I7" s="81">
        <v>624944</v>
      </c>
      <c r="J7" s="81">
        <v>10248</v>
      </c>
      <c r="K7" s="82">
        <v>0.45040000000000002</v>
      </c>
      <c r="L7" s="80">
        <v>33</v>
      </c>
      <c r="M7" s="19"/>
    </row>
    <row r="8" spans="2:13" x14ac:dyDescent="0.2">
      <c r="B8" s="18"/>
      <c r="C8" s="80" t="s">
        <v>45</v>
      </c>
      <c r="D8" s="80" t="s">
        <v>90</v>
      </c>
      <c r="E8" s="80" t="s">
        <v>48</v>
      </c>
      <c r="F8" s="81">
        <v>14225369483</v>
      </c>
      <c r="G8" s="81">
        <v>13962511851</v>
      </c>
      <c r="H8" s="81">
        <v>16557</v>
      </c>
      <c r="I8" s="81">
        <v>840724</v>
      </c>
      <c r="J8" s="81">
        <v>16607</v>
      </c>
      <c r="K8" s="82">
        <v>0.44650000000000001</v>
      </c>
      <c r="L8" s="80">
        <v>30</v>
      </c>
      <c r="M8" s="19"/>
    </row>
    <row r="9" spans="2:13" x14ac:dyDescent="0.2">
      <c r="B9" s="18"/>
      <c r="C9" s="80" t="s">
        <v>49</v>
      </c>
      <c r="D9" s="80" t="s">
        <v>90</v>
      </c>
      <c r="E9" s="80" t="s">
        <v>52</v>
      </c>
      <c r="F9" s="81">
        <v>24466806025</v>
      </c>
      <c r="G9" s="81">
        <v>23993220246</v>
      </c>
      <c r="H9" s="80"/>
      <c r="I9" s="81">
        <v>2054534</v>
      </c>
      <c r="J9" s="81">
        <v>11678</v>
      </c>
      <c r="K9" s="82"/>
      <c r="L9" s="80">
        <v>35</v>
      </c>
      <c r="M9" s="19"/>
    </row>
    <row r="10" spans="2:13" x14ac:dyDescent="0.2">
      <c r="B10" s="18"/>
      <c r="C10" s="80" t="s">
        <v>49</v>
      </c>
      <c r="D10" s="80" t="s">
        <v>90</v>
      </c>
      <c r="E10" s="80" t="s">
        <v>51</v>
      </c>
      <c r="F10" s="81">
        <v>11375170745</v>
      </c>
      <c r="G10" s="81">
        <v>11151984598</v>
      </c>
      <c r="H10" s="81">
        <v>11420</v>
      </c>
      <c r="I10" s="81">
        <v>1040599</v>
      </c>
      <c r="J10" s="81">
        <v>10716</v>
      </c>
      <c r="K10" s="82">
        <v>0.44180000000000003</v>
      </c>
      <c r="L10" s="80">
        <v>33</v>
      </c>
      <c r="M10" s="19"/>
    </row>
    <row r="11" spans="2:13" x14ac:dyDescent="0.2">
      <c r="B11" s="18"/>
      <c r="C11" s="80" t="s">
        <v>45</v>
      </c>
      <c r="D11" s="80" t="s">
        <v>126</v>
      </c>
      <c r="E11" s="80" t="s">
        <v>152</v>
      </c>
      <c r="F11" s="80"/>
      <c r="G11" s="81">
        <v>94825601818</v>
      </c>
      <c r="H11" s="80"/>
      <c r="I11" s="81">
        <v>627984118</v>
      </c>
      <c r="J11" s="80">
        <v>151</v>
      </c>
      <c r="K11" s="82">
        <v>0.51</v>
      </c>
      <c r="L11" s="80">
        <v>33</v>
      </c>
      <c r="M11" s="19"/>
    </row>
    <row r="12" spans="2:13" x14ac:dyDescent="0.2">
      <c r="B12" s="18"/>
      <c r="C12" s="80" t="s">
        <v>45</v>
      </c>
      <c r="D12" s="80" t="s">
        <v>126</v>
      </c>
      <c r="E12" s="80" t="s">
        <v>153</v>
      </c>
      <c r="F12" s="80"/>
      <c r="G12" s="81">
        <v>94825601818</v>
      </c>
      <c r="H12" s="80"/>
      <c r="I12" s="81">
        <v>627984118</v>
      </c>
      <c r="J12" s="80">
        <v>151</v>
      </c>
      <c r="K12" s="82">
        <v>0.51</v>
      </c>
      <c r="L12" s="80">
        <v>32</v>
      </c>
      <c r="M12" s="19"/>
    </row>
    <row r="13" spans="2:13" x14ac:dyDescent="0.2">
      <c r="B13" s="18"/>
      <c r="C13" s="80" t="s">
        <v>49</v>
      </c>
      <c r="D13" s="80" t="s">
        <v>126</v>
      </c>
      <c r="E13" s="80" t="s">
        <v>154</v>
      </c>
      <c r="F13" s="81">
        <v>161450851775</v>
      </c>
      <c r="G13" s="81">
        <v>65806680934</v>
      </c>
      <c r="H13" s="80"/>
      <c r="I13" s="81">
        <v>435805834</v>
      </c>
      <c r="J13" s="80">
        <v>151</v>
      </c>
      <c r="K13" s="82">
        <v>0.49</v>
      </c>
      <c r="L13" s="80">
        <v>34</v>
      </c>
      <c r="M13" s="19"/>
    </row>
    <row r="14" spans="2:13" x14ac:dyDescent="0.2">
      <c r="B14" s="18"/>
      <c r="C14" s="80" t="s">
        <v>49</v>
      </c>
      <c r="D14" s="80" t="s">
        <v>126</v>
      </c>
      <c r="E14" s="80" t="s">
        <v>155</v>
      </c>
      <c r="F14" s="81">
        <v>161450851775</v>
      </c>
      <c r="G14" s="81">
        <v>65806680934</v>
      </c>
      <c r="H14" s="80"/>
      <c r="I14" s="81">
        <v>435805834</v>
      </c>
      <c r="J14" s="80">
        <v>151</v>
      </c>
      <c r="K14" s="82">
        <v>0.49</v>
      </c>
      <c r="L14" s="80">
        <v>32</v>
      </c>
      <c r="M14" s="19"/>
    </row>
    <row r="15" spans="2:13" x14ac:dyDescent="0.2">
      <c r="B15" s="18"/>
      <c r="C15" s="80" t="s">
        <v>45</v>
      </c>
      <c r="D15" s="80" t="s">
        <v>160</v>
      </c>
      <c r="E15" s="80" t="s">
        <v>156</v>
      </c>
      <c r="F15" s="81"/>
      <c r="G15" s="81">
        <v>13116671550</v>
      </c>
      <c r="H15" s="81"/>
      <c r="I15" s="81">
        <v>87444477</v>
      </c>
      <c r="J15" s="80">
        <v>150</v>
      </c>
      <c r="K15" s="82">
        <v>0.46</v>
      </c>
      <c r="L15" s="80">
        <v>38</v>
      </c>
      <c r="M15" s="19"/>
    </row>
    <row r="16" spans="2:13" x14ac:dyDescent="0.2">
      <c r="B16" s="18"/>
      <c r="C16" s="80" t="s">
        <v>45</v>
      </c>
      <c r="D16" s="80" t="s">
        <v>160</v>
      </c>
      <c r="E16" s="80" t="s">
        <v>157</v>
      </c>
      <c r="F16" s="81"/>
      <c r="G16" s="81">
        <v>13116671550</v>
      </c>
      <c r="H16" s="81"/>
      <c r="I16" s="81">
        <v>87444477</v>
      </c>
      <c r="J16" s="80">
        <v>150</v>
      </c>
      <c r="K16" s="82">
        <v>0.46</v>
      </c>
      <c r="L16" s="80">
        <v>36</v>
      </c>
      <c r="M16" s="19"/>
    </row>
    <row r="17" spans="2:20" x14ac:dyDescent="0.2">
      <c r="B17" s="18"/>
      <c r="C17" s="80" t="s">
        <v>49</v>
      </c>
      <c r="D17" s="80" t="s">
        <v>161</v>
      </c>
      <c r="E17" s="80" t="s">
        <v>158</v>
      </c>
      <c r="F17" s="81"/>
      <c r="G17" s="81">
        <v>77212809900</v>
      </c>
      <c r="H17" s="80"/>
      <c r="I17" s="81">
        <v>514752066</v>
      </c>
      <c r="J17" s="80">
        <v>150</v>
      </c>
      <c r="K17" s="82">
        <v>0.46</v>
      </c>
      <c r="L17" s="80">
        <v>34</v>
      </c>
      <c r="M17" s="19"/>
    </row>
    <row r="18" spans="2:20" x14ac:dyDescent="0.2">
      <c r="B18" s="18"/>
      <c r="C18" s="80" t="s">
        <v>49</v>
      </c>
      <c r="D18" s="80" t="s">
        <v>161</v>
      </c>
      <c r="E18" s="80" t="s">
        <v>159</v>
      </c>
      <c r="F18" s="81"/>
      <c r="G18" s="81">
        <v>77212809900</v>
      </c>
      <c r="H18" s="80"/>
      <c r="I18" s="81">
        <v>514752066</v>
      </c>
      <c r="J18" s="80">
        <v>150</v>
      </c>
      <c r="K18" s="82">
        <v>0.46</v>
      </c>
      <c r="L18" s="80">
        <v>34</v>
      </c>
      <c r="M18" s="19"/>
    </row>
    <row r="19" spans="2:20" x14ac:dyDescent="0.2">
      <c r="B19" s="18"/>
      <c r="C19" s="114" t="s">
        <v>176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9"/>
    </row>
    <row r="20" spans="2:20" ht="12" customHeight="1" x14ac:dyDescent="0.2"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</row>
    <row r="26" spans="2:20" x14ac:dyDescent="0.2">
      <c r="Q26" s="83"/>
      <c r="T26" s="83"/>
    </row>
    <row r="27" spans="2:20" x14ac:dyDescent="0.2">
      <c r="Q27" s="83"/>
      <c r="T27" s="83"/>
    </row>
    <row r="40" spans="18:18" x14ac:dyDescent="0.2">
      <c r="R40" s="78" t="s">
        <v>178</v>
      </c>
    </row>
  </sheetData>
  <mergeCells count="2">
    <mergeCell ref="C3:L3"/>
    <mergeCell ref="C19:L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3B59-305A-F742-9ED8-80EF5554F16B}">
  <dimension ref="B2:N41"/>
  <sheetViews>
    <sheetView topLeftCell="A3" zoomScale="166" workbookViewId="0">
      <selection activeCell="I25" sqref="I25"/>
    </sheetView>
  </sheetViews>
  <sheetFormatPr baseColWidth="10" defaultRowHeight="14" x14ac:dyDescent="0.2"/>
  <cols>
    <col min="1" max="1" width="10.83203125" style="78"/>
    <col min="2" max="2" width="2" style="78" customWidth="1"/>
    <col min="3" max="3" width="13.1640625" style="78" customWidth="1"/>
    <col min="4" max="4" width="17" style="78" customWidth="1"/>
    <col min="5" max="5" width="20.83203125" style="78" customWidth="1"/>
    <col min="6" max="6" width="1.33203125" style="78" hidden="1" customWidth="1"/>
    <col min="7" max="7" width="2" style="78" customWidth="1"/>
    <col min="8" max="8" width="12" style="78" bestFit="1" customWidth="1"/>
    <col min="9" max="9" width="11" style="78" bestFit="1" customWidth="1"/>
    <col min="10" max="10" width="10.83203125" style="78"/>
    <col min="11" max="11" width="12.5" style="78" bestFit="1" customWidth="1"/>
    <col min="12" max="12" width="11" style="78" bestFit="1" customWidth="1"/>
    <col min="13" max="13" width="10.83203125" style="78"/>
    <col min="14" max="15" width="11" style="78" bestFit="1" customWidth="1"/>
    <col min="16" max="16384" width="10.83203125" style="78"/>
  </cols>
  <sheetData>
    <row r="2" spans="2:7" ht="12" customHeight="1" x14ac:dyDescent="0.2"/>
    <row r="3" spans="2:7" ht="12" customHeight="1" x14ac:dyDescent="0.2">
      <c r="B3" s="15"/>
      <c r="C3" s="114"/>
      <c r="D3" s="114"/>
      <c r="E3" s="114"/>
      <c r="F3" s="114"/>
      <c r="G3" s="17"/>
    </row>
    <row r="4" spans="2:7" x14ac:dyDescent="0.2">
      <c r="B4" s="18"/>
      <c r="C4" s="84" t="s">
        <v>182</v>
      </c>
      <c r="D4" s="84"/>
      <c r="E4" s="84"/>
      <c r="F4" s="84"/>
      <c r="G4" s="19"/>
    </row>
    <row r="5" spans="2:7" ht="16" customHeight="1" x14ac:dyDescent="0.2">
      <c r="B5" s="18"/>
      <c r="C5" s="139" t="s">
        <v>186</v>
      </c>
      <c r="D5" s="140"/>
      <c r="E5" s="141"/>
      <c r="F5" s="79" t="s">
        <v>127</v>
      </c>
      <c r="G5" s="19"/>
    </row>
    <row r="6" spans="2:7" x14ac:dyDescent="0.2">
      <c r="B6" s="18"/>
      <c r="C6" s="79"/>
      <c r="D6" s="79" t="s">
        <v>45</v>
      </c>
      <c r="E6" s="79" t="s">
        <v>49</v>
      </c>
      <c r="F6" s="79"/>
      <c r="G6" s="19"/>
    </row>
    <row r="7" spans="2:7" x14ac:dyDescent="0.2">
      <c r="B7" s="18"/>
      <c r="C7" s="80" t="s">
        <v>183</v>
      </c>
      <c r="D7" s="81">
        <v>10644266</v>
      </c>
      <c r="E7" s="81">
        <v>9698327</v>
      </c>
      <c r="F7" s="81">
        <v>7790139515</v>
      </c>
      <c r="G7" s="19"/>
    </row>
    <row r="8" spans="2:7" x14ac:dyDescent="0.2">
      <c r="B8" s="18"/>
      <c r="C8" s="80" t="s">
        <v>184</v>
      </c>
      <c r="D8" s="80">
        <v>39</v>
      </c>
      <c r="E8" s="80">
        <v>39</v>
      </c>
      <c r="F8" s="81">
        <v>6534076057</v>
      </c>
      <c r="G8" s="19"/>
    </row>
    <row r="9" spans="2:7" x14ac:dyDescent="0.2">
      <c r="B9" s="18"/>
      <c r="C9" s="80" t="s">
        <v>185</v>
      </c>
      <c r="D9" s="143">
        <v>0.47399999999999998</v>
      </c>
      <c r="E9" s="143">
        <v>0.47</v>
      </c>
      <c r="F9" s="81">
        <v>14225369483</v>
      </c>
      <c r="G9" s="19"/>
    </row>
    <row r="10" spans="2:7" x14ac:dyDescent="0.2">
      <c r="B10" s="18"/>
      <c r="C10" s="139" t="s">
        <v>187</v>
      </c>
      <c r="D10" s="140"/>
      <c r="E10" s="141"/>
      <c r="F10" s="81">
        <v>24466806025</v>
      </c>
      <c r="G10" s="19"/>
    </row>
    <row r="11" spans="2:7" x14ac:dyDescent="0.2">
      <c r="B11" s="18"/>
      <c r="C11" s="79"/>
      <c r="D11" s="79" t="s">
        <v>189</v>
      </c>
      <c r="E11" s="79" t="s">
        <v>190</v>
      </c>
      <c r="F11" s="81">
        <v>11375170745</v>
      </c>
      <c r="G11" s="19"/>
    </row>
    <row r="12" spans="2:7" ht="15" x14ac:dyDescent="0.2">
      <c r="B12" s="18"/>
      <c r="C12" s="142" t="s">
        <v>188</v>
      </c>
      <c r="D12" s="144">
        <v>0.9264</v>
      </c>
      <c r="E12" s="144">
        <v>0.91900000000000004</v>
      </c>
      <c r="F12" s="80"/>
      <c r="G12" s="19"/>
    </row>
    <row r="13" spans="2:7" ht="30" x14ac:dyDescent="0.2">
      <c r="B13" s="18"/>
      <c r="C13" s="142" t="s">
        <v>191</v>
      </c>
      <c r="D13" s="81">
        <v>922975</v>
      </c>
      <c r="E13" s="81">
        <v>848444</v>
      </c>
      <c r="F13" s="80"/>
      <c r="G13" s="19"/>
    </row>
    <row r="14" spans="2:7" ht="30" x14ac:dyDescent="0.2">
      <c r="B14" s="18"/>
      <c r="C14" s="142" t="s">
        <v>192</v>
      </c>
      <c r="D14" s="81">
        <v>92808</v>
      </c>
      <c r="E14" s="81">
        <v>92735</v>
      </c>
      <c r="F14" s="81">
        <v>161450851775</v>
      </c>
      <c r="G14" s="19"/>
    </row>
    <row r="15" spans="2:7" x14ac:dyDescent="0.2">
      <c r="B15" s="18"/>
      <c r="C15" s="139" t="s">
        <v>187</v>
      </c>
      <c r="D15" s="140"/>
      <c r="E15" s="141"/>
      <c r="F15" s="81">
        <v>161450851775</v>
      </c>
      <c r="G15" s="19"/>
    </row>
    <row r="16" spans="2:7" x14ac:dyDescent="0.2">
      <c r="B16" s="18"/>
      <c r="C16" s="79"/>
      <c r="D16" s="79" t="s">
        <v>45</v>
      </c>
      <c r="E16" s="79" t="s">
        <v>49</v>
      </c>
      <c r="F16" s="81"/>
      <c r="G16" s="19"/>
    </row>
    <row r="17" spans="2:14" x14ac:dyDescent="0.2">
      <c r="B17" s="18"/>
      <c r="C17" s="80" t="s">
        <v>45</v>
      </c>
      <c r="D17" s="80" t="s">
        <v>160</v>
      </c>
      <c r="E17" s="80" t="s">
        <v>157</v>
      </c>
      <c r="F17" s="81"/>
      <c r="G17" s="19"/>
    </row>
    <row r="18" spans="2:14" x14ac:dyDescent="0.2">
      <c r="B18" s="18"/>
      <c r="C18" s="80" t="s">
        <v>49</v>
      </c>
      <c r="D18" s="80" t="s">
        <v>161</v>
      </c>
      <c r="E18" s="80" t="s">
        <v>158</v>
      </c>
      <c r="F18" s="81"/>
      <c r="G18" s="19"/>
    </row>
    <row r="19" spans="2:14" x14ac:dyDescent="0.2">
      <c r="B19" s="18"/>
      <c r="C19" s="80" t="s">
        <v>49</v>
      </c>
      <c r="D19" s="80" t="s">
        <v>161</v>
      </c>
      <c r="E19" s="80" t="s">
        <v>159</v>
      </c>
      <c r="F19" s="81"/>
      <c r="G19" s="19"/>
    </row>
    <row r="20" spans="2:14" x14ac:dyDescent="0.2">
      <c r="B20" s="18"/>
      <c r="C20" s="114" t="s">
        <v>176</v>
      </c>
      <c r="D20" s="114"/>
      <c r="E20" s="114"/>
      <c r="F20" s="114"/>
      <c r="G20" s="19"/>
    </row>
    <row r="21" spans="2:14" ht="12" customHeight="1" x14ac:dyDescent="0.2">
      <c r="B21" s="22"/>
      <c r="C21" s="23"/>
      <c r="D21" s="23"/>
      <c r="E21" s="23"/>
      <c r="F21" s="23"/>
      <c r="G21" s="24"/>
    </row>
    <row r="27" spans="2:14" x14ac:dyDescent="0.2">
      <c r="K27" s="83"/>
      <c r="N27" s="83"/>
    </row>
    <row r="28" spans="2:14" x14ac:dyDescent="0.2">
      <c r="K28" s="83"/>
      <c r="N28" s="83"/>
    </row>
    <row r="41" spans="12:12" x14ac:dyDescent="0.2">
      <c r="L41" s="78" t="s">
        <v>178</v>
      </c>
    </row>
  </sheetData>
  <mergeCells count="5">
    <mergeCell ref="C3:F3"/>
    <mergeCell ref="C20:F20"/>
    <mergeCell ref="C5:E5"/>
    <mergeCell ref="C10:E10"/>
    <mergeCell ref="C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8889-C4AA-A247-824D-AA6F671E6C8F}">
  <dimension ref="B2:Q92"/>
  <sheetViews>
    <sheetView zoomScale="75" workbookViewId="0">
      <selection activeCell="L98" sqref="L98"/>
    </sheetView>
  </sheetViews>
  <sheetFormatPr baseColWidth="10" defaultRowHeight="16" x14ac:dyDescent="0.2"/>
  <cols>
    <col min="1" max="1" width="10.83203125" style="13"/>
    <col min="2" max="2" width="7.6640625" style="13" bestFit="1" customWidth="1"/>
    <col min="3" max="3" width="16.33203125" style="13" bestFit="1" customWidth="1"/>
    <col min="4" max="4" width="18.1640625" style="13" bestFit="1" customWidth="1"/>
    <col min="5" max="5" width="19.5" style="13" bestFit="1" customWidth="1"/>
    <col min="6" max="6" width="7.6640625" style="13" bestFit="1" customWidth="1"/>
    <col min="7" max="7" width="16.33203125" style="13" bestFit="1" customWidth="1"/>
    <col min="8" max="8" width="18" style="13" bestFit="1" customWidth="1"/>
    <col min="9" max="9" width="19.33203125" style="13" bestFit="1" customWidth="1"/>
    <col min="10" max="10" width="7.6640625" style="13" bestFit="1" customWidth="1"/>
    <col min="11" max="11" width="16.33203125" style="13" bestFit="1" customWidth="1"/>
    <col min="12" max="12" width="19.33203125" style="13" bestFit="1" customWidth="1"/>
    <col min="13" max="13" width="18" style="13" bestFit="1" customWidth="1"/>
    <col min="14" max="14" width="7.6640625" style="13" bestFit="1" customWidth="1"/>
    <col min="15" max="15" width="16.33203125" style="13" bestFit="1" customWidth="1"/>
    <col min="16" max="17" width="18" style="13" bestFit="1" customWidth="1"/>
    <col min="18" max="18" width="7.1640625" style="13" bestFit="1" customWidth="1"/>
    <col min="19" max="19" width="16.6640625" style="13" bestFit="1" customWidth="1"/>
    <col min="20" max="20" width="14.6640625" style="13" bestFit="1" customWidth="1"/>
    <col min="21" max="21" width="12.1640625" style="13" bestFit="1" customWidth="1"/>
    <col min="22" max="22" width="7.1640625" style="13" bestFit="1" customWidth="1"/>
    <col min="23" max="23" width="16.6640625" style="13" bestFit="1" customWidth="1"/>
    <col min="24" max="24" width="14.6640625" style="13" bestFit="1" customWidth="1"/>
    <col min="25" max="25" width="12.1640625" style="13" bestFit="1" customWidth="1"/>
    <col min="26" max="26" width="7.1640625" style="13" bestFit="1" customWidth="1"/>
    <col min="27" max="27" width="16.6640625" style="13" bestFit="1" customWidth="1"/>
    <col min="28" max="28" width="14.6640625" style="13" bestFit="1" customWidth="1"/>
    <col min="29" max="29" width="11.1640625" style="13" bestFit="1" customWidth="1"/>
    <col min="30" max="30" width="7.1640625" style="13" bestFit="1" customWidth="1"/>
    <col min="31" max="31" width="16.6640625" style="13" bestFit="1" customWidth="1"/>
    <col min="32" max="32" width="14.6640625" style="13" bestFit="1" customWidth="1"/>
    <col min="33" max="33" width="11.1640625" style="13" bestFit="1" customWidth="1"/>
    <col min="34" max="16384" width="10.83203125" style="13"/>
  </cols>
  <sheetData>
    <row r="2" spans="2:17" s="66" customFormat="1" ht="30" customHeight="1" x14ac:dyDescent="0.2">
      <c r="B2" s="115" t="s">
        <v>50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3" spans="2:17" x14ac:dyDescent="0.2">
      <c r="B3" s="119" t="s">
        <v>163</v>
      </c>
      <c r="C3" s="119"/>
      <c r="D3" s="119"/>
      <c r="E3" s="119"/>
      <c r="F3" s="119" t="s">
        <v>164</v>
      </c>
      <c r="G3" s="119"/>
      <c r="H3" s="119"/>
      <c r="I3" s="119"/>
      <c r="J3" s="119" t="s">
        <v>165</v>
      </c>
      <c r="K3" s="119"/>
      <c r="L3" s="119"/>
      <c r="M3" s="119"/>
      <c r="N3" s="119" t="s">
        <v>166</v>
      </c>
      <c r="O3" s="119"/>
      <c r="P3" s="119"/>
      <c r="Q3" s="119"/>
    </row>
    <row r="4" spans="2:17" x14ac:dyDescent="0.2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</row>
    <row r="5" spans="2:17" x14ac:dyDescent="0.2">
      <c r="B5" s="67" t="s">
        <v>169</v>
      </c>
      <c r="C5" s="68" t="s">
        <v>122</v>
      </c>
      <c r="D5" s="68" t="s">
        <v>170</v>
      </c>
      <c r="E5" s="69" t="s">
        <v>171</v>
      </c>
      <c r="F5" s="67" t="s">
        <v>169</v>
      </c>
      <c r="G5" s="68" t="s">
        <v>122</v>
      </c>
      <c r="H5" s="68" t="s">
        <v>170</v>
      </c>
      <c r="I5" s="69" t="s">
        <v>171</v>
      </c>
      <c r="J5" s="67" t="s">
        <v>169</v>
      </c>
      <c r="K5" s="68" t="s">
        <v>122</v>
      </c>
      <c r="L5" s="68" t="s">
        <v>170</v>
      </c>
      <c r="M5" s="69" t="s">
        <v>171</v>
      </c>
      <c r="N5" s="67" t="s">
        <v>169</v>
      </c>
      <c r="O5" s="70" t="s">
        <v>122</v>
      </c>
      <c r="P5" s="70" t="s">
        <v>170</v>
      </c>
      <c r="Q5" s="69" t="s">
        <v>171</v>
      </c>
    </row>
    <row r="6" spans="2:17" x14ac:dyDescent="0.2">
      <c r="B6" s="61">
        <v>2</v>
      </c>
      <c r="C6" s="62"/>
      <c r="D6" s="62"/>
      <c r="E6" s="63"/>
      <c r="F6" s="61">
        <v>2</v>
      </c>
      <c r="G6" s="62"/>
      <c r="H6" s="62"/>
      <c r="I6" s="63"/>
      <c r="J6" s="61">
        <v>2</v>
      </c>
      <c r="K6" s="62"/>
      <c r="L6" s="62"/>
      <c r="M6" s="63"/>
      <c r="N6" s="61">
        <v>2</v>
      </c>
      <c r="O6" s="62">
        <v>2705317</v>
      </c>
      <c r="P6" s="62">
        <f>O6*N6</f>
        <v>5410634</v>
      </c>
      <c r="Q6" s="63">
        <f>O6</f>
        <v>2705317</v>
      </c>
    </row>
    <row r="7" spans="2:17" x14ac:dyDescent="0.2">
      <c r="B7" s="61">
        <v>3</v>
      </c>
      <c r="C7" s="62"/>
      <c r="D7" s="62"/>
      <c r="E7" s="63"/>
      <c r="F7" s="61">
        <v>3</v>
      </c>
      <c r="G7" s="62"/>
      <c r="H7" s="62"/>
      <c r="I7" s="63"/>
      <c r="J7" s="61">
        <v>3</v>
      </c>
      <c r="K7" s="62"/>
      <c r="L7" s="62"/>
      <c r="M7" s="63"/>
      <c r="N7" s="61">
        <v>3</v>
      </c>
      <c r="O7" s="62">
        <v>1227829</v>
      </c>
      <c r="P7" s="62">
        <f t="shared" ref="P7:P41" si="0">O7*N7</f>
        <v>3683487</v>
      </c>
      <c r="Q7" s="63">
        <f>O7+Q6</f>
        <v>3933146</v>
      </c>
    </row>
    <row r="8" spans="2:17" x14ac:dyDescent="0.2">
      <c r="B8" s="61">
        <v>4</v>
      </c>
      <c r="C8" s="62"/>
      <c r="D8" s="62"/>
      <c r="E8" s="63"/>
      <c r="F8" s="61">
        <v>4</v>
      </c>
      <c r="G8" s="62"/>
      <c r="H8" s="62"/>
      <c r="I8" s="63"/>
      <c r="J8" s="61">
        <v>4</v>
      </c>
      <c r="K8" s="62"/>
      <c r="L8" s="62"/>
      <c r="M8" s="63"/>
      <c r="N8" s="61">
        <v>4</v>
      </c>
      <c r="O8" s="62">
        <v>128800</v>
      </c>
      <c r="P8" s="62">
        <f t="shared" si="0"/>
        <v>515200</v>
      </c>
      <c r="Q8" s="63">
        <f>O8+Q7</f>
        <v>4061946</v>
      </c>
    </row>
    <row r="9" spans="2:17" x14ac:dyDescent="0.2">
      <c r="B9" s="61">
        <v>5</v>
      </c>
      <c r="C9" s="62"/>
      <c r="D9" s="62"/>
      <c r="E9" s="63"/>
      <c r="F9" s="61">
        <v>5</v>
      </c>
      <c r="G9" s="62"/>
      <c r="H9" s="62"/>
      <c r="I9" s="63"/>
      <c r="J9" s="61">
        <v>5</v>
      </c>
      <c r="K9" s="62"/>
      <c r="L9" s="62"/>
      <c r="M9" s="63"/>
      <c r="N9" s="61">
        <v>5</v>
      </c>
      <c r="O9" s="62">
        <v>367125</v>
      </c>
      <c r="P9" s="62">
        <f t="shared" si="0"/>
        <v>1835625</v>
      </c>
      <c r="Q9" s="63">
        <f t="shared" ref="Q9:Q41" si="1">O9+Q8</f>
        <v>4429071</v>
      </c>
    </row>
    <row r="10" spans="2:17" x14ac:dyDescent="0.2">
      <c r="B10" s="61">
        <v>6</v>
      </c>
      <c r="C10" s="62"/>
      <c r="D10" s="62"/>
      <c r="E10" s="63"/>
      <c r="F10" s="61">
        <v>6</v>
      </c>
      <c r="G10" s="62"/>
      <c r="H10" s="62"/>
      <c r="I10" s="63"/>
      <c r="J10" s="61">
        <v>6</v>
      </c>
      <c r="K10" s="62"/>
      <c r="L10" s="62"/>
      <c r="M10" s="63"/>
      <c r="N10" s="61">
        <v>6</v>
      </c>
      <c r="O10" s="62">
        <v>432133</v>
      </c>
      <c r="P10" s="62">
        <f t="shared" si="0"/>
        <v>2592798</v>
      </c>
      <c r="Q10" s="63">
        <f t="shared" si="1"/>
        <v>4861204</v>
      </c>
    </row>
    <row r="11" spans="2:17" x14ac:dyDescent="0.2">
      <c r="B11" s="61">
        <v>7</v>
      </c>
      <c r="C11" s="62"/>
      <c r="D11" s="62"/>
      <c r="E11" s="63"/>
      <c r="F11" s="61">
        <v>7</v>
      </c>
      <c r="G11" s="62"/>
      <c r="H11" s="62"/>
      <c r="I11" s="63"/>
      <c r="J11" s="61">
        <v>7</v>
      </c>
      <c r="K11" s="62"/>
      <c r="L11" s="62"/>
      <c r="M11" s="63"/>
      <c r="N11" s="61">
        <v>7</v>
      </c>
      <c r="O11" s="62">
        <v>259647</v>
      </c>
      <c r="P11" s="62">
        <f t="shared" si="0"/>
        <v>1817529</v>
      </c>
      <c r="Q11" s="63">
        <f t="shared" si="1"/>
        <v>5120851</v>
      </c>
    </row>
    <row r="12" spans="2:17" x14ac:dyDescent="0.2">
      <c r="B12" s="61">
        <v>8</v>
      </c>
      <c r="C12" s="62"/>
      <c r="D12" s="62"/>
      <c r="E12" s="63"/>
      <c r="F12" s="61">
        <v>8</v>
      </c>
      <c r="G12" s="62"/>
      <c r="H12" s="62"/>
      <c r="I12" s="63"/>
      <c r="J12" s="61">
        <v>8</v>
      </c>
      <c r="K12" s="62"/>
      <c r="L12" s="62"/>
      <c r="M12" s="63"/>
      <c r="N12" s="61">
        <v>8</v>
      </c>
      <c r="O12" s="62">
        <v>197835</v>
      </c>
      <c r="P12" s="62">
        <f t="shared" si="0"/>
        <v>1582680</v>
      </c>
      <c r="Q12" s="63">
        <f t="shared" si="1"/>
        <v>5318686</v>
      </c>
    </row>
    <row r="13" spans="2:17" x14ac:dyDescent="0.2">
      <c r="B13" s="61">
        <v>9</v>
      </c>
      <c r="C13" s="62"/>
      <c r="D13" s="62"/>
      <c r="E13" s="63"/>
      <c r="F13" s="61">
        <v>9</v>
      </c>
      <c r="G13" s="62"/>
      <c r="H13" s="62"/>
      <c r="I13" s="63"/>
      <c r="J13" s="61">
        <v>9</v>
      </c>
      <c r="K13" s="62"/>
      <c r="L13" s="62"/>
      <c r="M13" s="63"/>
      <c r="N13" s="61">
        <v>9</v>
      </c>
      <c r="O13" s="62">
        <v>52338</v>
      </c>
      <c r="P13" s="62">
        <f t="shared" si="0"/>
        <v>471042</v>
      </c>
      <c r="Q13" s="63">
        <f t="shared" si="1"/>
        <v>5371024</v>
      </c>
    </row>
    <row r="14" spans="2:17" x14ac:dyDescent="0.2">
      <c r="B14" s="61">
        <v>10</v>
      </c>
      <c r="C14" s="62"/>
      <c r="D14" s="62"/>
      <c r="E14" s="63"/>
      <c r="F14" s="61">
        <v>10</v>
      </c>
      <c r="G14" s="62">
        <v>1</v>
      </c>
      <c r="H14" s="62">
        <f>G14*F14</f>
        <v>10</v>
      </c>
      <c r="I14" s="63">
        <f>G14</f>
        <v>1</v>
      </c>
      <c r="J14" s="61">
        <v>10</v>
      </c>
      <c r="K14" s="62"/>
      <c r="L14" s="62"/>
      <c r="M14" s="63"/>
      <c r="N14" s="61">
        <v>10</v>
      </c>
      <c r="O14" s="62">
        <v>1819</v>
      </c>
      <c r="P14" s="62">
        <f t="shared" si="0"/>
        <v>18190</v>
      </c>
      <c r="Q14" s="63">
        <f t="shared" si="1"/>
        <v>5372843</v>
      </c>
    </row>
    <row r="15" spans="2:17" x14ac:dyDescent="0.2">
      <c r="B15" s="61">
        <v>11</v>
      </c>
      <c r="C15" s="62"/>
      <c r="D15" s="62"/>
      <c r="E15" s="63"/>
      <c r="F15" s="61">
        <v>11</v>
      </c>
      <c r="G15" s="62">
        <v>3803</v>
      </c>
      <c r="H15" s="62">
        <f t="shared" ref="H15:H41" si="2">G15*F15</f>
        <v>41833</v>
      </c>
      <c r="I15" s="63">
        <f>G15+I14</f>
        <v>3804</v>
      </c>
      <c r="J15" s="61">
        <v>11</v>
      </c>
      <c r="K15" s="62"/>
      <c r="L15" s="62"/>
      <c r="M15" s="63"/>
      <c r="N15" s="61">
        <v>11</v>
      </c>
      <c r="O15" s="62">
        <v>5846</v>
      </c>
      <c r="P15" s="62">
        <f t="shared" si="0"/>
        <v>64306</v>
      </c>
      <c r="Q15" s="63">
        <f t="shared" si="1"/>
        <v>5378689</v>
      </c>
    </row>
    <row r="16" spans="2:17" x14ac:dyDescent="0.2">
      <c r="B16" s="61">
        <v>12</v>
      </c>
      <c r="C16" s="62">
        <v>5</v>
      </c>
      <c r="D16" s="62">
        <f t="shared" ref="D16:D41" si="3">B16*C16</f>
        <v>60</v>
      </c>
      <c r="E16" s="63">
        <f>D16</f>
        <v>60</v>
      </c>
      <c r="F16" s="61">
        <v>12</v>
      </c>
      <c r="G16" s="62">
        <v>37865</v>
      </c>
      <c r="H16" s="62">
        <f t="shared" si="2"/>
        <v>454380</v>
      </c>
      <c r="I16" s="63">
        <f t="shared" ref="I16" si="4">G16</f>
        <v>37865</v>
      </c>
      <c r="J16" s="61">
        <v>12</v>
      </c>
      <c r="K16" s="62">
        <v>4</v>
      </c>
      <c r="L16" s="62">
        <f>K16*J16</f>
        <v>48</v>
      </c>
      <c r="M16" s="63">
        <f>K16</f>
        <v>4</v>
      </c>
      <c r="N16" s="61">
        <v>12</v>
      </c>
      <c r="O16" s="62">
        <v>35461</v>
      </c>
      <c r="P16" s="62">
        <f t="shared" si="0"/>
        <v>425532</v>
      </c>
      <c r="Q16" s="63">
        <f t="shared" si="1"/>
        <v>5414150</v>
      </c>
    </row>
    <row r="17" spans="2:17" x14ac:dyDescent="0.2">
      <c r="B17" s="61">
        <v>13</v>
      </c>
      <c r="C17" s="62">
        <v>218</v>
      </c>
      <c r="D17" s="62">
        <f t="shared" si="3"/>
        <v>2834</v>
      </c>
      <c r="E17" s="63">
        <f>D17+E16</f>
        <v>2894</v>
      </c>
      <c r="F17" s="61">
        <v>13</v>
      </c>
      <c r="G17" s="62">
        <v>126355</v>
      </c>
      <c r="H17" s="62">
        <f t="shared" si="2"/>
        <v>1642615</v>
      </c>
      <c r="I17" s="63">
        <f t="shared" ref="I17" si="5">G17+I16</f>
        <v>164220</v>
      </c>
      <c r="J17" s="61">
        <v>13</v>
      </c>
      <c r="K17" s="62">
        <v>322</v>
      </c>
      <c r="L17" s="62">
        <f t="shared" ref="L17:L41" si="6">K17*J17</f>
        <v>4186</v>
      </c>
      <c r="M17" s="63">
        <f>K17+M16</f>
        <v>326</v>
      </c>
      <c r="N17" s="61">
        <v>13</v>
      </c>
      <c r="O17" s="62">
        <v>130663</v>
      </c>
      <c r="P17" s="62">
        <f t="shared" si="0"/>
        <v>1698619</v>
      </c>
      <c r="Q17" s="63">
        <f t="shared" si="1"/>
        <v>5544813</v>
      </c>
    </row>
    <row r="18" spans="2:17" x14ac:dyDescent="0.2">
      <c r="B18" s="61">
        <v>14</v>
      </c>
      <c r="C18" s="62">
        <v>9106</v>
      </c>
      <c r="D18" s="62">
        <f t="shared" si="3"/>
        <v>127484</v>
      </c>
      <c r="E18" s="63">
        <f t="shared" ref="E18:E41" si="7">D18+E17</f>
        <v>130378</v>
      </c>
      <c r="F18" s="61">
        <v>14</v>
      </c>
      <c r="G18" s="62">
        <v>318406</v>
      </c>
      <c r="H18" s="62">
        <f t="shared" si="2"/>
        <v>4457684</v>
      </c>
      <c r="I18" s="63">
        <f t="shared" ref="I18" si="8">G18</f>
        <v>318406</v>
      </c>
      <c r="J18" s="61">
        <v>14</v>
      </c>
      <c r="K18" s="62">
        <v>10926</v>
      </c>
      <c r="L18" s="62">
        <f t="shared" si="6"/>
        <v>152964</v>
      </c>
      <c r="M18" s="63">
        <f t="shared" ref="M18:M41" si="9">K18+M17</f>
        <v>11252</v>
      </c>
      <c r="N18" s="61">
        <v>14</v>
      </c>
      <c r="O18" s="62">
        <v>341373</v>
      </c>
      <c r="P18" s="62">
        <f t="shared" si="0"/>
        <v>4779222</v>
      </c>
      <c r="Q18" s="63">
        <f t="shared" si="1"/>
        <v>5886186</v>
      </c>
    </row>
    <row r="19" spans="2:17" x14ac:dyDescent="0.2">
      <c r="B19" s="61">
        <v>15</v>
      </c>
      <c r="C19" s="62">
        <v>110741</v>
      </c>
      <c r="D19" s="62">
        <f t="shared" si="3"/>
        <v>1661115</v>
      </c>
      <c r="E19" s="63">
        <f t="shared" si="7"/>
        <v>1791493</v>
      </c>
      <c r="F19" s="61">
        <v>15</v>
      </c>
      <c r="G19" s="62">
        <v>722487</v>
      </c>
      <c r="H19" s="62">
        <f t="shared" si="2"/>
        <v>10837305</v>
      </c>
      <c r="I19" s="63">
        <f t="shared" ref="I19" si="10">G19+I18</f>
        <v>1040893</v>
      </c>
      <c r="J19" s="61">
        <v>15</v>
      </c>
      <c r="K19" s="62">
        <v>141617</v>
      </c>
      <c r="L19" s="62">
        <f t="shared" si="6"/>
        <v>2124255</v>
      </c>
      <c r="M19" s="63">
        <f t="shared" si="9"/>
        <v>152869</v>
      </c>
      <c r="N19" s="61">
        <v>15</v>
      </c>
      <c r="O19" s="62">
        <v>810814</v>
      </c>
      <c r="P19" s="62">
        <f t="shared" si="0"/>
        <v>12162210</v>
      </c>
      <c r="Q19" s="63">
        <f t="shared" si="1"/>
        <v>6697000</v>
      </c>
    </row>
    <row r="20" spans="2:17" x14ac:dyDescent="0.2">
      <c r="B20" s="61">
        <v>16</v>
      </c>
      <c r="C20" s="62">
        <v>393290</v>
      </c>
      <c r="D20" s="62">
        <f t="shared" si="3"/>
        <v>6292640</v>
      </c>
      <c r="E20" s="63">
        <f t="shared" si="7"/>
        <v>8084133</v>
      </c>
      <c r="F20" s="61">
        <v>16</v>
      </c>
      <c r="G20" s="62">
        <v>1327274</v>
      </c>
      <c r="H20" s="62">
        <f t="shared" si="2"/>
        <v>21236384</v>
      </c>
      <c r="I20" s="63">
        <f t="shared" ref="I20" si="11">G20</f>
        <v>1327274</v>
      </c>
      <c r="J20" s="61">
        <v>16</v>
      </c>
      <c r="K20" s="62">
        <v>539419</v>
      </c>
      <c r="L20" s="62">
        <f t="shared" si="6"/>
        <v>8630704</v>
      </c>
      <c r="M20" s="63">
        <f t="shared" si="9"/>
        <v>692288</v>
      </c>
      <c r="N20" s="61">
        <v>16</v>
      </c>
      <c r="O20" s="62">
        <v>1666569</v>
      </c>
      <c r="P20" s="62">
        <f t="shared" si="0"/>
        <v>26665104</v>
      </c>
      <c r="Q20" s="63">
        <f t="shared" si="1"/>
        <v>8363569</v>
      </c>
    </row>
    <row r="21" spans="2:17" x14ac:dyDescent="0.2">
      <c r="B21" s="61">
        <v>17</v>
      </c>
      <c r="C21" s="62">
        <v>846284</v>
      </c>
      <c r="D21" s="62">
        <f t="shared" si="3"/>
        <v>14386828</v>
      </c>
      <c r="E21" s="63">
        <f t="shared" si="7"/>
        <v>22470961</v>
      </c>
      <c r="F21" s="61">
        <v>17</v>
      </c>
      <c r="G21" s="62">
        <v>2117254</v>
      </c>
      <c r="H21" s="62">
        <f t="shared" si="2"/>
        <v>35993318</v>
      </c>
      <c r="I21" s="63">
        <f t="shared" ref="I21" si="12">G21+I20</f>
        <v>3444528</v>
      </c>
      <c r="J21" s="61">
        <v>17</v>
      </c>
      <c r="K21" s="62">
        <v>1211040</v>
      </c>
      <c r="L21" s="62">
        <f t="shared" si="6"/>
        <v>20587680</v>
      </c>
      <c r="M21" s="63">
        <f t="shared" si="9"/>
        <v>1903328</v>
      </c>
      <c r="N21" s="61">
        <v>17</v>
      </c>
      <c r="O21" s="62">
        <v>3069587</v>
      </c>
      <c r="P21" s="62">
        <f t="shared" si="0"/>
        <v>52182979</v>
      </c>
      <c r="Q21" s="63">
        <f t="shared" si="1"/>
        <v>11433156</v>
      </c>
    </row>
    <row r="22" spans="2:17" x14ac:dyDescent="0.2">
      <c r="B22" s="61">
        <v>18</v>
      </c>
      <c r="C22" s="62">
        <v>1322220</v>
      </c>
      <c r="D22" s="62">
        <f t="shared" si="3"/>
        <v>23799960</v>
      </c>
      <c r="E22" s="63">
        <f t="shared" si="7"/>
        <v>46270921</v>
      </c>
      <c r="F22" s="61">
        <v>18</v>
      </c>
      <c r="G22" s="62">
        <v>2964521</v>
      </c>
      <c r="H22" s="62">
        <f t="shared" si="2"/>
        <v>53361378</v>
      </c>
      <c r="I22" s="63">
        <f t="shared" ref="I22" si="13">G22</f>
        <v>2964521</v>
      </c>
      <c r="J22" s="61">
        <v>18</v>
      </c>
      <c r="K22" s="62">
        <v>2004626</v>
      </c>
      <c r="L22" s="62">
        <f t="shared" si="6"/>
        <v>36083268</v>
      </c>
      <c r="M22" s="63">
        <f t="shared" si="9"/>
        <v>3907954</v>
      </c>
      <c r="N22" s="61">
        <v>18</v>
      </c>
      <c r="O22" s="62">
        <v>4856733</v>
      </c>
      <c r="P22" s="62">
        <f t="shared" si="0"/>
        <v>87421194</v>
      </c>
      <c r="Q22" s="63">
        <f t="shared" si="1"/>
        <v>16289889</v>
      </c>
    </row>
    <row r="23" spans="2:17" x14ac:dyDescent="0.2">
      <c r="B23" s="61">
        <v>19</v>
      </c>
      <c r="C23" s="62">
        <v>1792992</v>
      </c>
      <c r="D23" s="62">
        <f t="shared" si="3"/>
        <v>34066848</v>
      </c>
      <c r="E23" s="63">
        <f t="shared" si="7"/>
        <v>80337769</v>
      </c>
      <c r="F23" s="61">
        <v>19</v>
      </c>
      <c r="G23" s="62">
        <v>3975220</v>
      </c>
      <c r="H23" s="62">
        <f t="shared" si="2"/>
        <v>75529180</v>
      </c>
      <c r="I23" s="63">
        <f t="shared" ref="I23" si="14">G23+I22</f>
        <v>6939741</v>
      </c>
      <c r="J23" s="61">
        <v>19</v>
      </c>
      <c r="K23" s="62">
        <v>2848146</v>
      </c>
      <c r="L23" s="62">
        <f t="shared" si="6"/>
        <v>54114774</v>
      </c>
      <c r="M23" s="63">
        <f t="shared" si="9"/>
        <v>6756100</v>
      </c>
      <c r="N23" s="61">
        <v>19</v>
      </c>
      <c r="O23" s="62">
        <v>7130973</v>
      </c>
      <c r="P23" s="62">
        <f t="shared" si="0"/>
        <v>135488487</v>
      </c>
      <c r="Q23" s="63">
        <f t="shared" si="1"/>
        <v>23420862</v>
      </c>
    </row>
    <row r="24" spans="2:17" x14ac:dyDescent="0.2">
      <c r="B24" s="61">
        <v>20</v>
      </c>
      <c r="C24" s="62">
        <v>2205426</v>
      </c>
      <c r="D24" s="62">
        <f t="shared" si="3"/>
        <v>44108520</v>
      </c>
      <c r="E24" s="63">
        <f t="shared" si="7"/>
        <v>124446289</v>
      </c>
      <c r="F24" s="61">
        <v>20</v>
      </c>
      <c r="G24" s="62">
        <v>4960557</v>
      </c>
      <c r="H24" s="62">
        <f t="shared" si="2"/>
        <v>99211140</v>
      </c>
      <c r="I24" s="63">
        <f t="shared" ref="I24" si="15">G24</f>
        <v>4960557</v>
      </c>
      <c r="J24" s="61">
        <v>20</v>
      </c>
      <c r="K24" s="62">
        <v>3596940</v>
      </c>
      <c r="L24" s="62">
        <f t="shared" si="6"/>
        <v>71938800</v>
      </c>
      <c r="M24" s="63">
        <f t="shared" si="9"/>
        <v>10353040</v>
      </c>
      <c r="N24" s="61">
        <v>20</v>
      </c>
      <c r="O24" s="62">
        <v>9486524</v>
      </c>
      <c r="P24" s="62">
        <f t="shared" si="0"/>
        <v>189730480</v>
      </c>
      <c r="Q24" s="63">
        <f t="shared" si="1"/>
        <v>32907386</v>
      </c>
    </row>
    <row r="25" spans="2:17" x14ac:dyDescent="0.2">
      <c r="B25" s="61">
        <v>21</v>
      </c>
      <c r="C25" s="62">
        <v>2750341</v>
      </c>
      <c r="D25" s="62">
        <f t="shared" si="3"/>
        <v>57757161</v>
      </c>
      <c r="E25" s="63">
        <f t="shared" si="7"/>
        <v>182203450</v>
      </c>
      <c r="F25" s="61">
        <v>21</v>
      </c>
      <c r="G25" s="62">
        <v>6106247</v>
      </c>
      <c r="H25" s="62">
        <f t="shared" si="2"/>
        <v>128231187</v>
      </c>
      <c r="I25" s="63">
        <f t="shared" ref="I25" si="16">G25+I24</f>
        <v>11066804</v>
      </c>
      <c r="J25" s="61">
        <v>21</v>
      </c>
      <c r="K25" s="62">
        <v>4483244</v>
      </c>
      <c r="L25" s="62">
        <f t="shared" si="6"/>
        <v>94148124</v>
      </c>
      <c r="M25" s="63">
        <f t="shared" si="9"/>
        <v>14836284</v>
      </c>
      <c r="N25" s="61">
        <v>21</v>
      </c>
      <c r="O25" s="62">
        <v>12075456</v>
      </c>
      <c r="P25" s="62">
        <f t="shared" si="0"/>
        <v>253584576</v>
      </c>
      <c r="Q25" s="63">
        <f t="shared" si="1"/>
        <v>44982842</v>
      </c>
    </row>
    <row r="26" spans="2:17" x14ac:dyDescent="0.2">
      <c r="B26" s="61">
        <v>22</v>
      </c>
      <c r="C26" s="62">
        <v>3361047</v>
      </c>
      <c r="D26" s="62">
        <f t="shared" si="3"/>
        <v>73943034</v>
      </c>
      <c r="E26" s="63">
        <f t="shared" si="7"/>
        <v>256146484</v>
      </c>
      <c r="F26" s="61">
        <v>22</v>
      </c>
      <c r="G26" s="62">
        <v>7090280</v>
      </c>
      <c r="H26" s="62">
        <f t="shared" si="2"/>
        <v>155986160</v>
      </c>
      <c r="I26" s="63">
        <f t="shared" ref="I26" si="17">G26</f>
        <v>7090280</v>
      </c>
      <c r="J26" s="61">
        <v>22</v>
      </c>
      <c r="K26" s="62">
        <v>5427917</v>
      </c>
      <c r="L26" s="62">
        <f t="shared" si="6"/>
        <v>119414174</v>
      </c>
      <c r="M26" s="63">
        <f t="shared" si="9"/>
        <v>20264201</v>
      </c>
      <c r="N26" s="61">
        <v>22</v>
      </c>
      <c r="O26" s="62">
        <v>14163671</v>
      </c>
      <c r="P26" s="62">
        <f t="shared" si="0"/>
        <v>311600762</v>
      </c>
      <c r="Q26" s="63">
        <f t="shared" si="1"/>
        <v>59146513</v>
      </c>
    </row>
    <row r="27" spans="2:17" x14ac:dyDescent="0.2">
      <c r="B27" s="61">
        <v>23</v>
      </c>
      <c r="C27" s="62">
        <v>4245794</v>
      </c>
      <c r="D27" s="62">
        <f t="shared" si="3"/>
        <v>97653262</v>
      </c>
      <c r="E27" s="63">
        <f t="shared" si="7"/>
        <v>353799746</v>
      </c>
      <c r="F27" s="61">
        <v>23</v>
      </c>
      <c r="G27" s="62">
        <v>8177540</v>
      </c>
      <c r="H27" s="62">
        <f t="shared" si="2"/>
        <v>188083420</v>
      </c>
      <c r="I27" s="63">
        <f t="shared" ref="I27" si="18">G27+I26</f>
        <v>15267820</v>
      </c>
      <c r="J27" s="61">
        <v>23</v>
      </c>
      <c r="K27" s="62">
        <v>6841567</v>
      </c>
      <c r="L27" s="62">
        <f t="shared" si="6"/>
        <v>157356041</v>
      </c>
      <c r="M27" s="63">
        <f t="shared" si="9"/>
        <v>27105768</v>
      </c>
      <c r="N27" s="61">
        <v>23</v>
      </c>
      <c r="O27" s="62">
        <v>16291765</v>
      </c>
      <c r="P27" s="62">
        <f t="shared" si="0"/>
        <v>374710595</v>
      </c>
      <c r="Q27" s="63">
        <f t="shared" si="1"/>
        <v>75438278</v>
      </c>
    </row>
    <row r="28" spans="2:17" x14ac:dyDescent="0.2">
      <c r="B28" s="61">
        <v>24</v>
      </c>
      <c r="C28" s="62">
        <v>5227803</v>
      </c>
      <c r="D28" s="62">
        <f t="shared" si="3"/>
        <v>125467272</v>
      </c>
      <c r="E28" s="63">
        <f t="shared" si="7"/>
        <v>479267018</v>
      </c>
      <c r="F28" s="61">
        <v>24</v>
      </c>
      <c r="G28" s="62">
        <v>8872480</v>
      </c>
      <c r="H28" s="62">
        <f t="shared" si="2"/>
        <v>212939520</v>
      </c>
      <c r="I28" s="63">
        <f t="shared" ref="I28" si="19">G28</f>
        <v>8872480</v>
      </c>
      <c r="J28" s="61">
        <v>24</v>
      </c>
      <c r="K28" s="62">
        <v>8513916</v>
      </c>
      <c r="L28" s="62">
        <f t="shared" si="6"/>
        <v>204333984</v>
      </c>
      <c r="M28" s="63">
        <f t="shared" si="9"/>
        <v>35619684</v>
      </c>
      <c r="N28" s="61">
        <v>24</v>
      </c>
      <c r="O28" s="62">
        <v>17546914</v>
      </c>
      <c r="P28" s="62">
        <f t="shared" si="0"/>
        <v>421125936</v>
      </c>
      <c r="Q28" s="63">
        <f t="shared" si="1"/>
        <v>92985192</v>
      </c>
    </row>
    <row r="29" spans="2:17" x14ac:dyDescent="0.2">
      <c r="B29" s="61">
        <v>25</v>
      </c>
      <c r="C29" s="62">
        <v>6489035</v>
      </c>
      <c r="D29" s="62">
        <f t="shared" si="3"/>
        <v>162225875</v>
      </c>
      <c r="E29" s="63">
        <f t="shared" si="7"/>
        <v>641492893</v>
      </c>
      <c r="F29" s="61">
        <v>25</v>
      </c>
      <c r="G29" s="62">
        <v>9582372</v>
      </c>
      <c r="H29" s="62">
        <f t="shared" si="2"/>
        <v>239559300</v>
      </c>
      <c r="I29" s="63">
        <f t="shared" ref="I29" si="20">G29+I28</f>
        <v>18454852</v>
      </c>
      <c r="J29" s="61">
        <v>25</v>
      </c>
      <c r="K29" s="62">
        <v>10845656</v>
      </c>
      <c r="L29" s="62">
        <f t="shared" si="6"/>
        <v>271141400</v>
      </c>
      <c r="M29" s="63">
        <f t="shared" si="9"/>
        <v>46465340</v>
      </c>
      <c r="N29" s="61">
        <v>25</v>
      </c>
      <c r="O29" s="62">
        <v>18789130</v>
      </c>
      <c r="P29" s="62">
        <f t="shared" si="0"/>
        <v>469728250</v>
      </c>
      <c r="Q29" s="63">
        <f t="shared" si="1"/>
        <v>111774322</v>
      </c>
    </row>
    <row r="30" spans="2:17" x14ac:dyDescent="0.2">
      <c r="B30" s="61">
        <v>26</v>
      </c>
      <c r="C30" s="62">
        <v>7564974</v>
      </c>
      <c r="D30" s="62">
        <f t="shared" si="3"/>
        <v>196689324</v>
      </c>
      <c r="E30" s="63">
        <f t="shared" si="7"/>
        <v>838182217</v>
      </c>
      <c r="F30" s="61">
        <v>26</v>
      </c>
      <c r="G30" s="62">
        <v>9878502</v>
      </c>
      <c r="H30" s="62">
        <f t="shared" si="2"/>
        <v>256841052</v>
      </c>
      <c r="I30" s="63">
        <f t="shared" ref="I30" si="21">G30</f>
        <v>9878502</v>
      </c>
      <c r="J30" s="61">
        <v>26</v>
      </c>
      <c r="K30" s="62">
        <v>13005938</v>
      </c>
      <c r="L30" s="62">
        <f t="shared" si="6"/>
        <v>338154388</v>
      </c>
      <c r="M30" s="63">
        <f t="shared" si="9"/>
        <v>59471278</v>
      </c>
      <c r="N30" s="61">
        <v>26</v>
      </c>
      <c r="O30" s="62">
        <v>19113101</v>
      </c>
      <c r="P30" s="62">
        <f t="shared" si="0"/>
        <v>496940626</v>
      </c>
      <c r="Q30" s="63">
        <f t="shared" si="1"/>
        <v>130887423</v>
      </c>
    </row>
    <row r="31" spans="2:17" x14ac:dyDescent="0.2">
      <c r="B31" s="61">
        <v>27</v>
      </c>
      <c r="C31" s="62">
        <v>8753624</v>
      </c>
      <c r="D31" s="62">
        <f t="shared" si="3"/>
        <v>236347848</v>
      </c>
      <c r="E31" s="63">
        <f t="shared" si="7"/>
        <v>1074530065</v>
      </c>
      <c r="F31" s="61">
        <v>27</v>
      </c>
      <c r="G31" s="62">
        <v>10402392</v>
      </c>
      <c r="H31" s="62">
        <f t="shared" si="2"/>
        <v>280864584</v>
      </c>
      <c r="I31" s="63">
        <f t="shared" ref="I31" si="22">G31+I30</f>
        <v>20280894</v>
      </c>
      <c r="J31" s="61">
        <v>27</v>
      </c>
      <c r="K31" s="62">
        <v>15287955</v>
      </c>
      <c r="L31" s="62">
        <f t="shared" si="6"/>
        <v>412774785</v>
      </c>
      <c r="M31" s="63">
        <f t="shared" si="9"/>
        <v>74759233</v>
      </c>
      <c r="N31" s="61">
        <v>27</v>
      </c>
      <c r="O31" s="62">
        <v>19497991</v>
      </c>
      <c r="P31" s="62">
        <f t="shared" si="0"/>
        <v>526445757</v>
      </c>
      <c r="Q31" s="63">
        <f t="shared" si="1"/>
        <v>150385414</v>
      </c>
    </row>
    <row r="32" spans="2:17" x14ac:dyDescent="0.2">
      <c r="B32" s="61">
        <v>28</v>
      </c>
      <c r="C32" s="62">
        <v>9680452</v>
      </c>
      <c r="D32" s="62">
        <f t="shared" si="3"/>
        <v>271052656</v>
      </c>
      <c r="E32" s="63">
        <f t="shared" si="7"/>
        <v>1345582721</v>
      </c>
      <c r="F32" s="61">
        <v>28</v>
      </c>
      <c r="G32" s="62">
        <v>10730418</v>
      </c>
      <c r="H32" s="62">
        <f t="shared" si="2"/>
        <v>300451704</v>
      </c>
      <c r="I32" s="63">
        <f t="shared" ref="I32" si="23">G32</f>
        <v>10730418</v>
      </c>
      <c r="J32" s="61">
        <v>28</v>
      </c>
      <c r="K32" s="62">
        <v>16817004</v>
      </c>
      <c r="L32" s="62">
        <f t="shared" si="6"/>
        <v>470876112</v>
      </c>
      <c r="M32" s="63">
        <f t="shared" si="9"/>
        <v>91576237</v>
      </c>
      <c r="N32" s="61">
        <v>28</v>
      </c>
      <c r="O32" s="62">
        <v>19131191</v>
      </c>
      <c r="P32" s="62">
        <f t="shared" si="0"/>
        <v>535673348</v>
      </c>
      <c r="Q32" s="63">
        <f t="shared" si="1"/>
        <v>169516605</v>
      </c>
    </row>
    <row r="33" spans="2:17" x14ac:dyDescent="0.2">
      <c r="B33" s="61">
        <v>29</v>
      </c>
      <c r="C33" s="62">
        <v>10913591</v>
      </c>
      <c r="D33" s="62">
        <f t="shared" si="3"/>
        <v>316494139</v>
      </c>
      <c r="E33" s="63">
        <f t="shared" si="7"/>
        <v>1662076860</v>
      </c>
      <c r="F33" s="61">
        <v>29</v>
      </c>
      <c r="G33" s="62">
        <v>11519647</v>
      </c>
      <c r="H33" s="62">
        <f t="shared" si="2"/>
        <v>334069763</v>
      </c>
      <c r="I33" s="63">
        <f t="shared" ref="I33" si="24">G33+I32</f>
        <v>22250065</v>
      </c>
      <c r="J33" s="61">
        <v>29</v>
      </c>
      <c r="K33" s="62">
        <v>18662922</v>
      </c>
      <c r="L33" s="62">
        <f t="shared" si="6"/>
        <v>541224738</v>
      </c>
      <c r="M33" s="63">
        <f t="shared" si="9"/>
        <v>110239159</v>
      </c>
      <c r="N33" s="61">
        <v>29</v>
      </c>
      <c r="O33" s="62">
        <v>19613197</v>
      </c>
      <c r="P33" s="62">
        <f t="shared" si="0"/>
        <v>568782713</v>
      </c>
      <c r="Q33" s="63">
        <f t="shared" si="1"/>
        <v>189129802</v>
      </c>
    </row>
    <row r="34" spans="2:17" x14ac:dyDescent="0.2">
      <c r="B34" s="61">
        <v>30</v>
      </c>
      <c r="C34" s="62">
        <v>12001705</v>
      </c>
      <c r="D34" s="62">
        <f t="shared" si="3"/>
        <v>360051150</v>
      </c>
      <c r="E34" s="63">
        <f t="shared" si="7"/>
        <v>2022128010</v>
      </c>
      <c r="F34" s="61">
        <v>30</v>
      </c>
      <c r="G34" s="62">
        <v>12313287</v>
      </c>
      <c r="H34" s="62">
        <f t="shared" si="2"/>
        <v>369398610</v>
      </c>
      <c r="I34" s="63">
        <f t="shared" ref="I34" si="25">G34</f>
        <v>12313287</v>
      </c>
      <c r="J34" s="61">
        <v>30</v>
      </c>
      <c r="K34" s="62">
        <v>20109177</v>
      </c>
      <c r="L34" s="62">
        <f t="shared" si="6"/>
        <v>603275310</v>
      </c>
      <c r="M34" s="63">
        <f t="shared" si="9"/>
        <v>130348336</v>
      </c>
      <c r="N34" s="61">
        <v>30</v>
      </c>
      <c r="O34" s="62">
        <v>19747069</v>
      </c>
      <c r="P34" s="62">
        <f t="shared" si="0"/>
        <v>592412070</v>
      </c>
      <c r="Q34" s="63">
        <f t="shared" si="1"/>
        <v>208876871</v>
      </c>
    </row>
    <row r="35" spans="2:17" x14ac:dyDescent="0.2">
      <c r="B35" s="61">
        <v>31</v>
      </c>
      <c r="C35" s="62">
        <v>13608659</v>
      </c>
      <c r="D35" s="62">
        <f t="shared" si="3"/>
        <v>421868429</v>
      </c>
      <c r="E35" s="63">
        <f t="shared" si="7"/>
        <v>2443996439</v>
      </c>
      <c r="F35" s="61">
        <v>31</v>
      </c>
      <c r="G35" s="62">
        <v>14006789</v>
      </c>
      <c r="H35" s="62">
        <f t="shared" si="2"/>
        <v>434210459</v>
      </c>
      <c r="I35" s="63">
        <f t="shared" ref="I35" si="26">G35+I34</f>
        <v>26320076</v>
      </c>
      <c r="J35" s="61">
        <v>31</v>
      </c>
      <c r="K35" s="62">
        <v>22356982</v>
      </c>
      <c r="L35" s="62">
        <f t="shared" si="6"/>
        <v>693066442</v>
      </c>
      <c r="M35" s="63">
        <f t="shared" si="9"/>
        <v>152705318</v>
      </c>
      <c r="N35" s="61">
        <v>31</v>
      </c>
      <c r="O35" s="62">
        <v>21213558</v>
      </c>
      <c r="P35" s="62">
        <f t="shared" si="0"/>
        <v>657620298</v>
      </c>
      <c r="Q35" s="63">
        <f t="shared" si="1"/>
        <v>230090429</v>
      </c>
    </row>
    <row r="36" spans="2:17" x14ac:dyDescent="0.2">
      <c r="B36" s="61">
        <v>32</v>
      </c>
      <c r="C36" s="62">
        <v>15227908</v>
      </c>
      <c r="D36" s="62">
        <f t="shared" si="3"/>
        <v>487293056</v>
      </c>
      <c r="E36" s="63">
        <f t="shared" si="7"/>
        <v>2931289495</v>
      </c>
      <c r="F36" s="61">
        <v>32</v>
      </c>
      <c r="G36" s="62">
        <v>16251638</v>
      </c>
      <c r="H36" s="62">
        <f>G36*F36</f>
        <v>520052416</v>
      </c>
      <c r="I36" s="63">
        <f t="shared" ref="I36" si="27">G36</f>
        <v>16251638</v>
      </c>
      <c r="J36" s="61">
        <v>32</v>
      </c>
      <c r="K36" s="62">
        <v>24613322</v>
      </c>
      <c r="L36" s="62">
        <f t="shared" si="6"/>
        <v>787626304</v>
      </c>
      <c r="M36" s="63">
        <f t="shared" si="9"/>
        <v>177318640</v>
      </c>
      <c r="N36" s="61">
        <v>32</v>
      </c>
      <c r="O36" s="62">
        <v>23125189</v>
      </c>
      <c r="P36" s="62">
        <f t="shared" si="0"/>
        <v>740006048</v>
      </c>
      <c r="Q36" s="63">
        <f t="shared" si="1"/>
        <v>253215618</v>
      </c>
    </row>
    <row r="37" spans="2:17" x14ac:dyDescent="0.2">
      <c r="B37" s="61">
        <v>33</v>
      </c>
      <c r="C37" s="62">
        <v>18230327</v>
      </c>
      <c r="D37" s="62">
        <f t="shared" si="3"/>
        <v>601600791</v>
      </c>
      <c r="E37" s="63">
        <f t="shared" si="7"/>
        <v>3532890286</v>
      </c>
      <c r="F37" s="61">
        <v>33</v>
      </c>
      <c r="G37" s="62">
        <v>20379430</v>
      </c>
      <c r="H37" s="62">
        <f t="shared" si="2"/>
        <v>672521190</v>
      </c>
      <c r="I37" s="63">
        <f t="shared" ref="I37" si="28">G37+I36</f>
        <v>36631068</v>
      </c>
      <c r="J37" s="61">
        <v>33</v>
      </c>
      <c r="K37" s="62">
        <v>28778298</v>
      </c>
      <c r="L37" s="62">
        <f t="shared" si="6"/>
        <v>949683834</v>
      </c>
      <c r="M37" s="63">
        <f t="shared" si="9"/>
        <v>206096938</v>
      </c>
      <c r="N37" s="61">
        <v>33</v>
      </c>
      <c r="O37" s="62">
        <v>25214134</v>
      </c>
      <c r="P37" s="62">
        <f t="shared" si="0"/>
        <v>832066422</v>
      </c>
      <c r="Q37" s="63">
        <f t="shared" si="1"/>
        <v>278429752</v>
      </c>
    </row>
    <row r="38" spans="2:17" x14ac:dyDescent="0.2">
      <c r="B38" s="61">
        <v>34</v>
      </c>
      <c r="C38" s="62">
        <v>23060880</v>
      </c>
      <c r="D38" s="62">
        <f t="shared" si="3"/>
        <v>784069920</v>
      </c>
      <c r="E38" s="63">
        <f t="shared" si="7"/>
        <v>4316960206</v>
      </c>
      <c r="F38" s="61">
        <v>34</v>
      </c>
      <c r="G38" s="62">
        <v>28183912</v>
      </c>
      <c r="H38" s="62">
        <f t="shared" si="2"/>
        <v>958253008</v>
      </c>
      <c r="I38" s="63">
        <f t="shared" ref="I38" si="29">G38</f>
        <v>28183912</v>
      </c>
      <c r="J38" s="61">
        <v>34</v>
      </c>
      <c r="K38" s="62">
        <v>34553076</v>
      </c>
      <c r="L38" s="62">
        <f t="shared" si="6"/>
        <v>1174804584</v>
      </c>
      <c r="M38" s="63">
        <f t="shared" si="9"/>
        <v>240650014</v>
      </c>
      <c r="N38" s="61">
        <v>34</v>
      </c>
      <c r="O38" s="62">
        <v>31192255</v>
      </c>
      <c r="P38" s="62">
        <f t="shared" si="0"/>
        <v>1060536670</v>
      </c>
      <c r="Q38" s="63">
        <f t="shared" si="1"/>
        <v>309622007</v>
      </c>
    </row>
    <row r="39" spans="2:17" x14ac:dyDescent="0.2">
      <c r="B39" s="61">
        <v>35</v>
      </c>
      <c r="C39" s="62">
        <v>38330785</v>
      </c>
      <c r="D39" s="62">
        <f t="shared" si="3"/>
        <v>1341577475</v>
      </c>
      <c r="E39" s="63">
        <f t="shared" si="7"/>
        <v>5658537681</v>
      </c>
      <c r="F39" s="61">
        <v>35</v>
      </c>
      <c r="G39" s="62">
        <v>54988124</v>
      </c>
      <c r="H39" s="62">
        <f t="shared" si="2"/>
        <v>1924584340</v>
      </c>
      <c r="I39" s="63">
        <f t="shared" ref="I39" si="30">G39+I38</f>
        <v>83172036</v>
      </c>
      <c r="J39" s="61">
        <v>35</v>
      </c>
      <c r="K39" s="62">
        <v>51807222</v>
      </c>
      <c r="L39" s="62">
        <f t="shared" si="6"/>
        <v>1813252770</v>
      </c>
      <c r="M39" s="63">
        <f t="shared" si="9"/>
        <v>292457236</v>
      </c>
      <c r="N39" s="61">
        <v>35</v>
      </c>
      <c r="O39" s="62">
        <v>57135272</v>
      </c>
      <c r="P39" s="62">
        <f t="shared" si="0"/>
        <v>1999734520</v>
      </c>
      <c r="Q39" s="63">
        <f t="shared" si="1"/>
        <v>366757279</v>
      </c>
    </row>
    <row r="40" spans="2:17" x14ac:dyDescent="0.2">
      <c r="B40" s="61">
        <v>36</v>
      </c>
      <c r="C40" s="62">
        <v>207219257</v>
      </c>
      <c r="D40" s="62">
        <f t="shared" si="3"/>
        <v>7459893252</v>
      </c>
      <c r="E40" s="63">
        <f t="shared" si="7"/>
        <v>13118430933</v>
      </c>
      <c r="F40" s="61">
        <v>36</v>
      </c>
      <c r="G40" s="62">
        <v>178260103</v>
      </c>
      <c r="H40" s="62">
        <f t="shared" si="2"/>
        <v>6417363708</v>
      </c>
      <c r="I40" s="63">
        <f t="shared" ref="I40" si="31">G40</f>
        <v>178260103</v>
      </c>
      <c r="J40" s="61">
        <v>36</v>
      </c>
      <c r="K40" s="62">
        <v>278060281</v>
      </c>
      <c r="L40" s="62">
        <f t="shared" si="6"/>
        <v>10010170116</v>
      </c>
      <c r="M40" s="63">
        <f t="shared" si="9"/>
        <v>570517517</v>
      </c>
      <c r="N40" s="61">
        <v>36</v>
      </c>
      <c r="O40" s="62">
        <v>242495190</v>
      </c>
      <c r="P40" s="62">
        <f t="shared" si="0"/>
        <v>8729826840</v>
      </c>
      <c r="Q40" s="63">
        <f t="shared" si="1"/>
        <v>609252469</v>
      </c>
    </row>
    <row r="41" spans="2:17" x14ac:dyDescent="0.2">
      <c r="B41" s="61">
        <v>37</v>
      </c>
      <c r="C41" s="62">
        <v>42459370</v>
      </c>
      <c r="D41" s="62">
        <f t="shared" si="3"/>
        <v>1570996690</v>
      </c>
      <c r="E41" s="63">
        <f t="shared" si="7"/>
        <v>14689427623</v>
      </c>
      <c r="F41" s="61">
        <v>37</v>
      </c>
      <c r="G41" s="62">
        <v>12508930</v>
      </c>
      <c r="H41" s="62">
        <f t="shared" si="2"/>
        <v>462830410</v>
      </c>
      <c r="I41" s="63">
        <f t="shared" ref="I41" si="32">G41+I40</f>
        <v>190769033</v>
      </c>
      <c r="J41" s="61">
        <v>37</v>
      </c>
      <c r="K41" s="62">
        <v>57466601</v>
      </c>
      <c r="L41" s="62">
        <f t="shared" si="6"/>
        <v>2126264237</v>
      </c>
      <c r="M41" s="63">
        <f t="shared" si="9"/>
        <v>627984118</v>
      </c>
      <c r="N41" s="61">
        <v>37</v>
      </c>
      <c r="O41" s="62">
        <v>18731649</v>
      </c>
      <c r="P41" s="62">
        <f t="shared" si="0"/>
        <v>693071013</v>
      </c>
      <c r="Q41" s="63">
        <f t="shared" si="1"/>
        <v>627984118</v>
      </c>
    </row>
    <row r="42" spans="2:17" x14ac:dyDescent="0.2">
      <c r="B42" s="61">
        <v>38</v>
      </c>
      <c r="C42" s="62"/>
      <c r="D42" s="62"/>
      <c r="E42" s="63"/>
      <c r="F42" s="61">
        <v>38</v>
      </c>
      <c r="G42" s="62"/>
      <c r="H42" s="62"/>
      <c r="I42" s="63"/>
      <c r="J42" s="61">
        <v>38</v>
      </c>
      <c r="K42" s="62"/>
      <c r="L42" s="62"/>
      <c r="M42" s="63"/>
      <c r="N42" s="61">
        <v>38</v>
      </c>
      <c r="O42" s="62"/>
      <c r="P42" s="62"/>
      <c r="Q42" s="63"/>
    </row>
    <row r="43" spans="2:17" x14ac:dyDescent="0.2">
      <c r="B43" s="61">
        <v>39</v>
      </c>
      <c r="C43" s="62"/>
      <c r="D43" s="62"/>
      <c r="E43" s="63"/>
      <c r="F43" s="61">
        <v>39</v>
      </c>
      <c r="G43" s="62"/>
      <c r="H43" s="62"/>
      <c r="I43" s="63"/>
      <c r="J43" s="61">
        <v>39</v>
      </c>
      <c r="K43" s="62"/>
      <c r="L43" s="62"/>
      <c r="M43" s="63"/>
      <c r="N43" s="61">
        <v>39</v>
      </c>
      <c r="O43" s="62"/>
      <c r="P43" s="62"/>
      <c r="Q43" s="63"/>
    </row>
    <row r="44" spans="2:17" x14ac:dyDescent="0.2">
      <c r="B44" s="61">
        <v>40</v>
      </c>
      <c r="C44" s="62"/>
      <c r="D44" s="62"/>
      <c r="E44" s="63"/>
      <c r="F44" s="61">
        <v>40</v>
      </c>
      <c r="G44" s="62"/>
      <c r="H44" s="62"/>
      <c r="I44" s="63"/>
      <c r="J44" s="61">
        <v>40</v>
      </c>
      <c r="K44" s="62"/>
      <c r="L44" s="62"/>
      <c r="M44" s="63"/>
      <c r="N44" s="61">
        <v>40</v>
      </c>
      <c r="O44" s="62"/>
      <c r="P44" s="62"/>
      <c r="Q44" s="63"/>
    </row>
    <row r="45" spans="2:17" x14ac:dyDescent="0.2">
      <c r="B45" s="61"/>
      <c r="C45" s="62"/>
      <c r="D45" s="62"/>
      <c r="E45" s="63"/>
      <c r="F45" s="61"/>
      <c r="G45" s="62"/>
      <c r="H45" s="62"/>
      <c r="I45" s="63"/>
      <c r="J45" s="61"/>
      <c r="K45" s="62"/>
      <c r="L45" s="62"/>
      <c r="M45" s="63"/>
      <c r="N45" s="61"/>
      <c r="O45" s="62"/>
      <c r="P45" s="62"/>
      <c r="Q45" s="63"/>
    </row>
    <row r="46" spans="2:17" x14ac:dyDescent="0.2">
      <c r="B46" s="64"/>
      <c r="C46" s="65" t="s">
        <v>172</v>
      </c>
      <c r="D46" s="65">
        <f>(SUM(D14:D41))/(SUM(C14:C41))</f>
        <v>33.706358375643042</v>
      </c>
      <c r="E46" s="71"/>
      <c r="F46" s="64"/>
      <c r="G46" s="65" t="s">
        <v>172</v>
      </c>
      <c r="H46" s="65">
        <f>(SUM(H14:H41))/(SUM(G14:G41))</f>
        <v>32.489253133770575</v>
      </c>
      <c r="I46" s="71"/>
      <c r="J46" s="64"/>
      <c r="K46" s="65" t="s">
        <v>172</v>
      </c>
      <c r="L46" s="65">
        <f>(SUM(L14:L41))/(SUM(K14:K41))</f>
        <v>33.378557548170349</v>
      </c>
      <c r="M46" s="71"/>
      <c r="N46" s="64"/>
      <c r="O46" s="65" t="s">
        <v>172</v>
      </c>
      <c r="P46" s="65">
        <f>(SUM(P14:P41))/(SUM(O14:O41))</f>
        <v>31.760499349536648</v>
      </c>
      <c r="Q46" s="71"/>
    </row>
    <row r="47" spans="2:17" x14ac:dyDescent="0.2">
      <c r="B47" s="64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71"/>
    </row>
    <row r="48" spans="2:17" ht="31" customHeight="1" x14ac:dyDescent="0.2">
      <c r="B48" s="116" t="s">
        <v>91</v>
      </c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8"/>
    </row>
    <row r="49" spans="2:17" x14ac:dyDescent="0.2">
      <c r="B49" s="120" t="s">
        <v>167</v>
      </c>
      <c r="C49" s="121"/>
      <c r="D49" s="121"/>
      <c r="E49" s="122"/>
      <c r="F49" s="120" t="s">
        <v>168</v>
      </c>
      <c r="G49" s="121"/>
      <c r="H49" s="121"/>
      <c r="I49" s="122"/>
      <c r="J49" s="119" t="s">
        <v>173</v>
      </c>
      <c r="K49" s="119"/>
      <c r="L49" s="119"/>
      <c r="M49" s="119"/>
      <c r="N49" s="119" t="s">
        <v>174</v>
      </c>
      <c r="O49" s="119"/>
      <c r="P49" s="119"/>
      <c r="Q49" s="119"/>
    </row>
    <row r="50" spans="2:17" x14ac:dyDescent="0.2">
      <c r="B50" s="123"/>
      <c r="C50" s="124"/>
      <c r="D50" s="124"/>
      <c r="E50" s="125"/>
      <c r="F50" s="123"/>
      <c r="G50" s="124"/>
      <c r="H50" s="124"/>
      <c r="I50" s="125"/>
      <c r="J50" s="119"/>
      <c r="K50" s="119"/>
      <c r="L50" s="119"/>
      <c r="M50" s="119"/>
      <c r="N50" s="119"/>
      <c r="O50" s="119"/>
      <c r="P50" s="119"/>
      <c r="Q50" s="119"/>
    </row>
    <row r="51" spans="2:17" x14ac:dyDescent="0.2">
      <c r="B51" s="72" t="s">
        <v>169</v>
      </c>
      <c r="C51" s="73" t="s">
        <v>122</v>
      </c>
      <c r="D51" s="73" t="s">
        <v>170</v>
      </c>
      <c r="E51" s="74" t="s">
        <v>171</v>
      </c>
      <c r="F51" s="73" t="s">
        <v>169</v>
      </c>
      <c r="G51" s="73" t="s">
        <v>122</v>
      </c>
      <c r="H51" s="73" t="s">
        <v>170</v>
      </c>
      <c r="I51" s="74" t="s">
        <v>171</v>
      </c>
      <c r="J51" s="67" t="s">
        <v>169</v>
      </c>
      <c r="K51" s="68" t="s">
        <v>122</v>
      </c>
      <c r="L51" s="68" t="s">
        <v>170</v>
      </c>
      <c r="M51" s="69" t="s">
        <v>171</v>
      </c>
      <c r="N51" s="67" t="s">
        <v>169</v>
      </c>
      <c r="O51" s="68" t="s">
        <v>122</v>
      </c>
      <c r="P51" s="68" t="s">
        <v>170</v>
      </c>
      <c r="Q51" s="69" t="s">
        <v>171</v>
      </c>
    </row>
    <row r="52" spans="2:17" x14ac:dyDescent="0.2">
      <c r="B52" s="75">
        <v>2</v>
      </c>
      <c r="C52" s="76"/>
      <c r="D52" s="76"/>
      <c r="E52" s="77"/>
      <c r="F52" s="76">
        <v>2</v>
      </c>
      <c r="G52" s="76"/>
      <c r="H52" s="76"/>
      <c r="I52" s="77"/>
      <c r="J52" s="61">
        <v>2</v>
      </c>
      <c r="M52" s="63"/>
      <c r="N52" s="61">
        <v>2</v>
      </c>
      <c r="Q52" s="63"/>
    </row>
    <row r="53" spans="2:17" x14ac:dyDescent="0.2">
      <c r="B53" s="75">
        <v>3</v>
      </c>
      <c r="C53" s="76"/>
      <c r="D53" s="76"/>
      <c r="E53" s="77"/>
      <c r="F53" s="76">
        <v>3</v>
      </c>
      <c r="G53" s="76"/>
      <c r="H53" s="76"/>
      <c r="I53" s="77"/>
      <c r="J53" s="61">
        <v>3</v>
      </c>
      <c r="M53" s="63"/>
      <c r="N53" s="61">
        <v>3</v>
      </c>
      <c r="Q53" s="63"/>
    </row>
    <row r="54" spans="2:17" x14ac:dyDescent="0.2">
      <c r="B54" s="75">
        <v>4</v>
      </c>
      <c r="C54" s="76"/>
      <c r="D54" s="76"/>
      <c r="E54" s="77"/>
      <c r="F54" s="76">
        <v>4</v>
      </c>
      <c r="G54" s="76"/>
      <c r="H54" s="76"/>
      <c r="I54" s="77"/>
      <c r="J54" s="61">
        <v>4</v>
      </c>
      <c r="M54" s="63"/>
      <c r="N54" s="61">
        <v>4</v>
      </c>
      <c r="Q54" s="63"/>
    </row>
    <row r="55" spans="2:17" x14ac:dyDescent="0.2">
      <c r="B55" s="75">
        <v>5</v>
      </c>
      <c r="C55" s="76"/>
      <c r="D55" s="76"/>
      <c r="E55" s="77"/>
      <c r="F55" s="76">
        <v>5</v>
      </c>
      <c r="G55" s="76"/>
      <c r="H55" s="76"/>
      <c r="I55" s="77"/>
      <c r="J55" s="61">
        <v>5</v>
      </c>
      <c r="M55" s="63"/>
      <c r="N55" s="61">
        <v>5</v>
      </c>
      <c r="Q55" s="63"/>
    </row>
    <row r="56" spans="2:17" x14ac:dyDescent="0.2">
      <c r="B56" s="75">
        <v>6</v>
      </c>
      <c r="C56" s="76"/>
      <c r="D56" s="76"/>
      <c r="E56" s="77"/>
      <c r="F56" s="76">
        <v>6</v>
      </c>
      <c r="G56" s="76"/>
      <c r="H56" s="76"/>
      <c r="I56" s="77"/>
      <c r="J56" s="61">
        <v>6</v>
      </c>
      <c r="M56" s="63"/>
      <c r="N56" s="61">
        <v>6</v>
      </c>
      <c r="Q56" s="63"/>
    </row>
    <row r="57" spans="2:17" x14ac:dyDescent="0.2">
      <c r="B57" s="75">
        <v>7</v>
      </c>
      <c r="C57" s="76"/>
      <c r="D57" s="76"/>
      <c r="E57" s="77"/>
      <c r="F57" s="76">
        <v>7</v>
      </c>
      <c r="G57" s="76"/>
      <c r="H57" s="76"/>
      <c r="I57" s="77"/>
      <c r="J57" s="61">
        <v>7</v>
      </c>
      <c r="M57" s="63"/>
      <c r="N57" s="61">
        <v>7</v>
      </c>
      <c r="Q57" s="63"/>
    </row>
    <row r="58" spans="2:17" x14ac:dyDescent="0.2">
      <c r="B58" s="75">
        <v>8</v>
      </c>
      <c r="C58" s="76"/>
      <c r="D58" s="76"/>
      <c r="E58" s="77"/>
      <c r="F58" s="76">
        <v>8</v>
      </c>
      <c r="G58" s="76"/>
      <c r="H58" s="76"/>
      <c r="I58" s="77"/>
      <c r="J58" s="61">
        <v>8</v>
      </c>
      <c r="M58" s="63"/>
      <c r="N58" s="61">
        <v>8</v>
      </c>
      <c r="Q58" s="63"/>
    </row>
    <row r="59" spans="2:17" x14ac:dyDescent="0.2">
      <c r="B59" s="75">
        <v>9</v>
      </c>
      <c r="C59" s="76"/>
      <c r="D59" s="76"/>
      <c r="E59" s="77"/>
      <c r="F59" s="76">
        <v>9</v>
      </c>
      <c r="G59" s="76"/>
      <c r="H59" s="76"/>
      <c r="I59" s="77"/>
      <c r="J59" s="61">
        <v>9</v>
      </c>
      <c r="M59" s="63"/>
      <c r="N59" s="61">
        <v>9</v>
      </c>
      <c r="Q59" s="63"/>
    </row>
    <row r="60" spans="2:17" x14ac:dyDescent="0.2">
      <c r="B60" s="75">
        <v>10</v>
      </c>
      <c r="C60" s="76"/>
      <c r="D60" s="76"/>
      <c r="E60" s="77"/>
      <c r="F60" s="76">
        <v>10</v>
      </c>
      <c r="G60" s="76">
        <v>4</v>
      </c>
      <c r="H60" s="76">
        <f>F60*G60</f>
        <v>40</v>
      </c>
      <c r="I60" s="77">
        <f>H60</f>
        <v>40</v>
      </c>
      <c r="J60" s="61">
        <v>10</v>
      </c>
      <c r="M60" s="63"/>
      <c r="N60" s="61">
        <v>10</v>
      </c>
      <c r="Q60" s="63"/>
    </row>
    <row r="61" spans="2:17" x14ac:dyDescent="0.2">
      <c r="B61" s="75">
        <v>11</v>
      </c>
      <c r="C61" s="76"/>
      <c r="D61" s="76"/>
      <c r="E61" s="77"/>
      <c r="F61" s="76">
        <v>11</v>
      </c>
      <c r="G61" s="76">
        <v>629</v>
      </c>
      <c r="H61" s="76">
        <f t="shared" ref="H61:H87" si="33">F61*G61</f>
        <v>6919</v>
      </c>
      <c r="I61" s="77">
        <f>H61+I60</f>
        <v>6959</v>
      </c>
      <c r="J61" s="61">
        <v>11</v>
      </c>
      <c r="M61" s="63"/>
      <c r="N61" s="61">
        <v>11</v>
      </c>
      <c r="O61" s="13">
        <v>187</v>
      </c>
      <c r="P61" s="13">
        <f>N61*O61</f>
        <v>2057</v>
      </c>
      <c r="Q61" s="63">
        <f>P61</f>
        <v>2057</v>
      </c>
    </row>
    <row r="62" spans="2:17" x14ac:dyDescent="0.2">
      <c r="B62" s="75">
        <v>12</v>
      </c>
      <c r="C62" s="76">
        <v>9</v>
      </c>
      <c r="D62" s="76">
        <f>B62*C62</f>
        <v>108</v>
      </c>
      <c r="E62" s="77">
        <f>D62</f>
        <v>108</v>
      </c>
      <c r="F62" s="76">
        <v>12</v>
      </c>
      <c r="G62" s="76">
        <v>9854</v>
      </c>
      <c r="H62" s="76">
        <f t="shared" si="33"/>
        <v>118248</v>
      </c>
      <c r="I62" s="77">
        <f t="shared" ref="I62:I87" si="34">H62+I61</f>
        <v>125207</v>
      </c>
      <c r="J62" s="61">
        <v>12</v>
      </c>
      <c r="K62" s="13">
        <v>2</v>
      </c>
      <c r="L62" s="13">
        <f>J62*K62</f>
        <v>24</v>
      </c>
      <c r="M62" s="63">
        <f>L62</f>
        <v>24</v>
      </c>
      <c r="N62" s="61">
        <v>12</v>
      </c>
      <c r="O62" s="13">
        <v>3434</v>
      </c>
      <c r="P62" s="13">
        <f t="shared" ref="P62:P90" si="35">N62*O62</f>
        <v>41208</v>
      </c>
      <c r="Q62" s="63">
        <f>P62+Q61</f>
        <v>43265</v>
      </c>
    </row>
    <row r="63" spans="2:17" x14ac:dyDescent="0.2">
      <c r="B63" s="75">
        <v>13</v>
      </c>
      <c r="C63" s="76">
        <v>1205</v>
      </c>
      <c r="D63" s="76">
        <f t="shared" ref="D63:D87" si="36">B63*C63</f>
        <v>15665</v>
      </c>
      <c r="E63" s="77">
        <f>D63+E62</f>
        <v>15773</v>
      </c>
      <c r="F63" s="76">
        <v>13</v>
      </c>
      <c r="G63" s="76">
        <v>45933</v>
      </c>
      <c r="H63" s="76">
        <f t="shared" si="33"/>
        <v>597129</v>
      </c>
      <c r="I63" s="77">
        <f t="shared" si="34"/>
        <v>722336</v>
      </c>
      <c r="J63" s="61">
        <v>13</v>
      </c>
      <c r="K63" s="13">
        <v>6</v>
      </c>
      <c r="L63" s="13">
        <f t="shared" ref="L63:L90" si="37">J63*K63</f>
        <v>78</v>
      </c>
      <c r="M63" s="63">
        <f>L63+M62</f>
        <v>102</v>
      </c>
      <c r="N63" s="61">
        <v>13</v>
      </c>
      <c r="O63" s="13">
        <v>10450</v>
      </c>
      <c r="P63" s="13">
        <f t="shared" si="35"/>
        <v>135850</v>
      </c>
      <c r="Q63" s="63">
        <f t="shared" ref="Q63:Q90" si="38">P63+Q62</f>
        <v>179115</v>
      </c>
    </row>
    <row r="64" spans="2:17" x14ac:dyDescent="0.2">
      <c r="B64" s="75">
        <v>14</v>
      </c>
      <c r="C64" s="76">
        <v>20737</v>
      </c>
      <c r="D64" s="76">
        <f t="shared" si="36"/>
        <v>290318</v>
      </c>
      <c r="E64" s="77">
        <f t="shared" ref="E64:E87" si="39">D64+E63</f>
        <v>306091</v>
      </c>
      <c r="F64" s="76">
        <v>14</v>
      </c>
      <c r="G64" s="76">
        <v>120119</v>
      </c>
      <c r="H64" s="76">
        <f t="shared" si="33"/>
        <v>1681666</v>
      </c>
      <c r="I64" s="77">
        <f t="shared" si="34"/>
        <v>2404002</v>
      </c>
      <c r="J64" s="61">
        <v>14</v>
      </c>
      <c r="K64" s="13">
        <v>15</v>
      </c>
      <c r="L64" s="13">
        <f t="shared" si="37"/>
        <v>210</v>
      </c>
      <c r="M64" s="63">
        <f t="shared" ref="M64:M90" si="40">L64+M63</f>
        <v>312</v>
      </c>
      <c r="N64" s="61">
        <v>14</v>
      </c>
      <c r="O64" s="13">
        <v>18196</v>
      </c>
      <c r="P64" s="13">
        <f t="shared" si="35"/>
        <v>254744</v>
      </c>
      <c r="Q64" s="63">
        <f t="shared" si="38"/>
        <v>433859</v>
      </c>
    </row>
    <row r="65" spans="2:17" x14ac:dyDescent="0.2">
      <c r="B65" s="75">
        <v>15</v>
      </c>
      <c r="C65" s="76">
        <v>87927</v>
      </c>
      <c r="D65" s="76">
        <f t="shared" si="36"/>
        <v>1318905</v>
      </c>
      <c r="E65" s="77">
        <f t="shared" si="39"/>
        <v>1624996</v>
      </c>
      <c r="F65" s="76">
        <v>15</v>
      </c>
      <c r="G65" s="76">
        <v>250981</v>
      </c>
      <c r="H65" s="76">
        <f t="shared" si="33"/>
        <v>3764715</v>
      </c>
      <c r="I65" s="77">
        <f t="shared" si="34"/>
        <v>6168717</v>
      </c>
      <c r="J65" s="61">
        <v>15</v>
      </c>
      <c r="K65" s="13">
        <v>142</v>
      </c>
      <c r="L65" s="13">
        <f t="shared" si="37"/>
        <v>2130</v>
      </c>
      <c r="M65" s="63">
        <f t="shared" si="40"/>
        <v>2442</v>
      </c>
      <c r="N65" s="61">
        <v>15</v>
      </c>
      <c r="O65" s="13">
        <v>64900</v>
      </c>
      <c r="P65" s="13">
        <f t="shared" si="35"/>
        <v>973500</v>
      </c>
      <c r="Q65" s="63">
        <f t="shared" si="38"/>
        <v>1407359</v>
      </c>
    </row>
    <row r="66" spans="2:17" x14ac:dyDescent="0.2">
      <c r="B66" s="75">
        <v>16</v>
      </c>
      <c r="C66" s="76">
        <v>221122</v>
      </c>
      <c r="D66" s="76">
        <f t="shared" si="36"/>
        <v>3537952</v>
      </c>
      <c r="E66" s="77">
        <f t="shared" si="39"/>
        <v>5162948</v>
      </c>
      <c r="F66" s="76">
        <v>16</v>
      </c>
      <c r="G66" s="76">
        <v>453547</v>
      </c>
      <c r="H66" s="76">
        <f t="shared" si="33"/>
        <v>7256752</v>
      </c>
      <c r="I66" s="77">
        <f t="shared" si="34"/>
        <v>13425469</v>
      </c>
      <c r="J66" s="61">
        <v>16</v>
      </c>
      <c r="K66" s="13">
        <v>1334</v>
      </c>
      <c r="L66" s="13">
        <f t="shared" si="37"/>
        <v>21344</v>
      </c>
      <c r="M66" s="63">
        <f t="shared" si="40"/>
        <v>23786</v>
      </c>
      <c r="N66" s="61">
        <v>16</v>
      </c>
      <c r="O66" s="13">
        <v>211488</v>
      </c>
      <c r="P66" s="13">
        <f t="shared" si="35"/>
        <v>3383808</v>
      </c>
      <c r="Q66" s="63">
        <f t="shared" si="38"/>
        <v>4791167</v>
      </c>
    </row>
    <row r="67" spans="2:17" x14ac:dyDescent="0.2">
      <c r="B67" s="75">
        <v>17</v>
      </c>
      <c r="C67" s="76">
        <v>397829</v>
      </c>
      <c r="D67" s="76">
        <f t="shared" si="36"/>
        <v>6763093</v>
      </c>
      <c r="E67" s="77">
        <f t="shared" si="39"/>
        <v>11926041</v>
      </c>
      <c r="F67" s="76">
        <v>17</v>
      </c>
      <c r="G67" s="76">
        <v>735161</v>
      </c>
      <c r="H67" s="76">
        <f t="shared" si="33"/>
        <v>12497737</v>
      </c>
      <c r="I67" s="77">
        <f t="shared" si="34"/>
        <v>25923206</v>
      </c>
      <c r="J67" s="61">
        <v>17</v>
      </c>
      <c r="K67" s="13">
        <v>6981</v>
      </c>
      <c r="L67" s="13">
        <f t="shared" si="37"/>
        <v>118677</v>
      </c>
      <c r="M67" s="63">
        <f t="shared" si="40"/>
        <v>142463</v>
      </c>
      <c r="N67" s="61">
        <v>17</v>
      </c>
      <c r="O67" s="13">
        <v>431348</v>
      </c>
      <c r="P67" s="13">
        <f t="shared" si="35"/>
        <v>7332916</v>
      </c>
      <c r="Q67" s="63">
        <f t="shared" si="38"/>
        <v>12124083</v>
      </c>
    </row>
    <row r="68" spans="2:17" x14ac:dyDescent="0.2">
      <c r="B68" s="75">
        <v>18</v>
      </c>
      <c r="C68" s="76">
        <v>589538</v>
      </c>
      <c r="D68" s="76">
        <f t="shared" si="36"/>
        <v>10611684</v>
      </c>
      <c r="E68" s="77">
        <f t="shared" si="39"/>
        <v>22537725</v>
      </c>
      <c r="F68" s="76">
        <v>18</v>
      </c>
      <c r="G68" s="76">
        <v>1103798</v>
      </c>
      <c r="H68" s="76">
        <f t="shared" si="33"/>
        <v>19868364</v>
      </c>
      <c r="I68" s="77">
        <f t="shared" si="34"/>
        <v>45791570</v>
      </c>
      <c r="J68" s="61">
        <v>18</v>
      </c>
      <c r="K68" s="13">
        <v>22236</v>
      </c>
      <c r="L68" s="13">
        <f t="shared" si="37"/>
        <v>400248</v>
      </c>
      <c r="M68" s="63">
        <f t="shared" si="40"/>
        <v>542711</v>
      </c>
      <c r="N68" s="61">
        <v>18</v>
      </c>
      <c r="O68" s="13">
        <v>597900</v>
      </c>
      <c r="P68" s="13">
        <f t="shared" si="35"/>
        <v>10762200</v>
      </c>
      <c r="Q68" s="63">
        <f t="shared" si="38"/>
        <v>22886283</v>
      </c>
    </row>
    <row r="69" spans="2:17" x14ac:dyDescent="0.2">
      <c r="B69" s="75">
        <v>19</v>
      </c>
      <c r="C69" s="76">
        <v>801108</v>
      </c>
      <c r="D69" s="76">
        <f t="shared" si="36"/>
        <v>15221052</v>
      </c>
      <c r="E69" s="77">
        <f t="shared" si="39"/>
        <v>37758777</v>
      </c>
      <c r="F69" s="76">
        <v>19</v>
      </c>
      <c r="G69" s="76">
        <v>1559390</v>
      </c>
      <c r="H69" s="76">
        <f t="shared" si="33"/>
        <v>29628410</v>
      </c>
      <c r="I69" s="77">
        <f t="shared" si="34"/>
        <v>75419980</v>
      </c>
      <c r="J69" s="61">
        <v>19</v>
      </c>
      <c r="K69" s="13">
        <v>48530</v>
      </c>
      <c r="L69" s="13">
        <f t="shared" si="37"/>
        <v>922070</v>
      </c>
      <c r="M69" s="63">
        <f t="shared" si="40"/>
        <v>1464781</v>
      </c>
      <c r="N69" s="61">
        <v>19</v>
      </c>
      <c r="O69" s="13">
        <v>695514</v>
      </c>
      <c r="P69" s="13">
        <f t="shared" si="35"/>
        <v>13214766</v>
      </c>
      <c r="Q69" s="63">
        <f t="shared" si="38"/>
        <v>36101049</v>
      </c>
    </row>
    <row r="70" spans="2:17" x14ac:dyDescent="0.2">
      <c r="B70" s="75">
        <v>20</v>
      </c>
      <c r="C70" s="76">
        <v>1051357</v>
      </c>
      <c r="D70" s="76">
        <f t="shared" si="36"/>
        <v>21027140</v>
      </c>
      <c r="E70" s="77">
        <f t="shared" si="39"/>
        <v>58785917</v>
      </c>
      <c r="F70" s="76">
        <v>20</v>
      </c>
      <c r="G70" s="76">
        <v>2105201</v>
      </c>
      <c r="H70" s="76">
        <f t="shared" si="33"/>
        <v>42104020</v>
      </c>
      <c r="I70" s="77">
        <f t="shared" si="34"/>
        <v>117524000</v>
      </c>
      <c r="J70" s="61">
        <v>20</v>
      </c>
      <c r="K70" s="13">
        <v>80925</v>
      </c>
      <c r="L70" s="13">
        <f t="shared" si="37"/>
        <v>1618500</v>
      </c>
      <c r="M70" s="63">
        <f t="shared" si="40"/>
        <v>3083281</v>
      </c>
      <c r="N70" s="61">
        <v>20</v>
      </c>
      <c r="O70" s="13">
        <v>768155</v>
      </c>
      <c r="P70" s="13">
        <f t="shared" si="35"/>
        <v>15363100</v>
      </c>
      <c r="Q70" s="63">
        <f t="shared" si="38"/>
        <v>51464149</v>
      </c>
    </row>
    <row r="71" spans="2:17" x14ac:dyDescent="0.2">
      <c r="B71" s="75">
        <v>21</v>
      </c>
      <c r="C71" s="76">
        <v>1383307</v>
      </c>
      <c r="D71" s="76">
        <f t="shared" si="36"/>
        <v>29049447</v>
      </c>
      <c r="E71" s="77">
        <f t="shared" si="39"/>
        <v>87835364</v>
      </c>
      <c r="F71" s="76">
        <v>21</v>
      </c>
      <c r="G71" s="76">
        <v>2727918</v>
      </c>
      <c r="H71" s="76">
        <f t="shared" si="33"/>
        <v>57286278</v>
      </c>
      <c r="I71" s="77">
        <f t="shared" si="34"/>
        <v>174810278</v>
      </c>
      <c r="J71" s="61">
        <v>21</v>
      </c>
      <c r="K71" s="13">
        <v>114789</v>
      </c>
      <c r="L71" s="13">
        <f t="shared" si="37"/>
        <v>2410569</v>
      </c>
      <c r="M71" s="63">
        <f t="shared" si="40"/>
        <v>5493850</v>
      </c>
      <c r="N71" s="61">
        <v>21</v>
      </c>
      <c r="O71" s="13">
        <v>832267</v>
      </c>
      <c r="P71" s="13">
        <f t="shared" si="35"/>
        <v>17477607</v>
      </c>
      <c r="Q71" s="63">
        <f t="shared" si="38"/>
        <v>68941756</v>
      </c>
    </row>
    <row r="72" spans="2:17" x14ac:dyDescent="0.2">
      <c r="B72" s="75">
        <v>22</v>
      </c>
      <c r="C72" s="76">
        <v>1841667</v>
      </c>
      <c r="D72" s="76">
        <f t="shared" si="36"/>
        <v>40516674</v>
      </c>
      <c r="E72" s="77">
        <f t="shared" si="39"/>
        <v>128352038</v>
      </c>
      <c r="F72" s="76">
        <v>22</v>
      </c>
      <c r="G72" s="76">
        <v>3428441</v>
      </c>
      <c r="H72" s="76">
        <f t="shared" si="33"/>
        <v>75425702</v>
      </c>
      <c r="I72" s="77">
        <f t="shared" si="34"/>
        <v>250235980</v>
      </c>
      <c r="J72" s="61">
        <v>22</v>
      </c>
      <c r="K72" s="13">
        <v>149449</v>
      </c>
      <c r="L72" s="13">
        <f t="shared" si="37"/>
        <v>3287878</v>
      </c>
      <c r="M72" s="63">
        <f t="shared" si="40"/>
        <v>8781728</v>
      </c>
      <c r="N72" s="61">
        <v>22</v>
      </c>
      <c r="O72" s="13">
        <v>892899</v>
      </c>
      <c r="P72" s="13">
        <f t="shared" si="35"/>
        <v>19643778</v>
      </c>
      <c r="Q72" s="63">
        <f t="shared" si="38"/>
        <v>88585534</v>
      </c>
    </row>
    <row r="73" spans="2:17" x14ac:dyDescent="0.2">
      <c r="B73" s="75">
        <v>23</v>
      </c>
      <c r="C73" s="76">
        <v>2461887</v>
      </c>
      <c r="D73" s="76">
        <f t="shared" si="36"/>
        <v>56623401</v>
      </c>
      <c r="E73" s="77">
        <f t="shared" si="39"/>
        <v>184975439</v>
      </c>
      <c r="F73" s="76">
        <v>23</v>
      </c>
      <c r="G73" s="76">
        <v>4154950</v>
      </c>
      <c r="H73" s="76">
        <f t="shared" si="33"/>
        <v>95563850</v>
      </c>
      <c r="I73" s="77">
        <f t="shared" si="34"/>
        <v>345799830</v>
      </c>
      <c r="J73" s="61">
        <v>23</v>
      </c>
      <c r="K73" s="13">
        <v>188815</v>
      </c>
      <c r="L73" s="13">
        <f t="shared" si="37"/>
        <v>4342745</v>
      </c>
      <c r="M73" s="63">
        <f t="shared" si="40"/>
        <v>13124473</v>
      </c>
      <c r="N73" s="61">
        <v>23</v>
      </c>
      <c r="O73" s="13">
        <v>960978</v>
      </c>
      <c r="P73" s="13">
        <f t="shared" si="35"/>
        <v>22102494</v>
      </c>
      <c r="Q73" s="63">
        <f t="shared" si="38"/>
        <v>110688028</v>
      </c>
    </row>
    <row r="74" spans="2:17" x14ac:dyDescent="0.2">
      <c r="B74" s="75">
        <v>24</v>
      </c>
      <c r="C74" s="76">
        <v>3258732</v>
      </c>
      <c r="D74" s="76">
        <f t="shared" si="36"/>
        <v>78209568</v>
      </c>
      <c r="E74" s="77">
        <f t="shared" si="39"/>
        <v>263185007</v>
      </c>
      <c r="F74" s="76">
        <v>24</v>
      </c>
      <c r="G74" s="76">
        <v>4853262</v>
      </c>
      <c r="H74" s="76">
        <f t="shared" si="33"/>
        <v>116478288</v>
      </c>
      <c r="I74" s="77">
        <f t="shared" si="34"/>
        <v>462278118</v>
      </c>
      <c r="J74" s="61">
        <v>24</v>
      </c>
      <c r="K74" s="13">
        <v>240411</v>
      </c>
      <c r="L74" s="13">
        <f t="shared" si="37"/>
        <v>5769864</v>
      </c>
      <c r="M74" s="63">
        <f t="shared" si="40"/>
        <v>18894337</v>
      </c>
      <c r="N74" s="61">
        <v>24</v>
      </c>
      <c r="O74" s="13">
        <v>1034050</v>
      </c>
      <c r="P74" s="13">
        <f t="shared" si="35"/>
        <v>24817200</v>
      </c>
      <c r="Q74" s="63">
        <f t="shared" si="38"/>
        <v>135505228</v>
      </c>
    </row>
    <row r="75" spans="2:17" x14ac:dyDescent="0.2">
      <c r="B75" s="75">
        <v>25</v>
      </c>
      <c r="C75" s="76">
        <v>4218725</v>
      </c>
      <c r="D75" s="76">
        <f t="shared" si="36"/>
        <v>105468125</v>
      </c>
      <c r="E75" s="77">
        <f t="shared" si="39"/>
        <v>368653132</v>
      </c>
      <c r="F75" s="76">
        <v>25</v>
      </c>
      <c r="G75" s="76">
        <v>5531482</v>
      </c>
      <c r="H75" s="76">
        <f t="shared" si="33"/>
        <v>138287050</v>
      </c>
      <c r="I75" s="77">
        <f t="shared" si="34"/>
        <v>600565168</v>
      </c>
      <c r="J75" s="61">
        <v>25</v>
      </c>
      <c r="K75" s="13">
        <v>309283</v>
      </c>
      <c r="L75" s="13">
        <f t="shared" si="37"/>
        <v>7732075</v>
      </c>
      <c r="M75" s="63">
        <f t="shared" si="40"/>
        <v>26626412</v>
      </c>
      <c r="N75" s="61">
        <v>25</v>
      </c>
      <c r="O75" s="13">
        <v>1115429</v>
      </c>
      <c r="P75" s="13">
        <f t="shared" si="35"/>
        <v>27885725</v>
      </c>
      <c r="Q75" s="63">
        <f t="shared" si="38"/>
        <v>163390953</v>
      </c>
    </row>
    <row r="76" spans="2:17" x14ac:dyDescent="0.2">
      <c r="B76" s="75">
        <v>26</v>
      </c>
      <c r="C76" s="76">
        <v>5331756</v>
      </c>
      <c r="D76" s="76">
        <f t="shared" si="36"/>
        <v>138625656</v>
      </c>
      <c r="E76" s="77">
        <f t="shared" si="39"/>
        <v>507278788</v>
      </c>
      <c r="F76" s="76">
        <v>26</v>
      </c>
      <c r="G76" s="76">
        <v>6263936</v>
      </c>
      <c r="H76" s="76">
        <f t="shared" si="33"/>
        <v>162862336</v>
      </c>
      <c r="I76" s="77">
        <f t="shared" si="34"/>
        <v>763427504</v>
      </c>
      <c r="J76" s="61">
        <v>26</v>
      </c>
      <c r="K76" s="13">
        <v>396423</v>
      </c>
      <c r="L76" s="13">
        <f t="shared" si="37"/>
        <v>10306998</v>
      </c>
      <c r="M76" s="63">
        <f t="shared" si="40"/>
        <v>36933410</v>
      </c>
      <c r="N76" s="61">
        <v>26</v>
      </c>
      <c r="O76" s="13">
        <v>1205210</v>
      </c>
      <c r="P76" s="13">
        <f t="shared" si="35"/>
        <v>31335460</v>
      </c>
      <c r="Q76" s="63">
        <f t="shared" si="38"/>
        <v>194726413</v>
      </c>
    </row>
    <row r="77" spans="2:17" x14ac:dyDescent="0.2">
      <c r="B77" s="75">
        <v>27</v>
      </c>
      <c r="C77" s="76">
        <v>6697442</v>
      </c>
      <c r="D77" s="76">
        <f t="shared" si="36"/>
        <v>180830934</v>
      </c>
      <c r="E77" s="77">
        <f t="shared" si="39"/>
        <v>688109722</v>
      </c>
      <c r="F77" s="76">
        <v>27</v>
      </c>
      <c r="G77" s="76">
        <v>7138119</v>
      </c>
      <c r="H77" s="76">
        <f t="shared" si="33"/>
        <v>192729213</v>
      </c>
      <c r="I77" s="77">
        <f t="shared" si="34"/>
        <v>956156717</v>
      </c>
      <c r="J77" s="61">
        <v>27</v>
      </c>
      <c r="K77" s="13">
        <v>502385</v>
      </c>
      <c r="L77" s="13">
        <f t="shared" si="37"/>
        <v>13564395</v>
      </c>
      <c r="M77" s="63">
        <f t="shared" si="40"/>
        <v>50497805</v>
      </c>
      <c r="N77" s="61">
        <v>27</v>
      </c>
      <c r="O77" s="13">
        <v>1306164</v>
      </c>
      <c r="P77" s="13">
        <f t="shared" si="35"/>
        <v>35266428</v>
      </c>
      <c r="Q77" s="63">
        <f t="shared" si="38"/>
        <v>229992841</v>
      </c>
    </row>
    <row r="78" spans="2:17" x14ac:dyDescent="0.2">
      <c r="B78" s="75">
        <v>28</v>
      </c>
      <c r="C78" s="76">
        <v>8411307</v>
      </c>
      <c r="D78" s="76">
        <f t="shared" si="36"/>
        <v>235516596</v>
      </c>
      <c r="E78" s="77">
        <f t="shared" si="39"/>
        <v>923626318</v>
      </c>
      <c r="F78" s="76">
        <v>28</v>
      </c>
      <c r="G78" s="76">
        <v>8187787</v>
      </c>
      <c r="H78" s="76">
        <f t="shared" si="33"/>
        <v>229258036</v>
      </c>
      <c r="I78" s="77">
        <f t="shared" si="34"/>
        <v>1185414753</v>
      </c>
      <c r="J78" s="61">
        <v>28</v>
      </c>
      <c r="K78" s="13">
        <v>631757</v>
      </c>
      <c r="L78" s="13">
        <f t="shared" si="37"/>
        <v>17689196</v>
      </c>
      <c r="M78" s="63">
        <f t="shared" si="40"/>
        <v>68187001</v>
      </c>
      <c r="N78" s="61">
        <v>28</v>
      </c>
      <c r="O78" s="13">
        <v>1411587</v>
      </c>
      <c r="P78" s="13">
        <f t="shared" si="35"/>
        <v>39524436</v>
      </c>
      <c r="Q78" s="63">
        <f t="shared" si="38"/>
        <v>269517277</v>
      </c>
    </row>
    <row r="79" spans="2:17" x14ac:dyDescent="0.2">
      <c r="B79" s="75">
        <v>29</v>
      </c>
      <c r="C79" s="76">
        <v>10549983</v>
      </c>
      <c r="D79" s="76">
        <f t="shared" si="36"/>
        <v>305949507</v>
      </c>
      <c r="E79" s="77">
        <f t="shared" si="39"/>
        <v>1229575825</v>
      </c>
      <c r="F79" s="76">
        <v>29</v>
      </c>
      <c r="G79" s="76">
        <v>9567879</v>
      </c>
      <c r="H79" s="76">
        <f t="shared" si="33"/>
        <v>277468491</v>
      </c>
      <c r="I79" s="77">
        <f t="shared" si="34"/>
        <v>1462883244</v>
      </c>
      <c r="J79" s="61">
        <v>29</v>
      </c>
      <c r="K79" s="13">
        <v>781207</v>
      </c>
      <c r="L79" s="13">
        <f t="shared" si="37"/>
        <v>22655003</v>
      </c>
      <c r="M79" s="63">
        <f t="shared" si="40"/>
        <v>90842004</v>
      </c>
      <c r="N79" s="61">
        <v>29</v>
      </c>
      <c r="O79" s="13">
        <v>1535647</v>
      </c>
      <c r="P79" s="13">
        <f t="shared" si="35"/>
        <v>44533763</v>
      </c>
      <c r="Q79" s="63">
        <f t="shared" si="38"/>
        <v>314051040</v>
      </c>
    </row>
    <row r="80" spans="2:17" x14ac:dyDescent="0.2">
      <c r="B80" s="75">
        <v>30</v>
      </c>
      <c r="C80" s="76">
        <v>13003478</v>
      </c>
      <c r="D80" s="76">
        <f t="shared" si="36"/>
        <v>390104340</v>
      </c>
      <c r="E80" s="77">
        <f t="shared" si="39"/>
        <v>1619680165</v>
      </c>
      <c r="F80" s="76">
        <v>30</v>
      </c>
      <c r="G80" s="76">
        <v>11379170</v>
      </c>
      <c r="H80" s="76">
        <f t="shared" si="33"/>
        <v>341375100</v>
      </c>
      <c r="I80" s="77">
        <f t="shared" si="34"/>
        <v>1804258344</v>
      </c>
      <c r="J80" s="61">
        <v>30</v>
      </c>
      <c r="K80" s="13">
        <v>952927</v>
      </c>
      <c r="L80" s="13">
        <f t="shared" si="37"/>
        <v>28587810</v>
      </c>
      <c r="M80" s="63">
        <f t="shared" si="40"/>
        <v>119429814</v>
      </c>
      <c r="N80" s="61">
        <v>30</v>
      </c>
      <c r="O80" s="13">
        <v>1681012</v>
      </c>
      <c r="P80" s="13">
        <f t="shared" si="35"/>
        <v>50430360</v>
      </c>
      <c r="Q80" s="63">
        <f t="shared" si="38"/>
        <v>364481400</v>
      </c>
    </row>
    <row r="81" spans="2:17" x14ac:dyDescent="0.2">
      <c r="B81" s="75">
        <v>31</v>
      </c>
      <c r="C81" s="76">
        <v>15971290</v>
      </c>
      <c r="D81" s="76">
        <f t="shared" si="36"/>
        <v>495109990</v>
      </c>
      <c r="E81" s="77">
        <f t="shared" si="39"/>
        <v>2114790155</v>
      </c>
      <c r="F81" s="76">
        <v>31</v>
      </c>
      <c r="G81" s="76">
        <v>14022828</v>
      </c>
      <c r="H81" s="76">
        <f t="shared" si="33"/>
        <v>434707668</v>
      </c>
      <c r="I81" s="77">
        <f t="shared" si="34"/>
        <v>2238966012</v>
      </c>
      <c r="J81" s="61">
        <v>31</v>
      </c>
      <c r="K81" s="13">
        <v>1151937</v>
      </c>
      <c r="L81" s="13">
        <f t="shared" si="37"/>
        <v>35710047</v>
      </c>
      <c r="M81" s="63">
        <f t="shared" si="40"/>
        <v>155139861</v>
      </c>
      <c r="N81" s="61">
        <v>31</v>
      </c>
      <c r="O81" s="13">
        <v>1860951</v>
      </c>
      <c r="P81" s="13">
        <f t="shared" si="35"/>
        <v>57689481</v>
      </c>
      <c r="Q81" s="63">
        <f t="shared" si="38"/>
        <v>422170881</v>
      </c>
    </row>
    <row r="82" spans="2:17" x14ac:dyDescent="0.2">
      <c r="B82" s="75">
        <v>32</v>
      </c>
      <c r="C82" s="76">
        <v>19730569</v>
      </c>
      <c r="D82" s="76">
        <f t="shared" si="36"/>
        <v>631378208</v>
      </c>
      <c r="E82" s="77">
        <f t="shared" si="39"/>
        <v>2746168363</v>
      </c>
      <c r="F82" s="76">
        <v>32</v>
      </c>
      <c r="G82" s="76">
        <v>18218219</v>
      </c>
      <c r="H82" s="76">
        <f t="shared" si="33"/>
        <v>582983008</v>
      </c>
      <c r="I82" s="77">
        <f t="shared" si="34"/>
        <v>2821949020</v>
      </c>
      <c r="J82" s="61">
        <v>32</v>
      </c>
      <c r="K82" s="13">
        <v>1396139</v>
      </c>
      <c r="L82" s="13">
        <f t="shared" si="37"/>
        <v>44676448</v>
      </c>
      <c r="M82" s="63">
        <f t="shared" si="40"/>
        <v>199816309</v>
      </c>
      <c r="N82" s="61">
        <v>32</v>
      </c>
      <c r="O82" s="13">
        <v>2090694</v>
      </c>
      <c r="P82" s="13">
        <f t="shared" si="35"/>
        <v>66902208</v>
      </c>
      <c r="Q82" s="63">
        <f t="shared" si="38"/>
        <v>489073089</v>
      </c>
    </row>
    <row r="83" spans="2:17" x14ac:dyDescent="0.2">
      <c r="B83" s="75">
        <v>33</v>
      </c>
      <c r="C83" s="76">
        <v>25118801</v>
      </c>
      <c r="D83" s="76">
        <f t="shared" si="36"/>
        <v>828920433</v>
      </c>
      <c r="E83" s="77">
        <f t="shared" si="39"/>
        <v>3575088796</v>
      </c>
      <c r="F83" s="76">
        <v>33</v>
      </c>
      <c r="G83" s="76">
        <v>25343901</v>
      </c>
      <c r="H83" s="76">
        <f t="shared" si="33"/>
        <v>836348733</v>
      </c>
      <c r="I83" s="77">
        <f t="shared" si="34"/>
        <v>3658297753</v>
      </c>
      <c r="J83" s="61">
        <v>33</v>
      </c>
      <c r="K83" s="13">
        <v>1688750</v>
      </c>
      <c r="L83" s="13">
        <f t="shared" si="37"/>
        <v>55728750</v>
      </c>
      <c r="M83" s="63">
        <f t="shared" si="40"/>
        <v>255545059</v>
      </c>
      <c r="N83" s="61">
        <v>33</v>
      </c>
      <c r="O83" s="13">
        <v>2401993</v>
      </c>
      <c r="P83" s="13">
        <f t="shared" si="35"/>
        <v>79265769</v>
      </c>
      <c r="Q83" s="63">
        <f t="shared" si="38"/>
        <v>568338858</v>
      </c>
    </row>
    <row r="84" spans="2:17" x14ac:dyDescent="0.2">
      <c r="B84" s="75">
        <v>34</v>
      </c>
      <c r="C84" s="76">
        <v>35184421</v>
      </c>
      <c r="D84" s="76">
        <f t="shared" si="36"/>
        <v>1196270314</v>
      </c>
      <c r="E84" s="77">
        <f t="shared" si="39"/>
        <v>4771359110</v>
      </c>
      <c r="F84" s="76">
        <v>34</v>
      </c>
      <c r="G84" s="76">
        <v>40257013</v>
      </c>
      <c r="H84" s="76">
        <f t="shared" si="33"/>
        <v>1368738442</v>
      </c>
      <c r="I84" s="77">
        <f t="shared" si="34"/>
        <v>5027036195</v>
      </c>
      <c r="J84" s="61">
        <v>34</v>
      </c>
      <c r="K84" s="13">
        <v>2050594</v>
      </c>
      <c r="L84" s="13">
        <f t="shared" si="37"/>
        <v>69720196</v>
      </c>
      <c r="M84" s="63">
        <f t="shared" si="40"/>
        <v>325265255</v>
      </c>
      <c r="N84" s="61">
        <v>34</v>
      </c>
      <c r="O84" s="13">
        <v>2814903</v>
      </c>
      <c r="P84" s="13">
        <f t="shared" si="35"/>
        <v>95706702</v>
      </c>
      <c r="Q84" s="63">
        <f t="shared" si="38"/>
        <v>664045560</v>
      </c>
    </row>
    <row r="85" spans="2:17" x14ac:dyDescent="0.2">
      <c r="B85" s="75">
        <v>35</v>
      </c>
      <c r="C85" s="76">
        <v>65394126</v>
      </c>
      <c r="D85" s="76">
        <f t="shared" si="36"/>
        <v>2288794410</v>
      </c>
      <c r="E85" s="77">
        <f t="shared" si="39"/>
        <v>7060153520</v>
      </c>
      <c r="F85" s="76">
        <v>35</v>
      </c>
      <c r="G85" s="76">
        <v>85562581</v>
      </c>
      <c r="H85" s="76">
        <f t="shared" si="33"/>
        <v>2994690335</v>
      </c>
      <c r="I85" s="77">
        <f t="shared" si="34"/>
        <v>8021726530</v>
      </c>
      <c r="J85" s="61">
        <v>35</v>
      </c>
      <c r="K85" s="13">
        <v>2489905</v>
      </c>
      <c r="L85" s="13">
        <f t="shared" si="37"/>
        <v>87146675</v>
      </c>
      <c r="M85" s="63">
        <f t="shared" si="40"/>
        <v>412411930</v>
      </c>
      <c r="N85" s="61">
        <v>35</v>
      </c>
      <c r="O85" s="13">
        <v>3383825</v>
      </c>
      <c r="P85" s="13">
        <f t="shared" si="35"/>
        <v>118433875</v>
      </c>
      <c r="Q85" s="63">
        <f t="shared" si="38"/>
        <v>782479435</v>
      </c>
    </row>
    <row r="86" spans="2:17" x14ac:dyDescent="0.2">
      <c r="B86" s="75">
        <v>36</v>
      </c>
      <c r="C86" s="76">
        <v>270009409</v>
      </c>
      <c r="D86" s="76">
        <f t="shared" si="36"/>
        <v>9720338724</v>
      </c>
      <c r="E86" s="77">
        <f t="shared" si="39"/>
        <v>16780492244</v>
      </c>
      <c r="F86" s="76">
        <v>36</v>
      </c>
      <c r="G86" s="76">
        <v>248418024</v>
      </c>
      <c r="H86" s="76">
        <f t="shared" si="33"/>
        <v>8943048864</v>
      </c>
      <c r="I86" s="77">
        <f t="shared" si="34"/>
        <v>16964775394</v>
      </c>
      <c r="J86" s="61">
        <v>36</v>
      </c>
      <c r="K86" s="13">
        <v>3095825</v>
      </c>
      <c r="L86" s="13">
        <f t="shared" si="37"/>
        <v>111449700</v>
      </c>
      <c r="M86" s="63">
        <f t="shared" si="40"/>
        <v>523861630</v>
      </c>
      <c r="N86" s="61">
        <v>36</v>
      </c>
      <c r="O86" s="13">
        <v>4197390</v>
      </c>
      <c r="P86" s="13">
        <f t="shared" si="35"/>
        <v>151106040</v>
      </c>
      <c r="Q86" s="63">
        <f t="shared" si="38"/>
        <v>933585475</v>
      </c>
    </row>
    <row r="87" spans="2:17" x14ac:dyDescent="0.2">
      <c r="B87" s="75">
        <v>37</v>
      </c>
      <c r="C87" s="76">
        <v>23014334</v>
      </c>
      <c r="D87" s="76">
        <f t="shared" si="36"/>
        <v>851530358</v>
      </c>
      <c r="E87" s="77">
        <f t="shared" si="39"/>
        <v>17632022602</v>
      </c>
      <c r="F87" s="76">
        <v>37</v>
      </c>
      <c r="G87" s="76">
        <v>13311939</v>
      </c>
      <c r="H87" s="76">
        <f t="shared" si="33"/>
        <v>492541743</v>
      </c>
      <c r="I87" s="77">
        <f t="shared" si="34"/>
        <v>17457317137</v>
      </c>
      <c r="J87" s="61">
        <v>37</v>
      </c>
      <c r="K87" s="13">
        <v>4028282</v>
      </c>
      <c r="L87" s="13">
        <f t="shared" si="37"/>
        <v>149046434</v>
      </c>
      <c r="M87" s="63">
        <f t="shared" si="40"/>
        <v>672908064</v>
      </c>
      <c r="N87" s="61">
        <v>37</v>
      </c>
      <c r="O87" s="13">
        <v>5497156</v>
      </c>
      <c r="P87" s="13">
        <f t="shared" si="35"/>
        <v>203394772</v>
      </c>
      <c r="Q87" s="63">
        <f t="shared" si="38"/>
        <v>1136980247</v>
      </c>
    </row>
    <row r="88" spans="2:17" x14ac:dyDescent="0.2">
      <c r="B88" s="75">
        <v>38</v>
      </c>
      <c r="C88" s="76"/>
      <c r="D88" s="76"/>
      <c r="E88" s="77"/>
      <c r="F88" s="76">
        <v>38</v>
      </c>
      <c r="G88" s="76"/>
      <c r="H88" s="76"/>
      <c r="I88" s="77"/>
      <c r="J88" s="61">
        <v>38</v>
      </c>
      <c r="K88" s="13">
        <v>5926703</v>
      </c>
      <c r="L88" s="13">
        <f t="shared" si="37"/>
        <v>225214714</v>
      </c>
      <c r="M88" s="63">
        <f t="shared" si="40"/>
        <v>898122778</v>
      </c>
      <c r="N88" s="61">
        <v>38</v>
      </c>
      <c r="O88" s="13">
        <v>7926347</v>
      </c>
      <c r="P88" s="13">
        <f t="shared" si="35"/>
        <v>301201186</v>
      </c>
      <c r="Q88" s="63">
        <f t="shared" si="38"/>
        <v>1438181433</v>
      </c>
    </row>
    <row r="89" spans="2:17" x14ac:dyDescent="0.2">
      <c r="B89" s="75">
        <v>39</v>
      </c>
      <c r="C89" s="76"/>
      <c r="D89" s="76"/>
      <c r="E89" s="77"/>
      <c r="F89" s="76">
        <v>39</v>
      </c>
      <c r="G89" s="76"/>
      <c r="H89" s="76"/>
      <c r="I89" s="77"/>
      <c r="J89" s="61">
        <v>39</v>
      </c>
      <c r="K89" s="13">
        <v>11946311</v>
      </c>
      <c r="L89" s="13">
        <f t="shared" si="37"/>
        <v>465906129</v>
      </c>
      <c r="M89" s="63">
        <f t="shared" si="40"/>
        <v>1364028907</v>
      </c>
      <c r="N89" s="61">
        <v>39</v>
      </c>
      <c r="O89" s="13">
        <v>13889885</v>
      </c>
      <c r="P89" s="13">
        <f t="shared" si="35"/>
        <v>541705515</v>
      </c>
      <c r="Q89" s="63">
        <f t="shared" si="38"/>
        <v>1979886948</v>
      </c>
    </row>
    <row r="90" spans="2:17" x14ac:dyDescent="0.2">
      <c r="B90" s="75">
        <v>40</v>
      </c>
      <c r="C90" s="76"/>
      <c r="D90" s="76"/>
      <c r="E90" s="77"/>
      <c r="F90" s="76">
        <v>40</v>
      </c>
      <c r="G90" s="76"/>
      <c r="H90" s="76"/>
      <c r="I90" s="77"/>
      <c r="J90" s="61">
        <v>40</v>
      </c>
      <c r="K90" s="13">
        <v>49242414</v>
      </c>
      <c r="L90" s="13">
        <f t="shared" si="37"/>
        <v>1969696560</v>
      </c>
      <c r="M90" s="63">
        <f t="shared" si="40"/>
        <v>3333725467</v>
      </c>
      <c r="N90" s="61">
        <v>40</v>
      </c>
      <c r="O90" s="13">
        <v>28604518</v>
      </c>
      <c r="P90" s="13">
        <f t="shared" si="35"/>
        <v>1144180720</v>
      </c>
      <c r="Q90" s="63">
        <f t="shared" si="38"/>
        <v>3124067668</v>
      </c>
    </row>
    <row r="91" spans="2:17" x14ac:dyDescent="0.2">
      <c r="B91" s="61"/>
      <c r="E91" s="63"/>
      <c r="F91" s="61"/>
      <c r="I91" s="63"/>
      <c r="J91" s="61"/>
      <c r="M91" s="63"/>
      <c r="N91" s="61"/>
      <c r="Q91" s="63"/>
    </row>
    <row r="92" spans="2:17" x14ac:dyDescent="0.2">
      <c r="B92" s="64"/>
      <c r="C92" s="65" t="s">
        <v>172</v>
      </c>
      <c r="D92" s="65">
        <f>(SUM(D62:D90))/(SUM(C62:C90))</f>
        <v>34.253427555937193</v>
      </c>
      <c r="E92" s="71"/>
      <c r="F92" s="64"/>
      <c r="G92" s="65" t="s">
        <v>172</v>
      </c>
      <c r="H92" s="65">
        <f>(SUM(H60:H90))/(SUM(G60:G90))</f>
        <v>33.914030248884906</v>
      </c>
      <c r="I92" s="71"/>
      <c r="J92" s="64"/>
      <c r="K92" s="65" t="s">
        <v>172</v>
      </c>
      <c r="L92" s="65">
        <f>(SUM(L62:L90))/(SUM(K62:K90))</f>
        <v>38.123911096180493</v>
      </c>
      <c r="M92" s="71"/>
      <c r="N92" s="64"/>
      <c r="O92" s="65" t="s">
        <v>172</v>
      </c>
      <c r="P92" s="65">
        <f>(SUM(P60:P90))/(SUM(O60:O90))</f>
        <v>35.726300564414146</v>
      </c>
      <c r="Q92" s="71"/>
    </row>
  </sheetData>
  <mergeCells count="10">
    <mergeCell ref="B49:E50"/>
    <mergeCell ref="F49:I50"/>
    <mergeCell ref="J49:M50"/>
    <mergeCell ref="N49:Q50"/>
    <mergeCell ref="B2:Q2"/>
    <mergeCell ref="B48:Q48"/>
    <mergeCell ref="B3:E4"/>
    <mergeCell ref="F3:I4"/>
    <mergeCell ref="J3:M4"/>
    <mergeCell ref="N3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36CC-2E6B-0D43-87A8-02414AEC4EB5}">
  <dimension ref="B2:Q31"/>
  <sheetViews>
    <sheetView tabSelected="1" topLeftCell="A8" zoomScale="159" workbookViewId="0">
      <selection activeCell="K16" sqref="K16"/>
    </sheetView>
  </sheetViews>
  <sheetFormatPr baseColWidth="10" defaultRowHeight="16" x14ac:dyDescent="0.2"/>
  <cols>
    <col min="1" max="1" width="10.83203125" style="14" customWidth="1"/>
    <col min="2" max="2" width="2.33203125" style="14" customWidth="1"/>
    <col min="3" max="3" width="10.33203125" style="14" customWidth="1"/>
    <col min="4" max="4" width="10.6640625" style="14" customWidth="1"/>
    <col min="5" max="5" width="11.33203125" style="14" bestFit="1" customWidth="1"/>
    <col min="6" max="9" width="9.33203125" style="14" bestFit="1" customWidth="1"/>
    <col min="10" max="10" width="11.33203125" style="14" bestFit="1" customWidth="1"/>
    <col min="11" max="14" width="9.33203125" style="14" bestFit="1" customWidth="1"/>
    <col min="15" max="15" width="2.33203125" style="14" customWidth="1"/>
    <col min="16" max="16" width="10.83203125" style="14"/>
    <col min="17" max="17" width="12.33203125" style="14" bestFit="1" customWidth="1"/>
    <col min="18" max="16384" width="10.83203125" style="14"/>
  </cols>
  <sheetData>
    <row r="2" spans="2:17" ht="14" customHeight="1" x14ac:dyDescent="0.2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2:17" ht="63" customHeight="1" thickBot="1" x14ac:dyDescent="0.25">
      <c r="B3" s="32"/>
      <c r="C3" s="137" t="s">
        <v>194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33"/>
      <c r="Q3" s="28"/>
    </row>
    <row r="4" spans="2:17" x14ac:dyDescent="0.2">
      <c r="B4" s="32"/>
      <c r="C4" s="133" t="s">
        <v>130</v>
      </c>
      <c r="D4" s="134"/>
      <c r="E4" s="129" t="s">
        <v>131</v>
      </c>
      <c r="F4" s="130"/>
      <c r="G4" s="130"/>
      <c r="H4" s="130"/>
      <c r="I4" s="131"/>
      <c r="J4" s="132" t="s">
        <v>132</v>
      </c>
      <c r="K4" s="130"/>
      <c r="L4" s="130"/>
      <c r="M4" s="130"/>
      <c r="N4" s="131"/>
      <c r="O4" s="33"/>
    </row>
    <row r="5" spans="2:17" ht="17" thickBot="1" x14ac:dyDescent="0.25">
      <c r="B5" s="32"/>
      <c r="C5" s="135"/>
      <c r="D5" s="136"/>
      <c r="E5" s="34" t="s">
        <v>142</v>
      </c>
      <c r="F5" s="35" t="s">
        <v>143</v>
      </c>
      <c r="G5" s="35" t="s">
        <v>144</v>
      </c>
      <c r="H5" s="35" t="s">
        <v>145</v>
      </c>
      <c r="I5" s="36" t="s">
        <v>146</v>
      </c>
      <c r="J5" s="34" t="s">
        <v>142</v>
      </c>
      <c r="K5" s="35" t="s">
        <v>143</v>
      </c>
      <c r="L5" s="35" t="s">
        <v>144</v>
      </c>
      <c r="M5" s="35" t="s">
        <v>145</v>
      </c>
      <c r="N5" s="36" t="s">
        <v>146</v>
      </c>
      <c r="O5" s="33"/>
    </row>
    <row r="6" spans="2:17" s="59" customFormat="1" x14ac:dyDescent="0.2">
      <c r="B6" s="56"/>
      <c r="C6" s="126" t="s">
        <v>148</v>
      </c>
      <c r="D6" s="37" t="s">
        <v>149</v>
      </c>
      <c r="E6" s="38">
        <v>11604</v>
      </c>
      <c r="F6" s="39">
        <v>353581</v>
      </c>
      <c r="G6" s="39">
        <v>1188596</v>
      </c>
      <c r="H6" s="39">
        <v>1610112</v>
      </c>
      <c r="I6" s="40">
        <v>12730158</v>
      </c>
      <c r="J6" s="38">
        <v>15048</v>
      </c>
      <c r="K6" s="39">
        <v>418614</v>
      </c>
      <c r="L6" s="39">
        <v>1392224</v>
      </c>
      <c r="M6" s="39">
        <v>4383157</v>
      </c>
      <c r="N6" s="40">
        <v>14850352</v>
      </c>
      <c r="O6" s="58"/>
    </row>
    <row r="7" spans="2:17" s="59" customFormat="1" x14ac:dyDescent="0.2">
      <c r="B7" s="56"/>
      <c r="C7" s="127"/>
      <c r="D7" s="41" t="s">
        <v>133</v>
      </c>
      <c r="E7" s="42">
        <v>1276120</v>
      </c>
      <c r="F7" s="43">
        <v>324</v>
      </c>
      <c r="G7" s="43">
        <v>106</v>
      </c>
      <c r="H7" s="43">
        <v>69</v>
      </c>
      <c r="I7" s="41">
        <v>15</v>
      </c>
      <c r="J7" s="42">
        <v>771808</v>
      </c>
      <c r="K7" s="43">
        <v>264</v>
      </c>
      <c r="L7" s="43">
        <v>80</v>
      </c>
      <c r="M7" s="43">
        <v>26</v>
      </c>
      <c r="N7" s="41">
        <v>13</v>
      </c>
      <c r="O7" s="58"/>
    </row>
    <row r="8" spans="2:17" s="59" customFormat="1" x14ac:dyDescent="0.2">
      <c r="B8" s="56"/>
      <c r="C8" s="127"/>
      <c r="D8" s="41" t="s">
        <v>150</v>
      </c>
      <c r="E8" s="57">
        <v>3095133</v>
      </c>
      <c r="F8" s="44">
        <v>2086</v>
      </c>
      <c r="G8" s="44">
        <v>1106</v>
      </c>
      <c r="H8" s="43">
        <v>806</v>
      </c>
      <c r="I8" s="41">
        <v>587</v>
      </c>
      <c r="J8" s="57">
        <v>2741504</v>
      </c>
      <c r="K8" s="44">
        <v>1805</v>
      </c>
      <c r="L8" s="44">
        <v>1012</v>
      </c>
      <c r="M8" s="43">
        <v>515</v>
      </c>
      <c r="N8" s="41">
        <v>376</v>
      </c>
      <c r="O8" s="58"/>
    </row>
    <row r="9" spans="2:17" s="59" customFormat="1" x14ac:dyDescent="0.2">
      <c r="B9" s="56"/>
      <c r="C9" s="127"/>
      <c r="D9" s="41" t="s">
        <v>138</v>
      </c>
      <c r="E9" s="60">
        <v>35145204844</v>
      </c>
      <c r="F9" s="44">
        <v>471831811</v>
      </c>
      <c r="G9" s="44">
        <v>471929811</v>
      </c>
      <c r="H9" s="44">
        <v>472100811</v>
      </c>
      <c r="I9" s="45">
        <v>472117111</v>
      </c>
      <c r="J9" s="60">
        <v>27984871336</v>
      </c>
      <c r="K9" s="44">
        <v>436920153</v>
      </c>
      <c r="L9" s="44">
        <v>436999453</v>
      </c>
      <c r="M9" s="44">
        <v>437264453</v>
      </c>
      <c r="N9" s="45">
        <v>437273953</v>
      </c>
      <c r="O9" s="58"/>
    </row>
    <row r="10" spans="2:17" s="59" customFormat="1" x14ac:dyDescent="0.2">
      <c r="B10" s="56"/>
      <c r="C10" s="127" t="s">
        <v>147</v>
      </c>
      <c r="D10" s="41" t="s">
        <v>134</v>
      </c>
      <c r="E10" s="46">
        <v>0.90400000000000003</v>
      </c>
      <c r="F10" s="47">
        <v>0.88</v>
      </c>
      <c r="G10" s="47">
        <v>0.88500000000000001</v>
      </c>
      <c r="H10" s="47">
        <v>0.88500000000000001</v>
      </c>
      <c r="I10" s="48">
        <v>0.88500000000000001</v>
      </c>
      <c r="J10" s="46">
        <v>0.92600000000000005</v>
      </c>
      <c r="K10" s="47">
        <v>0.89</v>
      </c>
      <c r="L10" s="47">
        <v>0.85899999999999999</v>
      </c>
      <c r="M10" s="47">
        <v>0.89500000000000002</v>
      </c>
      <c r="N10" s="48">
        <v>0.89300000000000002</v>
      </c>
      <c r="O10" s="58"/>
    </row>
    <row r="11" spans="2:17" s="59" customFormat="1" x14ac:dyDescent="0.2">
      <c r="B11" s="56"/>
      <c r="C11" s="127"/>
      <c r="D11" s="41" t="s">
        <v>135</v>
      </c>
      <c r="E11" s="46">
        <v>3.4000000000000002E-2</v>
      </c>
      <c r="F11" s="47">
        <v>0.79500000000000004</v>
      </c>
      <c r="G11" s="47">
        <v>0.80500000000000005</v>
      </c>
      <c r="H11" s="47">
        <v>0.81</v>
      </c>
      <c r="I11" s="48">
        <v>0.81499999999999995</v>
      </c>
      <c r="J11" s="46">
        <v>3.3000000000000002E-2</v>
      </c>
      <c r="K11" s="47">
        <v>0.874</v>
      </c>
      <c r="L11" s="47">
        <v>0.84399999999999997</v>
      </c>
      <c r="M11" s="47">
        <v>0.88</v>
      </c>
      <c r="N11" s="48">
        <v>0.877</v>
      </c>
      <c r="O11" s="58"/>
    </row>
    <row r="12" spans="2:17" s="59" customFormat="1" x14ac:dyDescent="0.2">
      <c r="B12" s="56"/>
      <c r="C12" s="127"/>
      <c r="D12" s="41" t="s">
        <v>136</v>
      </c>
      <c r="E12" s="46">
        <v>0.87</v>
      </c>
      <c r="F12" s="47">
        <v>8.5000000000000006E-2</v>
      </c>
      <c r="G12" s="47">
        <v>0.08</v>
      </c>
      <c r="H12" s="47">
        <v>7.4999999999999997E-2</v>
      </c>
      <c r="I12" s="48">
        <v>7.0000000000000007E-2</v>
      </c>
      <c r="J12" s="46">
        <v>0.89300000000000002</v>
      </c>
      <c r="K12" s="47">
        <v>1.6E-2</v>
      </c>
      <c r="L12" s="47">
        <v>1.4999999999999999E-2</v>
      </c>
      <c r="M12" s="47">
        <v>1.4999999999999999E-2</v>
      </c>
      <c r="N12" s="48">
        <v>1.6E-2</v>
      </c>
      <c r="O12" s="58"/>
    </row>
    <row r="13" spans="2:17" s="59" customFormat="1" ht="17" thickBot="1" x14ac:dyDescent="0.25">
      <c r="B13" s="56"/>
      <c r="C13" s="128"/>
      <c r="D13" s="49" t="s">
        <v>137</v>
      </c>
      <c r="E13" s="50">
        <v>0.04</v>
      </c>
      <c r="F13" s="51">
        <v>1.4999999999999999E-2</v>
      </c>
      <c r="G13" s="51">
        <v>1.0999999999999999E-2</v>
      </c>
      <c r="H13" s="51">
        <v>0.01</v>
      </c>
      <c r="I13" s="110">
        <v>0.01</v>
      </c>
      <c r="J13" s="50">
        <v>0.03</v>
      </c>
      <c r="K13" s="51">
        <v>1.0999999999999999E-2</v>
      </c>
      <c r="L13" s="51">
        <v>3.1E-2</v>
      </c>
      <c r="M13" s="51">
        <v>8.0000000000000002E-3</v>
      </c>
      <c r="N13" s="52">
        <v>8.0000000000000002E-3</v>
      </c>
      <c r="O13" s="58"/>
    </row>
    <row r="14" spans="2:17" ht="14" customHeight="1" x14ac:dyDescent="0.2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5"/>
    </row>
    <row r="19" spans="2:15" x14ac:dyDescent="0.2"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</row>
    <row r="20" spans="2:15" ht="63" customHeight="1" thickBot="1" x14ac:dyDescent="0.25">
      <c r="B20" s="32"/>
      <c r="C20" s="137" t="s">
        <v>194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33"/>
    </row>
    <row r="21" spans="2:15" x14ac:dyDescent="0.2">
      <c r="B21" s="32"/>
      <c r="C21" s="133" t="s">
        <v>130</v>
      </c>
      <c r="D21" s="134"/>
      <c r="E21" s="129" t="s">
        <v>131</v>
      </c>
      <c r="F21" s="130"/>
      <c r="G21" s="130"/>
      <c r="H21" s="130"/>
      <c r="I21" s="131"/>
      <c r="J21" s="132" t="s">
        <v>132</v>
      </c>
      <c r="K21" s="130"/>
      <c r="L21" s="130"/>
      <c r="M21" s="130"/>
      <c r="N21" s="131"/>
      <c r="O21" s="33"/>
    </row>
    <row r="22" spans="2:15" ht="17" thickBot="1" x14ac:dyDescent="0.25">
      <c r="B22" s="32"/>
      <c r="C22" s="135"/>
      <c r="D22" s="136"/>
      <c r="E22" s="34" t="s">
        <v>142</v>
      </c>
      <c r="F22" s="35" t="s">
        <v>143</v>
      </c>
      <c r="G22" s="35" t="s">
        <v>144</v>
      </c>
      <c r="H22" s="35" t="s">
        <v>145</v>
      </c>
      <c r="I22" s="36" t="s">
        <v>146</v>
      </c>
      <c r="J22" s="34" t="s">
        <v>142</v>
      </c>
      <c r="K22" s="35" t="s">
        <v>143</v>
      </c>
      <c r="L22" s="35" t="s">
        <v>144</v>
      </c>
      <c r="M22" s="35" t="s">
        <v>145</v>
      </c>
      <c r="N22" s="36" t="s">
        <v>146</v>
      </c>
      <c r="O22" s="33"/>
    </row>
    <row r="23" spans="2:15" x14ac:dyDescent="0.2">
      <c r="B23" s="56"/>
      <c r="C23" s="126" t="s">
        <v>148</v>
      </c>
      <c r="D23" s="37" t="s">
        <v>149</v>
      </c>
      <c r="E23" s="38">
        <v>11604</v>
      </c>
      <c r="F23" s="39">
        <v>353581</v>
      </c>
      <c r="G23" s="39">
        <v>1188596</v>
      </c>
      <c r="H23" s="39">
        <v>2749144</v>
      </c>
      <c r="I23" s="40">
        <v>12200365</v>
      </c>
      <c r="J23" s="38">
        <v>15048</v>
      </c>
      <c r="K23" s="39">
        <v>418614</v>
      </c>
      <c r="L23" s="39">
        <v>1392224</v>
      </c>
      <c r="M23" s="39">
        <v>4383157</v>
      </c>
      <c r="N23" s="40">
        <v>14850352</v>
      </c>
      <c r="O23" s="58"/>
    </row>
    <row r="24" spans="2:15" x14ac:dyDescent="0.2">
      <c r="B24" s="56"/>
      <c r="C24" s="127"/>
      <c r="D24" s="41" t="s">
        <v>133</v>
      </c>
      <c r="E24" s="42">
        <v>1276120</v>
      </c>
      <c r="F24" s="43">
        <v>324</v>
      </c>
      <c r="G24" s="43">
        <v>106</v>
      </c>
      <c r="H24" s="43">
        <v>38</v>
      </c>
      <c r="I24" s="41">
        <v>15</v>
      </c>
      <c r="J24" s="42">
        <v>771808</v>
      </c>
      <c r="K24" s="43">
        <v>264</v>
      </c>
      <c r="L24" s="43">
        <v>80</v>
      </c>
      <c r="M24" s="43">
        <v>26</v>
      </c>
      <c r="N24" s="41">
        <v>13</v>
      </c>
      <c r="O24" s="58"/>
    </row>
    <row r="25" spans="2:15" x14ac:dyDescent="0.2">
      <c r="B25" s="56"/>
      <c r="C25" s="127"/>
      <c r="D25" s="41" t="s">
        <v>150</v>
      </c>
      <c r="E25" s="57">
        <v>3095133</v>
      </c>
      <c r="F25" s="44">
        <v>2086</v>
      </c>
      <c r="G25" s="44">
        <v>1106</v>
      </c>
      <c r="H25" s="43">
        <v>705</v>
      </c>
      <c r="I25" s="41">
        <v>549</v>
      </c>
      <c r="J25" s="57">
        <v>2741504</v>
      </c>
      <c r="K25" s="44">
        <v>1805</v>
      </c>
      <c r="L25" s="44">
        <v>1012</v>
      </c>
      <c r="M25" s="43">
        <v>515</v>
      </c>
      <c r="N25" s="41">
        <v>376</v>
      </c>
      <c r="O25" s="58"/>
    </row>
    <row r="26" spans="2:15" x14ac:dyDescent="0.2">
      <c r="B26" s="56"/>
      <c r="C26" s="127"/>
      <c r="D26" s="41" t="s">
        <v>138</v>
      </c>
      <c r="E26" s="60">
        <v>35145204844</v>
      </c>
      <c r="F26" s="44">
        <v>471831811</v>
      </c>
      <c r="G26" s="44">
        <v>471929811</v>
      </c>
      <c r="H26" s="44">
        <v>472145811</v>
      </c>
      <c r="I26" s="45">
        <v>472157411</v>
      </c>
      <c r="J26" s="60">
        <v>27984871336</v>
      </c>
      <c r="K26" s="44">
        <v>436920153</v>
      </c>
      <c r="L26" s="44">
        <v>436999453</v>
      </c>
      <c r="M26" s="44">
        <v>437264453</v>
      </c>
      <c r="N26" s="45">
        <v>437273953</v>
      </c>
      <c r="O26" s="58"/>
    </row>
    <row r="27" spans="2:15" x14ac:dyDescent="0.2">
      <c r="B27" s="56"/>
      <c r="C27" s="127" t="s">
        <v>147</v>
      </c>
      <c r="D27" s="41" t="s">
        <v>134</v>
      </c>
      <c r="E27" s="46">
        <v>0.90400000000000003</v>
      </c>
      <c r="F27" s="47">
        <v>0.88</v>
      </c>
      <c r="G27" s="47">
        <v>0.88500000000000001</v>
      </c>
      <c r="H27" s="47">
        <v>0.88200000000000001</v>
      </c>
      <c r="I27" s="48">
        <v>0.88400000000000001</v>
      </c>
      <c r="J27" s="46">
        <v>0.92600000000000005</v>
      </c>
      <c r="K27" s="47">
        <v>0.89</v>
      </c>
      <c r="L27" s="47">
        <v>0.85899999999999999</v>
      </c>
      <c r="M27" s="47">
        <v>0.89500000000000002</v>
      </c>
      <c r="N27" s="48">
        <v>0.89300000000000002</v>
      </c>
      <c r="O27" s="58"/>
    </row>
    <row r="28" spans="2:15" x14ac:dyDescent="0.2">
      <c r="B28" s="56"/>
      <c r="C28" s="127"/>
      <c r="D28" s="41" t="s">
        <v>135</v>
      </c>
      <c r="E28" s="46">
        <v>3.4000000000000002E-2</v>
      </c>
      <c r="F28" s="47">
        <v>0.79500000000000004</v>
      </c>
      <c r="G28" s="47">
        <v>0.80500000000000005</v>
      </c>
      <c r="H28" s="47">
        <v>0.80500000000000005</v>
      </c>
      <c r="I28" s="48">
        <v>0.81200000000000006</v>
      </c>
      <c r="J28" s="46">
        <v>3.3000000000000002E-2</v>
      </c>
      <c r="K28" s="47">
        <v>0.874</v>
      </c>
      <c r="L28" s="47">
        <v>0.84399999999999997</v>
      </c>
      <c r="M28" s="47">
        <v>0.88</v>
      </c>
      <c r="N28" s="48">
        <v>0.877</v>
      </c>
      <c r="O28" s="58"/>
    </row>
    <row r="29" spans="2:15" x14ac:dyDescent="0.2">
      <c r="B29" s="56"/>
      <c r="C29" s="127"/>
      <c r="D29" s="41" t="s">
        <v>136</v>
      </c>
      <c r="E29" s="46">
        <v>0.87</v>
      </c>
      <c r="F29" s="47">
        <v>8.5000000000000006E-2</v>
      </c>
      <c r="G29" s="47">
        <v>0.08</v>
      </c>
      <c r="H29" s="47">
        <v>7.6999999999999999E-2</v>
      </c>
      <c r="I29" s="48">
        <v>7.1999999999999995E-2</v>
      </c>
      <c r="J29" s="46">
        <v>0.89300000000000002</v>
      </c>
      <c r="K29" s="47">
        <v>1.6E-2</v>
      </c>
      <c r="L29" s="47">
        <v>1.4999999999999999E-2</v>
      </c>
      <c r="M29" s="47">
        <v>1.4999999999999999E-2</v>
      </c>
      <c r="N29" s="48">
        <v>1.6E-2</v>
      </c>
      <c r="O29" s="58"/>
    </row>
    <row r="30" spans="2:15" ht="17" thickBot="1" x14ac:dyDescent="0.25">
      <c r="B30" s="56"/>
      <c r="C30" s="128"/>
      <c r="D30" s="49" t="s">
        <v>137</v>
      </c>
      <c r="E30" s="50">
        <v>0.04</v>
      </c>
      <c r="F30" s="51">
        <v>1.4999999999999999E-2</v>
      </c>
      <c r="G30" s="51">
        <v>1.0999999999999999E-2</v>
      </c>
      <c r="H30" s="51">
        <v>1.0999999999999999E-2</v>
      </c>
      <c r="I30" s="52">
        <v>0.01</v>
      </c>
      <c r="J30" s="50">
        <v>0.03</v>
      </c>
      <c r="K30" s="51">
        <v>1.0999999999999999E-2</v>
      </c>
      <c r="L30" s="51">
        <v>3.1E-2</v>
      </c>
      <c r="M30" s="51">
        <v>8.0000000000000002E-3</v>
      </c>
      <c r="N30" s="52">
        <v>8.0000000000000002E-3</v>
      </c>
      <c r="O30" s="58"/>
    </row>
    <row r="31" spans="2:15" x14ac:dyDescent="0.2"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</row>
  </sheetData>
  <mergeCells count="12">
    <mergeCell ref="C3:N3"/>
    <mergeCell ref="C20:N20"/>
    <mergeCell ref="C21:D22"/>
    <mergeCell ref="E21:I21"/>
    <mergeCell ref="J21:N21"/>
    <mergeCell ref="C6:C9"/>
    <mergeCell ref="C10:C13"/>
    <mergeCell ref="C23:C26"/>
    <mergeCell ref="C27:C30"/>
    <mergeCell ref="E4:I4"/>
    <mergeCell ref="J4:N4"/>
    <mergeCell ref="C4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479E-B3AC-EE45-96A7-4563B176590A}">
  <dimension ref="B2:H6"/>
  <sheetViews>
    <sheetView zoomScale="159" workbookViewId="0">
      <selection activeCell="B2" sqref="B2:H6"/>
    </sheetView>
  </sheetViews>
  <sheetFormatPr baseColWidth="10" defaultRowHeight="14" x14ac:dyDescent="0.2"/>
  <cols>
    <col min="1" max="1" width="10.83203125" style="85"/>
    <col min="2" max="2" width="2" style="85" customWidth="1"/>
    <col min="3" max="7" width="10.83203125" style="85"/>
    <col min="8" max="8" width="2" style="85" customWidth="1"/>
    <col min="9" max="16384" width="10.83203125" style="85"/>
  </cols>
  <sheetData>
    <row r="2" spans="2:8" ht="12" customHeight="1" x14ac:dyDescent="0.2">
      <c r="B2" s="89"/>
      <c r="C2" s="90"/>
      <c r="D2" s="90"/>
      <c r="E2" s="90"/>
      <c r="F2" s="90"/>
      <c r="G2" s="90"/>
      <c r="H2" s="91"/>
    </row>
    <row r="3" spans="2:8" ht="17" customHeight="1" thickBot="1" x14ac:dyDescent="0.25">
      <c r="B3" s="92"/>
      <c r="C3" s="138" t="s">
        <v>177</v>
      </c>
      <c r="D3" s="138"/>
      <c r="E3" s="138"/>
      <c r="F3" s="138"/>
      <c r="G3" s="138"/>
      <c r="H3" s="93"/>
    </row>
    <row r="4" spans="2:8" ht="16" thickBot="1" x14ac:dyDescent="0.25">
      <c r="B4" s="92"/>
      <c r="C4" s="86" t="s">
        <v>140</v>
      </c>
      <c r="D4" s="86">
        <v>54</v>
      </c>
      <c r="E4" s="86">
        <v>55</v>
      </c>
      <c r="F4" s="86">
        <v>56</v>
      </c>
      <c r="G4" s="87" t="s">
        <v>141</v>
      </c>
      <c r="H4" s="93"/>
    </row>
    <row r="5" spans="2:8" ht="15" thickTop="1" x14ac:dyDescent="0.2">
      <c r="B5" s="92"/>
      <c r="C5" s="88" t="s">
        <v>139</v>
      </c>
      <c r="D5" s="88">
        <v>1</v>
      </c>
      <c r="E5" s="88">
        <v>2</v>
      </c>
      <c r="F5" s="88">
        <v>15</v>
      </c>
      <c r="G5" s="88">
        <v>18</v>
      </c>
      <c r="H5" s="93"/>
    </row>
    <row r="6" spans="2:8" ht="12" customHeight="1" x14ac:dyDescent="0.2">
      <c r="B6" s="94"/>
      <c r="C6" s="95"/>
      <c r="D6" s="95"/>
      <c r="E6" s="95"/>
      <c r="F6" s="95"/>
      <c r="G6" s="95"/>
      <c r="H6" s="96"/>
    </row>
  </sheetData>
  <mergeCells count="1">
    <mergeCell ref="C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953-7072-FB4B-90BE-66C3123EA5AE}">
  <dimension ref="A2:G17"/>
  <sheetViews>
    <sheetView workbookViewId="0">
      <selection activeCell="G50" sqref="G50"/>
    </sheetView>
  </sheetViews>
  <sheetFormatPr baseColWidth="10" defaultRowHeight="16" x14ac:dyDescent="0.2"/>
  <cols>
    <col min="1" max="1" width="50.33203125" style="1" bestFit="1" customWidth="1"/>
    <col min="2" max="2" width="30.5" style="1" bestFit="1" customWidth="1"/>
    <col min="3" max="3" width="28.83203125" style="1" bestFit="1" customWidth="1"/>
    <col min="4" max="4" width="27.6640625" style="6" bestFit="1" customWidth="1"/>
    <col min="5" max="5" width="27.6640625" style="1" bestFit="1" customWidth="1"/>
    <col min="6" max="6" width="32.33203125" style="1" bestFit="1" customWidth="1"/>
    <col min="7" max="7" width="35.83203125" style="1" bestFit="1" customWidth="1"/>
    <col min="8" max="16384" width="10.83203125" style="1"/>
  </cols>
  <sheetData>
    <row r="2" spans="1:7" x14ac:dyDescent="0.2">
      <c r="A2" s="1" t="s">
        <v>11</v>
      </c>
      <c r="B2" s="1" t="s">
        <v>23</v>
      </c>
      <c r="C2" s="1" t="s">
        <v>22</v>
      </c>
      <c r="D2" s="6" t="s">
        <v>21</v>
      </c>
      <c r="E2" s="1" t="s">
        <v>21</v>
      </c>
      <c r="F2" s="1" t="s">
        <v>33</v>
      </c>
      <c r="G2" s="1" t="s">
        <v>38</v>
      </c>
    </row>
    <row r="3" spans="1:7" x14ac:dyDescent="0.2">
      <c r="A3" s="1" t="s">
        <v>12</v>
      </c>
      <c r="B3" s="1" t="s">
        <v>24</v>
      </c>
      <c r="C3" s="1" t="s">
        <v>24</v>
      </c>
      <c r="D3" s="6" t="s">
        <v>13</v>
      </c>
      <c r="E3" s="1" t="s">
        <v>20</v>
      </c>
      <c r="F3" s="1" t="s">
        <v>34</v>
      </c>
      <c r="G3" s="1" t="s">
        <v>39</v>
      </c>
    </row>
    <row r="4" spans="1:7" x14ac:dyDescent="0.2">
      <c r="A4" s="1" t="s">
        <v>14</v>
      </c>
      <c r="B4" s="2" t="s">
        <v>25</v>
      </c>
      <c r="C4" s="2" t="s">
        <v>27</v>
      </c>
      <c r="D4" s="7" t="s">
        <v>15</v>
      </c>
      <c r="E4" s="2" t="s">
        <v>19</v>
      </c>
      <c r="F4" s="2" t="s">
        <v>35</v>
      </c>
      <c r="G4" s="2" t="s">
        <v>40</v>
      </c>
    </row>
    <row r="5" spans="1:7" x14ac:dyDescent="0.2">
      <c r="A5" s="1" t="s">
        <v>16</v>
      </c>
      <c r="B5" s="1" t="s">
        <v>26</v>
      </c>
      <c r="C5" s="1" t="s">
        <v>26</v>
      </c>
      <c r="D5" s="7" t="s">
        <v>17</v>
      </c>
      <c r="E5" s="1" t="s">
        <v>18</v>
      </c>
      <c r="F5" s="1" t="s">
        <v>36</v>
      </c>
      <c r="G5" s="1" t="s">
        <v>41</v>
      </c>
    </row>
    <row r="6" spans="1:7" x14ac:dyDescent="0.2">
      <c r="A6" s="1" t="s">
        <v>28</v>
      </c>
      <c r="B6" s="1" t="s">
        <v>30</v>
      </c>
      <c r="C6" s="1" t="s">
        <v>29</v>
      </c>
      <c r="D6" s="7" t="s">
        <v>31</v>
      </c>
      <c r="E6" s="1" t="s">
        <v>32</v>
      </c>
      <c r="F6" s="1" t="s">
        <v>37</v>
      </c>
      <c r="G6" s="1" t="s">
        <v>42</v>
      </c>
    </row>
    <row r="7" spans="1:7" x14ac:dyDescent="0.2">
      <c r="A7" s="2" t="s">
        <v>0</v>
      </c>
      <c r="B7" s="3">
        <v>437273953</v>
      </c>
      <c r="C7" s="3">
        <v>471985164</v>
      </c>
      <c r="D7" s="8">
        <v>468775781</v>
      </c>
      <c r="E7" s="3">
        <v>416131685</v>
      </c>
      <c r="F7" s="3">
        <v>342758722</v>
      </c>
      <c r="G7" s="3">
        <v>34375595</v>
      </c>
    </row>
    <row r="8" spans="1:7" x14ac:dyDescent="0.2">
      <c r="A8" s="2" t="s">
        <v>1</v>
      </c>
      <c r="B8" s="3">
        <v>436919854</v>
      </c>
      <c r="C8" s="3">
        <v>471656652</v>
      </c>
      <c r="D8" s="8">
        <v>468655620</v>
      </c>
      <c r="E8" s="3">
        <v>415665727</v>
      </c>
      <c r="F8" s="3">
        <v>342019931</v>
      </c>
      <c r="G8" s="3">
        <v>34375595</v>
      </c>
    </row>
    <row r="9" spans="1:7" x14ac:dyDescent="0.2">
      <c r="A9" s="2" t="s">
        <v>2</v>
      </c>
      <c r="B9" s="2">
        <v>0</v>
      </c>
      <c r="C9" s="2">
        <v>0</v>
      </c>
      <c r="D9" s="7">
        <v>0</v>
      </c>
      <c r="E9" s="2">
        <v>0</v>
      </c>
      <c r="F9" s="2">
        <v>0</v>
      </c>
    </row>
    <row r="10" spans="1:7" x14ac:dyDescent="0.2">
      <c r="A10" s="2" t="s">
        <v>3</v>
      </c>
      <c r="B10" s="4">
        <v>376</v>
      </c>
      <c r="C10" s="2">
        <v>548</v>
      </c>
      <c r="D10" s="8">
        <v>1465</v>
      </c>
      <c r="E10" s="3">
        <v>324311</v>
      </c>
      <c r="F10" s="3">
        <v>73274</v>
      </c>
    </row>
    <row r="11" spans="1:7" x14ac:dyDescent="0.2">
      <c r="A11" s="2" t="s">
        <v>4</v>
      </c>
      <c r="B11" s="3">
        <v>14850352</v>
      </c>
      <c r="C11" s="3">
        <v>12200365</v>
      </c>
      <c r="D11" s="9">
        <v>17687494</v>
      </c>
      <c r="E11" s="3">
        <v>3050</v>
      </c>
      <c r="F11" s="3">
        <v>6820</v>
      </c>
      <c r="G11" s="11">
        <v>460000</v>
      </c>
    </row>
    <row r="12" spans="1:7" x14ac:dyDescent="0.2">
      <c r="A12" s="2" t="s">
        <v>5</v>
      </c>
      <c r="B12" s="2">
        <v>13</v>
      </c>
      <c r="C12" s="2">
        <v>15</v>
      </c>
      <c r="D12" s="10">
        <v>12</v>
      </c>
      <c r="E12" s="3">
        <v>34112</v>
      </c>
      <c r="F12" s="3">
        <v>13139</v>
      </c>
      <c r="G12" s="1">
        <v>477</v>
      </c>
    </row>
    <row r="13" spans="1:7" x14ac:dyDescent="0.2">
      <c r="A13" s="2" t="s">
        <v>6</v>
      </c>
      <c r="B13" s="5">
        <v>1850</v>
      </c>
      <c r="C13" s="3">
        <v>2127</v>
      </c>
      <c r="D13" s="8">
        <v>2668</v>
      </c>
      <c r="E13" s="3">
        <v>330739</v>
      </c>
      <c r="F13" s="3">
        <v>99348</v>
      </c>
      <c r="G13" s="3">
        <v>20639</v>
      </c>
    </row>
    <row r="14" spans="1:7" x14ac:dyDescent="0.2">
      <c r="A14" s="2" t="s">
        <v>7</v>
      </c>
      <c r="B14" s="3">
        <v>412669</v>
      </c>
      <c r="C14" s="3">
        <v>347532</v>
      </c>
      <c r="D14" s="9">
        <v>928839</v>
      </c>
      <c r="E14" s="3">
        <v>2918</v>
      </c>
      <c r="F14" s="3">
        <v>4524</v>
      </c>
      <c r="G14" s="3">
        <v>2124</v>
      </c>
    </row>
    <row r="15" spans="1:7" x14ac:dyDescent="0.2">
      <c r="A15" s="2" t="s">
        <v>8</v>
      </c>
      <c r="B15" s="2">
        <v>267</v>
      </c>
      <c r="C15" s="2">
        <v>333</v>
      </c>
      <c r="D15" s="10">
        <v>131</v>
      </c>
      <c r="E15" s="3">
        <v>35367</v>
      </c>
      <c r="F15" s="3">
        <v>21105</v>
      </c>
      <c r="G15" s="3">
        <v>4887</v>
      </c>
    </row>
    <row r="16" spans="1:7" x14ac:dyDescent="0.2">
      <c r="A16" s="2" t="s">
        <v>9</v>
      </c>
      <c r="B16" s="2">
        <v>26</v>
      </c>
      <c r="C16" s="2">
        <v>26</v>
      </c>
      <c r="D16" s="7">
        <v>29</v>
      </c>
      <c r="E16" s="2">
        <v>0</v>
      </c>
      <c r="F16" s="2">
        <v>0</v>
      </c>
      <c r="G16" s="2">
        <v>0</v>
      </c>
    </row>
    <row r="17" spans="1:7" x14ac:dyDescent="0.2">
      <c r="A17" s="2" t="s">
        <v>10</v>
      </c>
      <c r="B17" s="4">
        <v>376</v>
      </c>
      <c r="C17" s="2">
        <v>548</v>
      </c>
      <c r="D17" s="8">
        <v>1465</v>
      </c>
      <c r="E17" s="3">
        <v>324311</v>
      </c>
      <c r="F17" s="3">
        <v>73274</v>
      </c>
      <c r="G17" s="3">
        <v>20639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7FD6-6B18-804F-94B4-EBC321DE6A50}">
  <dimension ref="B27:B29"/>
  <sheetViews>
    <sheetView workbookViewId="0">
      <selection activeCell="C39" sqref="C39"/>
    </sheetView>
  </sheetViews>
  <sheetFormatPr baseColWidth="10" defaultRowHeight="16" x14ac:dyDescent="0.2"/>
  <sheetData>
    <row r="27" spans="2:2" x14ac:dyDescent="0.2">
      <c r="B27" t="s">
        <v>180</v>
      </c>
    </row>
    <row r="29" spans="2:2" x14ac:dyDescent="0.2">
      <c r="B29" t="s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1. Prev_Osmerid_Asms</vt:lpstr>
      <vt:lpstr>Table 2. Extractions</vt:lpstr>
      <vt:lpstr>Table 3. Seq_Metrics</vt:lpstr>
      <vt:lpstr>Table4. SM Seq_Metrics</vt:lpstr>
      <vt:lpstr>SupTable1. AvgRdQual</vt:lpstr>
      <vt:lpstr>Table 4. Assembly_Metrics</vt:lpstr>
      <vt:lpstr>Table 5. Cytogenetics</vt:lpstr>
      <vt:lpstr>extra_to_delete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Joslin</dc:creator>
  <cp:lastModifiedBy>Shannon Joslin</cp:lastModifiedBy>
  <dcterms:created xsi:type="dcterms:W3CDTF">2022-08-26T21:04:01Z</dcterms:created>
  <dcterms:modified xsi:type="dcterms:W3CDTF">2022-11-07T03:32:36Z</dcterms:modified>
</cp:coreProperties>
</file>