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Both/all/Shannon Harrison/Data/katydids/Meconematinae/Phlugis/Phlugis data/Jorge and Sebastienne/2nd lot of insects/"/>
    </mc:Choice>
  </mc:AlternateContent>
  <xr:revisionPtr revIDLastSave="0" documentId="8_{B4B5D6CB-86A2-F440-A02C-23ADE3BE27C1}" xr6:coauthVersionLast="47" xr6:coauthVersionMax="47" xr10:uidLastSave="{00000000-0000-0000-0000-000000000000}"/>
  <bookViews>
    <workbookView xWindow="2300" yWindow="2320" windowWidth="26840" windowHeight="15800" activeTab="1" xr2:uid="{E4E48273-2F26-BC49-B6F1-6683756CF72C}"/>
  </bookViews>
  <sheets>
    <sheet name="General info" sheetId="1" r:id="rId1"/>
    <sheet name="Full workup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154" i="2" l="1"/>
  <c r="CV154" i="2" s="1"/>
  <c r="CP154" i="2"/>
  <c r="CU154" i="2" s="1"/>
  <c r="CL154" i="2"/>
  <c r="CK154" i="2"/>
  <c r="CJ154" i="2"/>
  <c r="CO154" i="2" s="1"/>
  <c r="CT154" i="2" s="1"/>
  <c r="CG154" i="2"/>
  <c r="CF154" i="2"/>
  <c r="CE154" i="2"/>
  <c r="CD154" i="2"/>
  <c r="CI154" i="2" s="1"/>
  <c r="CN154" i="2" s="1"/>
  <c r="CS154" i="2" s="1"/>
  <c r="BX154" i="2"/>
  <c r="BW154" i="2"/>
  <c r="BR154" i="2"/>
  <c r="BT154" i="2" s="1"/>
  <c r="BQ154" i="2"/>
  <c r="BS154" i="2" s="1"/>
  <c r="BU154" i="2" s="1"/>
  <c r="BV154" i="2" s="1"/>
  <c r="BN154" i="2"/>
  <c r="BI154" i="2"/>
  <c r="BK154" i="2" s="1"/>
  <c r="BL154" i="2" s="1"/>
  <c r="BH154" i="2"/>
  <c r="BF154" i="2"/>
  <c r="AX154" i="2"/>
  <c r="AW154" i="2"/>
  <c r="AT154" i="2"/>
  <c r="AU154" i="2" s="1"/>
  <c r="AS154" i="2"/>
  <c r="AR154" i="2"/>
  <c r="AQ154" i="2"/>
  <c r="AP154" i="2"/>
  <c r="AO154" i="2"/>
  <c r="AN154" i="2"/>
  <c r="BB154" i="2" s="1"/>
  <c r="I154" i="2"/>
  <c r="F154" i="2"/>
  <c r="D154" i="2"/>
  <c r="B154" i="2"/>
  <c r="G154" i="2" s="1"/>
  <c r="CQ153" i="2"/>
  <c r="CV153" i="2" s="1"/>
  <c r="CZ153" i="2" s="1"/>
  <c r="DC153" i="2" s="1"/>
  <c r="DF153" i="2" s="1"/>
  <c r="CP153" i="2"/>
  <c r="CU153" i="2" s="1"/>
  <c r="CY153" i="2" s="1"/>
  <c r="CO153" i="2"/>
  <c r="CT153" i="2" s="1"/>
  <c r="CX153" i="2" s="1"/>
  <c r="CL153" i="2"/>
  <c r="CK153" i="2"/>
  <c r="CJ153" i="2"/>
  <c r="CG153" i="2"/>
  <c r="CF153" i="2"/>
  <c r="CE153" i="2"/>
  <c r="CD153" i="2"/>
  <c r="CI153" i="2" s="1"/>
  <c r="CN153" i="2" s="1"/>
  <c r="CS153" i="2" s="1"/>
  <c r="BX153" i="2"/>
  <c r="BW153" i="2"/>
  <c r="BR153" i="2"/>
  <c r="BQ153" i="2"/>
  <c r="BN153" i="2"/>
  <c r="BZ153" i="2" s="1"/>
  <c r="BL153" i="2"/>
  <c r="BK153" i="2"/>
  <c r="BJ153" i="2"/>
  <c r="BI153" i="2"/>
  <c r="BH153" i="2"/>
  <c r="BF153" i="2"/>
  <c r="AX153" i="2"/>
  <c r="AW153" i="2"/>
  <c r="AT153" i="2"/>
  <c r="AU153" i="2" s="1"/>
  <c r="AS153" i="2"/>
  <c r="AR153" i="2"/>
  <c r="AQ153" i="2"/>
  <c r="AP153" i="2"/>
  <c r="AO153" i="2"/>
  <c r="AN153" i="2"/>
  <c r="BB153" i="2" s="1"/>
  <c r="I153" i="2"/>
  <c r="F153" i="2"/>
  <c r="D153" i="2"/>
  <c r="B153" i="2"/>
  <c r="G153" i="2" s="1"/>
  <c r="CP152" i="2"/>
  <c r="CU152" i="2" s="1"/>
  <c r="CO152" i="2"/>
  <c r="CT152" i="2" s="1"/>
  <c r="CX152" i="2" s="1"/>
  <c r="CK152" i="2"/>
  <c r="CJ152" i="2"/>
  <c r="CI152" i="2"/>
  <c r="CN152" i="2" s="1"/>
  <c r="CS152" i="2" s="1"/>
  <c r="CG152" i="2"/>
  <c r="CL152" i="2" s="1"/>
  <c r="CQ152" i="2" s="1"/>
  <c r="CV152" i="2" s="1"/>
  <c r="CZ152" i="2" s="1"/>
  <c r="DC152" i="2" s="1"/>
  <c r="DF152" i="2" s="1"/>
  <c r="CF152" i="2"/>
  <c r="CE152" i="2"/>
  <c r="CD152" i="2"/>
  <c r="BX152" i="2"/>
  <c r="BW152" i="2"/>
  <c r="BR152" i="2"/>
  <c r="BQ152" i="2"/>
  <c r="BN152" i="2"/>
  <c r="BL152" i="2"/>
  <c r="BK152" i="2"/>
  <c r="BI152" i="2"/>
  <c r="BJ152" i="2" s="1"/>
  <c r="BO152" i="2" s="1"/>
  <c r="BH152" i="2"/>
  <c r="BF152" i="2"/>
  <c r="BA152" i="2"/>
  <c r="BC152" i="2" s="1"/>
  <c r="BD152" i="2" s="1"/>
  <c r="BE152" i="2" s="1"/>
  <c r="AW152" i="2"/>
  <c r="AX152" i="2" s="1"/>
  <c r="AT152" i="2"/>
  <c r="AU152" i="2" s="1"/>
  <c r="AV152" i="2" s="1"/>
  <c r="AS152" i="2"/>
  <c r="AR152" i="2"/>
  <c r="AQ152" i="2"/>
  <c r="AP152" i="2"/>
  <c r="AO152" i="2"/>
  <c r="AN152" i="2"/>
  <c r="BB152" i="2" s="1"/>
  <c r="I152" i="2"/>
  <c r="F152" i="2"/>
  <c r="D152" i="2"/>
  <c r="B152" i="2"/>
  <c r="G152" i="2" s="1"/>
  <c r="CX151" i="2"/>
  <c r="CV151" i="2"/>
  <c r="CZ151" i="2" s="1"/>
  <c r="DC151" i="2" s="1"/>
  <c r="DF151" i="2" s="1"/>
  <c r="CP151" i="2"/>
  <c r="CU151" i="2" s="1"/>
  <c r="CY151" i="2" s="1"/>
  <c r="DB151" i="2" s="1"/>
  <c r="DE151" i="2" s="1"/>
  <c r="CK151" i="2"/>
  <c r="CJ151" i="2"/>
  <c r="CO151" i="2" s="1"/>
  <c r="CT151" i="2" s="1"/>
  <c r="CI151" i="2"/>
  <c r="CN151" i="2" s="1"/>
  <c r="CS151" i="2" s="1"/>
  <c r="CG151" i="2"/>
  <c r="CL151" i="2" s="1"/>
  <c r="CQ151" i="2" s="1"/>
  <c r="CF151" i="2"/>
  <c r="CE151" i="2"/>
  <c r="CD151" i="2"/>
  <c r="BX151" i="2"/>
  <c r="BW151" i="2"/>
  <c r="BY151" i="2" s="1"/>
  <c r="BT151" i="2"/>
  <c r="BR151" i="2"/>
  <c r="BQ151" i="2"/>
  <c r="BN151" i="2"/>
  <c r="BS151" i="2" s="1"/>
  <c r="BK151" i="2"/>
  <c r="BL151" i="2" s="1"/>
  <c r="BI151" i="2"/>
  <c r="BJ151" i="2" s="1"/>
  <c r="BO151" i="2" s="1"/>
  <c r="BH151" i="2"/>
  <c r="BF151" i="2"/>
  <c r="AW151" i="2"/>
  <c r="AX151" i="2" s="1"/>
  <c r="AT151" i="2"/>
  <c r="AU151" i="2" s="1"/>
  <c r="AV151" i="2" s="1"/>
  <c r="AS151" i="2"/>
  <c r="AR151" i="2"/>
  <c r="AQ151" i="2"/>
  <c r="AP151" i="2"/>
  <c r="AO151" i="2"/>
  <c r="AN151" i="2"/>
  <c r="BB151" i="2" s="1"/>
  <c r="I151" i="2"/>
  <c r="F151" i="2"/>
  <c r="D151" i="2"/>
  <c r="B151" i="2"/>
  <c r="G151" i="2" s="1"/>
  <c r="CT150" i="2"/>
  <c r="CX150" i="2" s="1"/>
  <c r="CK150" i="2"/>
  <c r="CP150" i="2" s="1"/>
  <c r="CU150" i="2" s="1"/>
  <c r="CI150" i="2"/>
  <c r="CN150" i="2" s="1"/>
  <c r="CS150" i="2" s="1"/>
  <c r="CG150" i="2"/>
  <c r="CL150" i="2" s="1"/>
  <c r="CQ150" i="2" s="1"/>
  <c r="CV150" i="2" s="1"/>
  <c r="CF150" i="2"/>
  <c r="CE150" i="2"/>
  <c r="CJ150" i="2" s="1"/>
  <c r="CO150" i="2" s="1"/>
  <c r="CD150" i="2"/>
  <c r="BX150" i="2"/>
  <c r="BW150" i="2"/>
  <c r="BT150" i="2"/>
  <c r="BS150" i="2"/>
  <c r="BU150" i="2" s="1"/>
  <c r="BV150" i="2" s="1"/>
  <c r="BR150" i="2"/>
  <c r="BQ150" i="2"/>
  <c r="BN150" i="2"/>
  <c r="BK150" i="2"/>
  <c r="BL150" i="2" s="1"/>
  <c r="BJ150" i="2"/>
  <c r="BI150" i="2"/>
  <c r="BH150" i="2"/>
  <c r="BF150" i="2"/>
  <c r="DL150" i="2" s="1"/>
  <c r="AX150" i="2"/>
  <c r="AW150" i="2"/>
  <c r="AT150" i="2"/>
  <c r="AU150" i="2" s="1"/>
  <c r="AV150" i="2" s="1"/>
  <c r="AS150" i="2"/>
  <c r="AR150" i="2"/>
  <c r="AQ150" i="2"/>
  <c r="AP150" i="2"/>
  <c r="AO150" i="2"/>
  <c r="AN150" i="2"/>
  <c r="BB150" i="2" s="1"/>
  <c r="I150" i="2"/>
  <c r="DH150" i="2" s="1"/>
  <c r="F150" i="2"/>
  <c r="D150" i="2"/>
  <c r="B150" i="2"/>
  <c r="G150" i="2" s="1"/>
  <c r="CJ149" i="2"/>
  <c r="CO149" i="2" s="1"/>
  <c r="CT149" i="2" s="1"/>
  <c r="CG149" i="2"/>
  <c r="CL149" i="2" s="1"/>
  <c r="CQ149" i="2" s="1"/>
  <c r="CV149" i="2" s="1"/>
  <c r="CZ149" i="2" s="1"/>
  <c r="DC149" i="2" s="1"/>
  <c r="DF149" i="2" s="1"/>
  <c r="CF149" i="2"/>
  <c r="CK149" i="2" s="1"/>
  <c r="CP149" i="2" s="1"/>
  <c r="CU149" i="2" s="1"/>
  <c r="CY149" i="2" s="1"/>
  <c r="DB149" i="2" s="1"/>
  <c r="DE149" i="2" s="1"/>
  <c r="CE149" i="2"/>
  <c r="CD149" i="2"/>
  <c r="CI149" i="2" s="1"/>
  <c r="CN149" i="2" s="1"/>
  <c r="CS149" i="2" s="1"/>
  <c r="BY149" i="2"/>
  <c r="BX149" i="2"/>
  <c r="BZ149" i="2" s="1"/>
  <c r="BW149" i="2"/>
  <c r="BR149" i="2"/>
  <c r="BT149" i="2" s="1"/>
  <c r="BQ149" i="2"/>
  <c r="BS149" i="2" s="1"/>
  <c r="BU149" i="2" s="1"/>
  <c r="BV149" i="2" s="1"/>
  <c r="BN149" i="2"/>
  <c r="BI149" i="2"/>
  <c r="BJ149" i="2" s="1"/>
  <c r="BO149" i="2" s="1"/>
  <c r="BH149" i="2"/>
  <c r="BF149" i="2"/>
  <c r="DL149" i="2" s="1"/>
  <c r="BB149" i="2"/>
  <c r="AW149" i="2"/>
  <c r="AX149" i="2" s="1"/>
  <c r="AY149" i="2" s="1"/>
  <c r="AV149" i="2"/>
  <c r="AU149" i="2"/>
  <c r="AT149" i="2"/>
  <c r="AS149" i="2"/>
  <c r="AR149" i="2"/>
  <c r="AQ149" i="2"/>
  <c r="AP149" i="2"/>
  <c r="AO149" i="2"/>
  <c r="AN149" i="2"/>
  <c r="I149" i="2"/>
  <c r="F149" i="2"/>
  <c r="D149" i="2"/>
  <c r="B149" i="2"/>
  <c r="G149" i="2" s="1"/>
  <c r="DL148" i="2"/>
  <c r="DH148" i="2"/>
  <c r="CQ148" i="2"/>
  <c r="CV148" i="2" s="1"/>
  <c r="CZ148" i="2" s="1"/>
  <c r="DC148" i="2" s="1"/>
  <c r="DF148" i="2" s="1"/>
  <c r="DJ148" i="2" s="1"/>
  <c r="CL148" i="2"/>
  <c r="CK148" i="2"/>
  <c r="CP148" i="2" s="1"/>
  <c r="CU148" i="2" s="1"/>
  <c r="CG148" i="2"/>
  <c r="CF148" i="2"/>
  <c r="CE148" i="2"/>
  <c r="CJ148" i="2" s="1"/>
  <c r="CO148" i="2" s="1"/>
  <c r="CT148" i="2" s="1"/>
  <c r="CX148" i="2" s="1"/>
  <c r="CD148" i="2"/>
  <c r="CI148" i="2" s="1"/>
  <c r="CN148" i="2" s="1"/>
  <c r="CS148" i="2" s="1"/>
  <c r="BX148" i="2"/>
  <c r="BW148" i="2"/>
  <c r="BT148" i="2"/>
  <c r="BS148" i="2"/>
  <c r="BU148" i="2" s="1"/>
  <c r="BV148" i="2" s="1"/>
  <c r="BR148" i="2"/>
  <c r="BQ148" i="2"/>
  <c r="BN148" i="2"/>
  <c r="BJ148" i="2"/>
  <c r="BO148" i="2" s="1"/>
  <c r="BI148" i="2"/>
  <c r="BH148" i="2"/>
  <c r="BF148" i="2"/>
  <c r="BB148" i="2"/>
  <c r="AW148" i="2"/>
  <c r="AX148" i="2" s="1"/>
  <c r="AT148" i="2"/>
  <c r="AU148" i="2" s="1"/>
  <c r="AV148" i="2" s="1"/>
  <c r="AS148" i="2"/>
  <c r="AR148" i="2"/>
  <c r="AQ148" i="2"/>
  <c r="AP148" i="2"/>
  <c r="AO148" i="2"/>
  <c r="AN148" i="2"/>
  <c r="I148" i="2"/>
  <c r="F148" i="2"/>
  <c r="D148" i="2"/>
  <c r="B148" i="2"/>
  <c r="G148" i="2" s="1"/>
  <c r="DH147" i="2"/>
  <c r="CT147" i="2"/>
  <c r="CS147" i="2"/>
  <c r="CQ147" i="2"/>
  <c r="CV147" i="2" s="1"/>
  <c r="CZ147" i="2" s="1"/>
  <c r="CJ147" i="2"/>
  <c r="CO147" i="2" s="1"/>
  <c r="CI147" i="2"/>
  <c r="CN147" i="2" s="1"/>
  <c r="CG147" i="2"/>
  <c r="CL147" i="2" s="1"/>
  <c r="CF147" i="2"/>
  <c r="CK147" i="2" s="1"/>
  <c r="CP147" i="2" s="1"/>
  <c r="CU147" i="2" s="1"/>
  <c r="CY147" i="2" s="1"/>
  <c r="DB147" i="2" s="1"/>
  <c r="DE147" i="2" s="1"/>
  <c r="CE147" i="2"/>
  <c r="CD147" i="2"/>
  <c r="BX147" i="2"/>
  <c r="BW147" i="2"/>
  <c r="BT147" i="2"/>
  <c r="BS147" i="2"/>
  <c r="BU147" i="2" s="1"/>
  <c r="BV147" i="2" s="1"/>
  <c r="BR147" i="2"/>
  <c r="BQ147" i="2"/>
  <c r="BN147" i="2"/>
  <c r="BI147" i="2"/>
  <c r="BH147" i="2"/>
  <c r="BK147" i="2" s="1"/>
  <c r="BL147" i="2" s="1"/>
  <c r="BF147" i="2"/>
  <c r="BB147" i="2"/>
  <c r="BA147" i="2"/>
  <c r="BC147" i="2" s="1"/>
  <c r="BD147" i="2" s="1"/>
  <c r="BE147" i="2" s="1"/>
  <c r="AW147" i="2"/>
  <c r="AX147" i="2" s="1"/>
  <c r="AY147" i="2" s="1"/>
  <c r="AT147" i="2"/>
  <c r="AU147" i="2" s="1"/>
  <c r="AV147" i="2" s="1"/>
  <c r="AS147" i="2"/>
  <c r="AR147" i="2"/>
  <c r="AQ147" i="2"/>
  <c r="AP147" i="2"/>
  <c r="AO147" i="2"/>
  <c r="AN147" i="2"/>
  <c r="I147" i="2"/>
  <c r="DL147" i="2" s="1"/>
  <c r="F147" i="2"/>
  <c r="D147" i="2"/>
  <c r="B147" i="2"/>
  <c r="G147" i="2" s="1"/>
  <c r="DH146" i="2"/>
  <c r="CY146" i="2"/>
  <c r="DB146" i="2" s="1"/>
  <c r="DE146" i="2" s="1"/>
  <c r="CU146" i="2"/>
  <c r="CP146" i="2"/>
  <c r="CJ146" i="2"/>
  <c r="CO146" i="2" s="1"/>
  <c r="CT146" i="2" s="1"/>
  <c r="CI146" i="2"/>
  <c r="CN146" i="2" s="1"/>
  <c r="CS146" i="2" s="1"/>
  <c r="CG146" i="2"/>
  <c r="CL146" i="2" s="1"/>
  <c r="CQ146" i="2" s="1"/>
  <c r="CV146" i="2" s="1"/>
  <c r="CZ146" i="2" s="1"/>
  <c r="CF146" i="2"/>
  <c r="CK146" i="2" s="1"/>
  <c r="CE146" i="2"/>
  <c r="CD146" i="2"/>
  <c r="BX146" i="2"/>
  <c r="BW146" i="2"/>
  <c r="BR146" i="2"/>
  <c r="BT146" i="2" s="1"/>
  <c r="BQ146" i="2"/>
  <c r="BS146" i="2" s="1"/>
  <c r="BN146" i="2"/>
  <c r="BI146" i="2"/>
  <c r="BH146" i="2"/>
  <c r="BK146" i="2" s="1"/>
  <c r="BL146" i="2" s="1"/>
  <c r="BF146" i="2"/>
  <c r="AX146" i="2"/>
  <c r="AY146" i="2" s="1"/>
  <c r="AW146" i="2"/>
  <c r="AT146" i="2"/>
  <c r="AU146" i="2" s="1"/>
  <c r="AV146" i="2" s="1"/>
  <c r="AS146" i="2"/>
  <c r="AR146" i="2"/>
  <c r="AQ146" i="2"/>
  <c r="AP146" i="2"/>
  <c r="AO146" i="2"/>
  <c r="AN146" i="2"/>
  <c r="BA146" i="2" s="1"/>
  <c r="I146" i="2"/>
  <c r="G146" i="2"/>
  <c r="F146" i="2"/>
  <c r="D146" i="2"/>
  <c r="B146" i="2"/>
  <c r="DC145" i="2"/>
  <c r="DF145" i="2" s="1"/>
  <c r="CU145" i="2"/>
  <c r="CP145" i="2"/>
  <c r="CO145" i="2"/>
  <c r="CT145" i="2" s="1"/>
  <c r="CI145" i="2"/>
  <c r="CN145" i="2" s="1"/>
  <c r="CS145" i="2" s="1"/>
  <c r="CG145" i="2"/>
  <c r="CL145" i="2" s="1"/>
  <c r="CQ145" i="2" s="1"/>
  <c r="CV145" i="2" s="1"/>
  <c r="CZ145" i="2" s="1"/>
  <c r="CF145" i="2"/>
  <c r="CK145" i="2" s="1"/>
  <c r="CE145" i="2"/>
  <c r="CJ145" i="2" s="1"/>
  <c r="CD145" i="2"/>
  <c r="BX145" i="2"/>
  <c r="BW145" i="2"/>
  <c r="BR145" i="2"/>
  <c r="BT145" i="2" s="1"/>
  <c r="BQ145" i="2"/>
  <c r="BS145" i="2" s="1"/>
  <c r="BU145" i="2" s="1"/>
  <c r="BV145" i="2" s="1"/>
  <c r="BO145" i="2"/>
  <c r="BN145" i="2"/>
  <c r="BK145" i="2"/>
  <c r="BL145" i="2" s="1"/>
  <c r="BI145" i="2"/>
  <c r="BJ145" i="2" s="1"/>
  <c r="BH145" i="2"/>
  <c r="BF145" i="2"/>
  <c r="AX145" i="2"/>
  <c r="AY145" i="2" s="1"/>
  <c r="AW145" i="2"/>
  <c r="AT145" i="2"/>
  <c r="AU145" i="2" s="1"/>
  <c r="AV145" i="2" s="1"/>
  <c r="AS145" i="2"/>
  <c r="AR145" i="2"/>
  <c r="AQ145" i="2"/>
  <c r="AP145" i="2"/>
  <c r="AO145" i="2"/>
  <c r="BB145" i="2" s="1"/>
  <c r="AN145" i="2"/>
  <c r="I145" i="2"/>
  <c r="G145" i="2"/>
  <c r="F145" i="2"/>
  <c r="D145" i="2"/>
  <c r="B145" i="2"/>
  <c r="DC144" i="2"/>
  <c r="DF144" i="2" s="1"/>
  <c r="CU144" i="2"/>
  <c r="CP144" i="2"/>
  <c r="CO144" i="2"/>
  <c r="CT144" i="2" s="1"/>
  <c r="CN144" i="2"/>
  <c r="CS144" i="2" s="1"/>
  <c r="CL144" i="2"/>
  <c r="CQ144" i="2" s="1"/>
  <c r="CV144" i="2" s="1"/>
  <c r="CZ144" i="2" s="1"/>
  <c r="CG144" i="2"/>
  <c r="CF144" i="2"/>
  <c r="CK144" i="2" s="1"/>
  <c r="CE144" i="2"/>
  <c r="CJ144" i="2" s="1"/>
  <c r="CD144" i="2"/>
  <c r="CI144" i="2" s="1"/>
  <c r="BX144" i="2"/>
  <c r="BW144" i="2"/>
  <c r="BR144" i="2"/>
  <c r="BQ144" i="2"/>
  <c r="BS144" i="2" s="1"/>
  <c r="BN144" i="2"/>
  <c r="BL144" i="2"/>
  <c r="BK144" i="2"/>
  <c r="BJ144" i="2"/>
  <c r="BI144" i="2"/>
  <c r="BH144" i="2"/>
  <c r="BF144" i="2"/>
  <c r="BB144" i="2"/>
  <c r="BA144" i="2"/>
  <c r="BC144" i="2" s="1"/>
  <c r="BD144" i="2" s="1"/>
  <c r="BE144" i="2" s="1"/>
  <c r="AX144" i="2"/>
  <c r="AY144" i="2" s="1"/>
  <c r="AW144" i="2"/>
  <c r="AT144" i="2"/>
  <c r="AU144" i="2" s="1"/>
  <c r="AV144" i="2" s="1"/>
  <c r="AS144" i="2"/>
  <c r="AR144" i="2"/>
  <c r="AQ144" i="2"/>
  <c r="AP144" i="2"/>
  <c r="AO144" i="2"/>
  <c r="AN144" i="2"/>
  <c r="I144" i="2"/>
  <c r="DL144" i="2" s="1"/>
  <c r="G144" i="2"/>
  <c r="F144" i="2"/>
  <c r="D144" i="2"/>
  <c r="B144" i="2"/>
  <c r="CP143" i="2"/>
  <c r="CU143" i="2" s="1"/>
  <c r="CN143" i="2"/>
  <c r="CS143" i="2" s="1"/>
  <c r="CL143" i="2"/>
  <c r="CQ143" i="2" s="1"/>
  <c r="CV143" i="2" s="1"/>
  <c r="CG143" i="2"/>
  <c r="CF143" i="2"/>
  <c r="CK143" i="2" s="1"/>
  <c r="CE143" i="2"/>
  <c r="CJ143" i="2" s="1"/>
  <c r="CO143" i="2" s="1"/>
  <c r="CT143" i="2" s="1"/>
  <c r="CD143" i="2"/>
  <c r="CI143" i="2" s="1"/>
  <c r="BX143" i="2"/>
  <c r="BW143" i="2"/>
  <c r="BR143" i="2"/>
  <c r="BQ143" i="2"/>
  <c r="BS143" i="2" s="1"/>
  <c r="BN143" i="2"/>
  <c r="BI143" i="2"/>
  <c r="BK143" i="2" s="1"/>
  <c r="BL143" i="2" s="1"/>
  <c r="BH143" i="2"/>
  <c r="BF143" i="2"/>
  <c r="AW143" i="2"/>
  <c r="AX143" i="2" s="1"/>
  <c r="AY143" i="2" s="1"/>
  <c r="AU143" i="2"/>
  <c r="AV143" i="2" s="1"/>
  <c r="AT143" i="2"/>
  <c r="AS143" i="2"/>
  <c r="AR143" i="2"/>
  <c r="AQ143" i="2"/>
  <c r="AP143" i="2"/>
  <c r="AO143" i="2"/>
  <c r="AN143" i="2"/>
  <c r="BB143" i="2" s="1"/>
  <c r="I143" i="2"/>
  <c r="DL143" i="2" s="1"/>
  <c r="G143" i="2"/>
  <c r="F143" i="2"/>
  <c r="DH143" i="2" s="1"/>
  <c r="D143" i="2"/>
  <c r="B143" i="2"/>
  <c r="CO142" i="2"/>
  <c r="CT142" i="2" s="1"/>
  <c r="CX142" i="2" s="1"/>
  <c r="CL142" i="2"/>
  <c r="CQ142" i="2" s="1"/>
  <c r="CV142" i="2" s="1"/>
  <c r="CK142" i="2"/>
  <c r="CP142" i="2" s="1"/>
  <c r="CU142" i="2" s="1"/>
  <c r="CG142" i="2"/>
  <c r="CF142" i="2"/>
  <c r="CE142" i="2"/>
  <c r="CJ142" i="2" s="1"/>
  <c r="CD142" i="2"/>
  <c r="CI142" i="2" s="1"/>
  <c r="CN142" i="2" s="1"/>
  <c r="CS142" i="2" s="1"/>
  <c r="BX142" i="2"/>
  <c r="BW142" i="2"/>
  <c r="BR142" i="2"/>
  <c r="BQ142" i="2"/>
  <c r="BS142" i="2" s="1"/>
  <c r="BN142" i="2"/>
  <c r="BI142" i="2"/>
  <c r="BH142" i="2"/>
  <c r="BK142" i="2" s="1"/>
  <c r="BL142" i="2" s="1"/>
  <c r="BF142" i="2"/>
  <c r="AW142" i="2"/>
  <c r="AX142" i="2" s="1"/>
  <c r="AY142" i="2" s="1"/>
  <c r="AT142" i="2"/>
  <c r="AU142" i="2" s="1"/>
  <c r="AV142" i="2" s="1"/>
  <c r="AS142" i="2"/>
  <c r="AR142" i="2"/>
  <c r="AQ142" i="2"/>
  <c r="AP142" i="2"/>
  <c r="AO142" i="2"/>
  <c r="BB142" i="2" s="1"/>
  <c r="AN142" i="2"/>
  <c r="I142" i="2"/>
  <c r="G142" i="2"/>
  <c r="F142" i="2"/>
  <c r="D142" i="2"/>
  <c r="B142" i="2"/>
  <c r="DH141" i="2"/>
  <c r="CN141" i="2"/>
  <c r="CS141" i="2" s="1"/>
  <c r="CL141" i="2"/>
  <c r="CQ141" i="2" s="1"/>
  <c r="CV141" i="2" s="1"/>
  <c r="CZ141" i="2" s="1"/>
  <c r="CK141" i="2"/>
  <c r="CP141" i="2" s="1"/>
  <c r="CU141" i="2" s="1"/>
  <c r="CY141" i="2" s="1"/>
  <c r="DB141" i="2" s="1"/>
  <c r="DE141" i="2" s="1"/>
  <c r="CJ141" i="2"/>
  <c r="CO141" i="2" s="1"/>
  <c r="CT141" i="2" s="1"/>
  <c r="CG141" i="2"/>
  <c r="CF141" i="2"/>
  <c r="CE141" i="2"/>
  <c r="CD141" i="2"/>
  <c r="CI141" i="2" s="1"/>
  <c r="BX141" i="2"/>
  <c r="BW141" i="2"/>
  <c r="BR141" i="2"/>
  <c r="BQ141" i="2"/>
  <c r="BN141" i="2"/>
  <c r="BI141" i="2"/>
  <c r="BJ141" i="2" s="1"/>
  <c r="BO141" i="2" s="1"/>
  <c r="BH141" i="2"/>
  <c r="BF141" i="2"/>
  <c r="AX141" i="2"/>
  <c r="AY141" i="2" s="1"/>
  <c r="AW141" i="2"/>
  <c r="AT141" i="2"/>
  <c r="AU141" i="2" s="1"/>
  <c r="AV141" i="2" s="1"/>
  <c r="AS141" i="2"/>
  <c r="AR141" i="2"/>
  <c r="AQ141" i="2"/>
  <c r="AP141" i="2"/>
  <c r="AO141" i="2"/>
  <c r="BB141" i="2" s="1"/>
  <c r="AN141" i="2"/>
  <c r="I141" i="2"/>
  <c r="G141" i="2"/>
  <c r="F141" i="2"/>
  <c r="D141" i="2"/>
  <c r="B141" i="2"/>
  <c r="DE140" i="2"/>
  <c r="CY140" i="2"/>
  <c r="DB140" i="2" s="1"/>
  <c r="CN140" i="2"/>
  <c r="CS140" i="2" s="1"/>
  <c r="CL140" i="2"/>
  <c r="CQ140" i="2" s="1"/>
  <c r="CV140" i="2" s="1"/>
  <c r="CZ140" i="2" s="1"/>
  <c r="CK140" i="2"/>
  <c r="CP140" i="2" s="1"/>
  <c r="CU140" i="2" s="1"/>
  <c r="CJ140" i="2"/>
  <c r="CO140" i="2" s="1"/>
  <c r="CT140" i="2" s="1"/>
  <c r="CX140" i="2" s="1"/>
  <c r="CI140" i="2"/>
  <c r="CG140" i="2"/>
  <c r="CF140" i="2"/>
  <c r="CE140" i="2"/>
  <c r="CD140" i="2"/>
  <c r="BX140" i="2"/>
  <c r="BW140" i="2"/>
  <c r="BT140" i="2"/>
  <c r="BR140" i="2"/>
  <c r="BQ140" i="2"/>
  <c r="BS140" i="2" s="1"/>
  <c r="BN140" i="2"/>
  <c r="BI140" i="2"/>
  <c r="BH140" i="2"/>
  <c r="BK140" i="2" s="1"/>
  <c r="BL140" i="2" s="1"/>
  <c r="BF140" i="2"/>
  <c r="AW140" i="2"/>
  <c r="AX140" i="2" s="1"/>
  <c r="AY140" i="2" s="1"/>
  <c r="AT140" i="2"/>
  <c r="AU140" i="2" s="1"/>
  <c r="AV140" i="2" s="1"/>
  <c r="AS140" i="2"/>
  <c r="AR140" i="2"/>
  <c r="AQ140" i="2"/>
  <c r="AP140" i="2"/>
  <c r="AO140" i="2"/>
  <c r="AN140" i="2"/>
  <c r="I140" i="2"/>
  <c r="G140" i="2"/>
  <c r="F140" i="2"/>
  <c r="D140" i="2"/>
  <c r="B140" i="2"/>
  <c r="CZ139" i="2"/>
  <c r="CX139" i="2"/>
  <c r="CO139" i="2"/>
  <c r="CT139" i="2" s="1"/>
  <c r="CK139" i="2"/>
  <c r="CP139" i="2" s="1"/>
  <c r="CU139" i="2" s="1"/>
  <c r="CY139" i="2" s="1"/>
  <c r="DB139" i="2" s="1"/>
  <c r="DE139" i="2" s="1"/>
  <c r="CJ139" i="2"/>
  <c r="CI139" i="2"/>
  <c r="CN139" i="2" s="1"/>
  <c r="CS139" i="2" s="1"/>
  <c r="CG139" i="2"/>
  <c r="CL139" i="2" s="1"/>
  <c r="CQ139" i="2" s="1"/>
  <c r="CV139" i="2" s="1"/>
  <c r="CF139" i="2"/>
  <c r="CE139" i="2"/>
  <c r="CD139" i="2"/>
  <c r="BX139" i="2"/>
  <c r="BW139" i="2"/>
  <c r="BT139" i="2"/>
  <c r="BS139" i="2"/>
  <c r="BU139" i="2" s="1"/>
  <c r="BV139" i="2" s="1"/>
  <c r="BR139" i="2"/>
  <c r="BQ139" i="2"/>
  <c r="BN139" i="2"/>
  <c r="BI139" i="2"/>
  <c r="BH139" i="2"/>
  <c r="BK139" i="2" s="1"/>
  <c r="BL139" i="2" s="1"/>
  <c r="BF139" i="2"/>
  <c r="AW139" i="2"/>
  <c r="AX139" i="2" s="1"/>
  <c r="AY139" i="2" s="1"/>
  <c r="AT139" i="2"/>
  <c r="AU139" i="2" s="1"/>
  <c r="AV139" i="2" s="1"/>
  <c r="AS139" i="2"/>
  <c r="AR139" i="2"/>
  <c r="AQ139" i="2"/>
  <c r="AP139" i="2"/>
  <c r="AO139" i="2"/>
  <c r="AN139" i="2"/>
  <c r="BB139" i="2" s="1"/>
  <c r="I139" i="2"/>
  <c r="G139" i="2"/>
  <c r="F139" i="2"/>
  <c r="D139" i="2"/>
  <c r="B139" i="2"/>
  <c r="CI138" i="2"/>
  <c r="CN138" i="2" s="1"/>
  <c r="CS138" i="2" s="1"/>
  <c r="CG138" i="2"/>
  <c r="CL138" i="2" s="1"/>
  <c r="CQ138" i="2" s="1"/>
  <c r="CV138" i="2" s="1"/>
  <c r="CF138" i="2"/>
  <c r="CK138" i="2" s="1"/>
  <c r="CP138" i="2" s="1"/>
  <c r="CU138" i="2" s="1"/>
  <c r="CE138" i="2"/>
  <c r="CJ138" i="2" s="1"/>
  <c r="CO138" i="2" s="1"/>
  <c r="CT138" i="2" s="1"/>
  <c r="CD138" i="2"/>
  <c r="BX138" i="2"/>
  <c r="BZ138" i="2" s="1"/>
  <c r="BW138" i="2"/>
  <c r="BY138" i="2" s="1"/>
  <c r="BU138" i="2"/>
  <c r="BV138" i="2" s="1"/>
  <c r="BS138" i="2"/>
  <c r="BR138" i="2"/>
  <c r="BT138" i="2" s="1"/>
  <c r="BQ138" i="2"/>
  <c r="BN138" i="2"/>
  <c r="BI138" i="2"/>
  <c r="BJ138" i="2" s="1"/>
  <c r="BO138" i="2" s="1"/>
  <c r="BH138" i="2"/>
  <c r="BF138" i="2"/>
  <c r="DL138" i="2" s="1"/>
  <c r="AX138" i="2"/>
  <c r="AY138" i="2" s="1"/>
  <c r="AW138" i="2"/>
  <c r="AV138" i="2"/>
  <c r="AT138" i="2"/>
  <c r="AU138" i="2" s="1"/>
  <c r="AS138" i="2"/>
  <c r="AR138" i="2"/>
  <c r="AQ138" i="2"/>
  <c r="AP138" i="2"/>
  <c r="AO138" i="2"/>
  <c r="AN138" i="2"/>
  <c r="BB138" i="2" s="1"/>
  <c r="I138" i="2"/>
  <c r="G138" i="2"/>
  <c r="F138" i="2"/>
  <c r="D138" i="2"/>
  <c r="B138" i="2"/>
  <c r="DL137" i="2"/>
  <c r="CL137" i="2"/>
  <c r="CQ137" i="2" s="1"/>
  <c r="CV137" i="2" s="1"/>
  <c r="CK137" i="2"/>
  <c r="CP137" i="2" s="1"/>
  <c r="CU137" i="2" s="1"/>
  <c r="CJ137" i="2"/>
  <c r="CO137" i="2" s="1"/>
  <c r="CT137" i="2" s="1"/>
  <c r="CG137" i="2"/>
  <c r="CF137" i="2"/>
  <c r="CE137" i="2"/>
  <c r="CD137" i="2"/>
  <c r="CI137" i="2" s="1"/>
  <c r="CN137" i="2" s="1"/>
  <c r="CS137" i="2" s="1"/>
  <c r="BX137" i="2"/>
  <c r="BW137" i="2"/>
  <c r="BY137" i="2" s="1"/>
  <c r="BV137" i="2"/>
  <c r="BT137" i="2"/>
  <c r="BR137" i="2"/>
  <c r="BQ137" i="2"/>
  <c r="BS137" i="2" s="1"/>
  <c r="BU137" i="2" s="1"/>
  <c r="BN137" i="2"/>
  <c r="BK137" i="2"/>
  <c r="BL137" i="2" s="1"/>
  <c r="BJ137" i="2"/>
  <c r="BO137" i="2" s="1"/>
  <c r="BI137" i="2"/>
  <c r="BH137" i="2"/>
  <c r="BF137" i="2"/>
  <c r="AW137" i="2"/>
  <c r="AX137" i="2" s="1"/>
  <c r="AT137" i="2"/>
  <c r="AU137" i="2" s="1"/>
  <c r="AV137" i="2" s="1"/>
  <c r="AS137" i="2"/>
  <c r="AR137" i="2"/>
  <c r="AQ137" i="2"/>
  <c r="AP137" i="2"/>
  <c r="AO137" i="2"/>
  <c r="BB137" i="2" s="1"/>
  <c r="AN137" i="2"/>
  <c r="I137" i="2"/>
  <c r="F137" i="2"/>
  <c r="D137" i="2"/>
  <c r="B137" i="2"/>
  <c r="G137" i="2" s="1"/>
  <c r="DL136" i="2"/>
  <c r="CT136" i="2"/>
  <c r="CS136" i="2"/>
  <c r="CG136" i="2"/>
  <c r="CL136" i="2" s="1"/>
  <c r="CQ136" i="2" s="1"/>
  <c r="CV136" i="2" s="1"/>
  <c r="CZ136" i="2" s="1"/>
  <c r="DC136" i="2" s="1"/>
  <c r="DF136" i="2" s="1"/>
  <c r="CF136" i="2"/>
  <c r="CK136" i="2" s="1"/>
  <c r="CP136" i="2" s="1"/>
  <c r="CU136" i="2" s="1"/>
  <c r="CY136" i="2" s="1"/>
  <c r="DB136" i="2" s="1"/>
  <c r="DE136" i="2" s="1"/>
  <c r="CE136" i="2"/>
  <c r="CJ136" i="2" s="1"/>
  <c r="CO136" i="2" s="1"/>
  <c r="CD136" i="2"/>
  <c r="CI136" i="2" s="1"/>
  <c r="CN136" i="2" s="1"/>
  <c r="BY136" i="2"/>
  <c r="BX136" i="2"/>
  <c r="BW136" i="2"/>
  <c r="BR136" i="2"/>
  <c r="BT136" i="2" s="1"/>
  <c r="BU136" i="2" s="1"/>
  <c r="BV136" i="2" s="1"/>
  <c r="BQ136" i="2"/>
  <c r="BS136" i="2" s="1"/>
  <c r="BO136" i="2"/>
  <c r="BN136" i="2"/>
  <c r="BK136" i="2"/>
  <c r="BL136" i="2" s="1"/>
  <c r="BJ136" i="2"/>
  <c r="BI136" i="2"/>
  <c r="BH136" i="2"/>
  <c r="BF136" i="2"/>
  <c r="BE136" i="2"/>
  <c r="BB136" i="2"/>
  <c r="BA136" i="2"/>
  <c r="BC136" i="2" s="1"/>
  <c r="BD136" i="2" s="1"/>
  <c r="AW136" i="2"/>
  <c r="AX136" i="2" s="1"/>
  <c r="AU136" i="2"/>
  <c r="AV136" i="2" s="1"/>
  <c r="AT136" i="2"/>
  <c r="AS136" i="2"/>
  <c r="AR136" i="2"/>
  <c r="AQ136" i="2"/>
  <c r="AP136" i="2"/>
  <c r="AO136" i="2"/>
  <c r="AN136" i="2"/>
  <c r="I136" i="2"/>
  <c r="F136" i="2"/>
  <c r="DH136" i="2" s="1"/>
  <c r="D136" i="2"/>
  <c r="B136" i="2"/>
  <c r="G136" i="2" s="1"/>
  <c r="DH135" i="2"/>
  <c r="CK135" i="2"/>
  <c r="CP135" i="2" s="1"/>
  <c r="CU135" i="2" s="1"/>
  <c r="CI135" i="2"/>
  <c r="CN135" i="2" s="1"/>
  <c r="CS135" i="2" s="1"/>
  <c r="CG135" i="2"/>
  <c r="CL135" i="2" s="1"/>
  <c r="CQ135" i="2" s="1"/>
  <c r="CV135" i="2" s="1"/>
  <c r="CZ135" i="2" s="1"/>
  <c r="DC135" i="2" s="1"/>
  <c r="DF135" i="2" s="1"/>
  <c r="CF135" i="2"/>
  <c r="CE135" i="2"/>
  <c r="CJ135" i="2" s="1"/>
  <c r="CO135" i="2" s="1"/>
  <c r="CT135" i="2" s="1"/>
  <c r="CX135" i="2" s="1"/>
  <c r="CD135" i="2"/>
  <c r="BX135" i="2"/>
  <c r="BW135" i="2"/>
  <c r="BR135" i="2"/>
  <c r="BT135" i="2" s="1"/>
  <c r="BQ135" i="2"/>
  <c r="BS135" i="2" s="1"/>
  <c r="BU135" i="2" s="1"/>
  <c r="BV135" i="2" s="1"/>
  <c r="BN135" i="2"/>
  <c r="BO135" i="2" s="1"/>
  <c r="BJ135" i="2"/>
  <c r="BI135" i="2"/>
  <c r="BH135" i="2"/>
  <c r="BK135" i="2" s="1"/>
  <c r="BL135" i="2" s="1"/>
  <c r="BF135" i="2"/>
  <c r="BE135" i="2"/>
  <c r="AW135" i="2"/>
  <c r="AX135" i="2" s="1"/>
  <c r="AY135" i="2" s="1"/>
  <c r="AV135" i="2"/>
  <c r="AU135" i="2"/>
  <c r="AT135" i="2"/>
  <c r="AS135" i="2"/>
  <c r="AR135" i="2"/>
  <c r="AQ135" i="2"/>
  <c r="AP135" i="2"/>
  <c r="BA135" i="2" s="1"/>
  <c r="BC135" i="2" s="1"/>
  <c r="BD135" i="2" s="1"/>
  <c r="AO135" i="2"/>
  <c r="AN135" i="2"/>
  <c r="BB135" i="2" s="1"/>
  <c r="I135" i="2"/>
  <c r="F135" i="2"/>
  <c r="D135" i="2"/>
  <c r="B135" i="2"/>
  <c r="G135" i="2" s="1"/>
  <c r="DH134" i="2"/>
  <c r="DB134" i="2"/>
  <c r="DE134" i="2" s="1"/>
  <c r="CZ134" i="2"/>
  <c r="CX134" i="2"/>
  <c r="CJ134" i="2"/>
  <c r="CO134" i="2" s="1"/>
  <c r="CT134" i="2" s="1"/>
  <c r="CI134" i="2"/>
  <c r="CN134" i="2" s="1"/>
  <c r="CS134" i="2" s="1"/>
  <c r="CG134" i="2"/>
  <c r="CL134" i="2" s="1"/>
  <c r="CQ134" i="2" s="1"/>
  <c r="CV134" i="2" s="1"/>
  <c r="CF134" i="2"/>
  <c r="CK134" i="2" s="1"/>
  <c r="CP134" i="2" s="1"/>
  <c r="CU134" i="2" s="1"/>
  <c r="CY134" i="2" s="1"/>
  <c r="CE134" i="2"/>
  <c r="CD134" i="2"/>
  <c r="BX134" i="2"/>
  <c r="BW134" i="2"/>
  <c r="BS134" i="2"/>
  <c r="BR134" i="2"/>
  <c r="BT134" i="2" s="1"/>
  <c r="BQ134" i="2"/>
  <c r="BN134" i="2"/>
  <c r="BI134" i="2"/>
  <c r="BH134" i="2"/>
  <c r="BK134" i="2" s="1"/>
  <c r="BL134" i="2" s="1"/>
  <c r="BF134" i="2"/>
  <c r="BB134" i="2"/>
  <c r="AX134" i="2"/>
  <c r="AW134" i="2"/>
  <c r="AT134" i="2"/>
  <c r="AU134" i="2" s="1"/>
  <c r="AV134" i="2" s="1"/>
  <c r="AS134" i="2"/>
  <c r="AR134" i="2"/>
  <c r="AQ134" i="2"/>
  <c r="AP134" i="2"/>
  <c r="AO134" i="2"/>
  <c r="AN134" i="2"/>
  <c r="BA134" i="2" s="1"/>
  <c r="BC134" i="2" s="1"/>
  <c r="BD134" i="2" s="1"/>
  <c r="BE134" i="2" s="1"/>
  <c r="I134" i="2"/>
  <c r="DL134" i="2" s="1"/>
  <c r="F134" i="2"/>
  <c r="D134" i="2"/>
  <c r="B134" i="2"/>
  <c r="G134" i="2" s="1"/>
  <c r="DL133" i="2"/>
  <c r="DH133" i="2"/>
  <c r="CX133" i="2"/>
  <c r="CV133" i="2"/>
  <c r="CZ133" i="2" s="1"/>
  <c r="CQ133" i="2"/>
  <c r="CG133" i="2"/>
  <c r="CL133" i="2" s="1"/>
  <c r="CF133" i="2"/>
  <c r="CK133" i="2" s="1"/>
  <c r="CP133" i="2" s="1"/>
  <c r="CU133" i="2" s="1"/>
  <c r="CY133" i="2" s="1"/>
  <c r="DB133" i="2" s="1"/>
  <c r="DE133" i="2" s="1"/>
  <c r="CE133" i="2"/>
  <c r="CJ133" i="2" s="1"/>
  <c r="CO133" i="2" s="1"/>
  <c r="CT133" i="2" s="1"/>
  <c r="CD133" i="2"/>
  <c r="CI133" i="2" s="1"/>
  <c r="CN133" i="2" s="1"/>
  <c r="CS133" i="2" s="1"/>
  <c r="BX133" i="2"/>
  <c r="BZ133" i="2" s="1"/>
  <c r="BW133" i="2"/>
  <c r="BY133" i="2" s="1"/>
  <c r="CA133" i="2" s="1"/>
  <c r="BR133" i="2"/>
  <c r="BQ133" i="2"/>
  <c r="BN133" i="2"/>
  <c r="BI133" i="2"/>
  <c r="BJ133" i="2" s="1"/>
  <c r="BO133" i="2" s="1"/>
  <c r="BH133" i="2"/>
  <c r="BF133" i="2"/>
  <c r="AW133" i="2"/>
  <c r="AX133" i="2" s="1"/>
  <c r="AY133" i="2" s="1"/>
  <c r="AT133" i="2"/>
  <c r="AU133" i="2" s="1"/>
  <c r="AV133" i="2" s="1"/>
  <c r="AS133" i="2"/>
  <c r="AR133" i="2"/>
  <c r="AQ133" i="2"/>
  <c r="AP133" i="2"/>
  <c r="AO133" i="2"/>
  <c r="AN133" i="2"/>
  <c r="I133" i="2"/>
  <c r="F133" i="2"/>
  <c r="D133" i="2"/>
  <c r="B133" i="2"/>
  <c r="G133" i="2" s="1"/>
  <c r="DL132" i="2"/>
  <c r="DH132" i="2"/>
  <c r="CU132" i="2"/>
  <c r="CS132" i="2"/>
  <c r="CQ132" i="2"/>
  <c r="CV132" i="2" s="1"/>
  <c r="CZ132" i="2" s="1"/>
  <c r="CP132" i="2"/>
  <c r="CJ132" i="2"/>
  <c r="CO132" i="2" s="1"/>
  <c r="CT132" i="2" s="1"/>
  <c r="CI132" i="2"/>
  <c r="CN132" i="2" s="1"/>
  <c r="CG132" i="2"/>
  <c r="CL132" i="2" s="1"/>
  <c r="CF132" i="2"/>
  <c r="CK132" i="2" s="1"/>
  <c r="CE132" i="2"/>
  <c r="CD132" i="2"/>
  <c r="BX132" i="2"/>
  <c r="BW132" i="2"/>
  <c r="BS132" i="2"/>
  <c r="BU132" i="2" s="1"/>
  <c r="BV132" i="2" s="1"/>
  <c r="BR132" i="2"/>
  <c r="BQ132" i="2"/>
  <c r="BN132" i="2"/>
  <c r="BT132" i="2" s="1"/>
  <c r="BI132" i="2"/>
  <c r="BH132" i="2"/>
  <c r="BK132" i="2" s="1"/>
  <c r="BL132" i="2" s="1"/>
  <c r="BF132" i="2"/>
  <c r="AX132" i="2"/>
  <c r="AW132" i="2"/>
  <c r="AT132" i="2"/>
  <c r="AU132" i="2" s="1"/>
  <c r="AV132" i="2" s="1"/>
  <c r="AS132" i="2"/>
  <c r="AR132" i="2"/>
  <c r="AQ132" i="2"/>
  <c r="AP132" i="2"/>
  <c r="AO132" i="2"/>
  <c r="AN132" i="2"/>
  <c r="I132" i="2"/>
  <c r="G132" i="2"/>
  <c r="F132" i="2"/>
  <c r="D132" i="2"/>
  <c r="B132" i="2"/>
  <c r="DH131" i="2"/>
  <c r="CU131" i="2"/>
  <c r="CP131" i="2"/>
  <c r="CO131" i="2"/>
  <c r="CT131" i="2" s="1"/>
  <c r="CN131" i="2"/>
  <c r="CS131" i="2" s="1"/>
  <c r="CI131" i="2"/>
  <c r="CG131" i="2"/>
  <c r="CL131" i="2" s="1"/>
  <c r="CQ131" i="2" s="1"/>
  <c r="CV131" i="2" s="1"/>
  <c r="CZ131" i="2" s="1"/>
  <c r="CF131" i="2"/>
  <c r="CK131" i="2" s="1"/>
  <c r="CE131" i="2"/>
  <c r="CJ131" i="2" s="1"/>
  <c r="CD131" i="2"/>
  <c r="BX131" i="2"/>
  <c r="BW131" i="2"/>
  <c r="BR131" i="2"/>
  <c r="BQ131" i="2"/>
  <c r="BN131" i="2"/>
  <c r="BK131" i="2"/>
  <c r="BL131" i="2" s="1"/>
  <c r="BI131" i="2"/>
  <c r="BJ131" i="2" s="1"/>
  <c r="BH131" i="2"/>
  <c r="BF131" i="2"/>
  <c r="DL131" i="2" s="1"/>
  <c r="AW131" i="2"/>
  <c r="AX131" i="2" s="1"/>
  <c r="AY131" i="2" s="1"/>
  <c r="AT131" i="2"/>
  <c r="AU131" i="2" s="1"/>
  <c r="AV131" i="2" s="1"/>
  <c r="AS131" i="2"/>
  <c r="AR131" i="2"/>
  <c r="AQ131" i="2"/>
  <c r="AP131" i="2"/>
  <c r="AO131" i="2"/>
  <c r="AN131" i="2"/>
  <c r="I131" i="2"/>
  <c r="G131" i="2"/>
  <c r="F131" i="2"/>
  <c r="D131" i="2"/>
  <c r="B131" i="2"/>
  <c r="CQ130" i="2"/>
  <c r="CV130" i="2" s="1"/>
  <c r="CP130" i="2"/>
  <c r="CU130" i="2" s="1"/>
  <c r="CY130" i="2" s="1"/>
  <c r="DB130" i="2" s="1"/>
  <c r="DE130" i="2" s="1"/>
  <c r="CO130" i="2"/>
  <c r="CT130" i="2" s="1"/>
  <c r="CN130" i="2"/>
  <c r="CS130" i="2" s="1"/>
  <c r="CG130" i="2"/>
  <c r="CL130" i="2" s="1"/>
  <c r="CF130" i="2"/>
  <c r="CK130" i="2" s="1"/>
  <c r="CE130" i="2"/>
  <c r="CJ130" i="2" s="1"/>
  <c r="CD130" i="2"/>
  <c r="CI130" i="2" s="1"/>
  <c r="BZ130" i="2"/>
  <c r="BY130" i="2"/>
  <c r="BX130" i="2"/>
  <c r="BW130" i="2"/>
  <c r="BR130" i="2"/>
  <c r="BT130" i="2" s="1"/>
  <c r="BQ130" i="2"/>
  <c r="BS130" i="2" s="1"/>
  <c r="BU130" i="2" s="1"/>
  <c r="BV130" i="2" s="1"/>
  <c r="BO130" i="2"/>
  <c r="BN130" i="2"/>
  <c r="BK130" i="2"/>
  <c r="BL130" i="2" s="1"/>
  <c r="BJ130" i="2"/>
  <c r="BI130" i="2"/>
  <c r="BH130" i="2"/>
  <c r="BF130" i="2"/>
  <c r="BA130" i="2"/>
  <c r="AW130" i="2"/>
  <c r="AX130" i="2" s="1"/>
  <c r="AY130" i="2" s="1"/>
  <c r="AV130" i="2"/>
  <c r="AT130" i="2"/>
  <c r="AU130" i="2" s="1"/>
  <c r="AS130" i="2"/>
  <c r="AR130" i="2"/>
  <c r="AQ130" i="2"/>
  <c r="AP130" i="2"/>
  <c r="AO130" i="2"/>
  <c r="AN130" i="2"/>
  <c r="BB130" i="2" s="1"/>
  <c r="I130" i="2"/>
  <c r="DL130" i="2" s="1"/>
  <c r="G130" i="2"/>
  <c r="F130" i="2"/>
  <c r="D130" i="2"/>
  <c r="B130" i="2"/>
  <c r="DC129" i="2"/>
  <c r="DF129" i="2" s="1"/>
  <c r="CU129" i="2"/>
  <c r="CT129" i="2"/>
  <c r="CL129" i="2"/>
  <c r="CQ129" i="2" s="1"/>
  <c r="CV129" i="2" s="1"/>
  <c r="CZ129" i="2" s="1"/>
  <c r="CK129" i="2"/>
  <c r="CP129" i="2" s="1"/>
  <c r="CG129" i="2"/>
  <c r="CF129" i="2"/>
  <c r="CE129" i="2"/>
  <c r="CJ129" i="2" s="1"/>
  <c r="CO129" i="2" s="1"/>
  <c r="CD129" i="2"/>
  <c r="CI129" i="2" s="1"/>
  <c r="CN129" i="2" s="1"/>
  <c r="CS129" i="2" s="1"/>
  <c r="BX129" i="2"/>
  <c r="BW129" i="2"/>
  <c r="BY129" i="2" s="1"/>
  <c r="BT129" i="2"/>
  <c r="BS129" i="2"/>
  <c r="BR129" i="2"/>
  <c r="BQ129" i="2"/>
  <c r="BN129" i="2"/>
  <c r="BK129" i="2"/>
  <c r="BL129" i="2" s="1"/>
  <c r="BI129" i="2"/>
  <c r="BJ129" i="2" s="1"/>
  <c r="BO129" i="2" s="1"/>
  <c r="BH129" i="2"/>
  <c r="BF129" i="2"/>
  <c r="BC129" i="2"/>
  <c r="BD129" i="2" s="1"/>
  <c r="BE129" i="2" s="1"/>
  <c r="BA129" i="2"/>
  <c r="AW129" i="2"/>
  <c r="AX129" i="2" s="1"/>
  <c r="AY129" i="2" s="1"/>
  <c r="AU129" i="2"/>
  <c r="AV129" i="2" s="1"/>
  <c r="AT129" i="2"/>
  <c r="AS129" i="2"/>
  <c r="AR129" i="2"/>
  <c r="AQ129" i="2"/>
  <c r="AP129" i="2"/>
  <c r="AO129" i="2"/>
  <c r="AN129" i="2"/>
  <c r="BB129" i="2" s="1"/>
  <c r="I129" i="2"/>
  <c r="G129" i="2"/>
  <c r="F129" i="2"/>
  <c r="D129" i="2"/>
  <c r="B129" i="2"/>
  <c r="DH128" i="2"/>
  <c r="CQ128" i="2"/>
  <c r="CV128" i="2" s="1"/>
  <c r="CN128" i="2"/>
  <c r="CS128" i="2" s="1"/>
  <c r="CL128" i="2"/>
  <c r="CJ128" i="2"/>
  <c r="CO128" i="2" s="1"/>
  <c r="CT128" i="2" s="1"/>
  <c r="CG128" i="2"/>
  <c r="CF128" i="2"/>
  <c r="CK128" i="2" s="1"/>
  <c r="CP128" i="2" s="1"/>
  <c r="CU128" i="2" s="1"/>
  <c r="CY128" i="2" s="1"/>
  <c r="DB128" i="2" s="1"/>
  <c r="DE128" i="2" s="1"/>
  <c r="CE128" i="2"/>
  <c r="CD128" i="2"/>
  <c r="CI128" i="2" s="1"/>
  <c r="BX128" i="2"/>
  <c r="BW128" i="2"/>
  <c r="BV128" i="2"/>
  <c r="BS128" i="2"/>
  <c r="BU128" i="2" s="1"/>
  <c r="BR128" i="2"/>
  <c r="BT128" i="2" s="1"/>
  <c r="BQ128" i="2"/>
  <c r="BN128" i="2"/>
  <c r="BK128" i="2"/>
  <c r="BL128" i="2" s="1"/>
  <c r="BJ128" i="2"/>
  <c r="BI128" i="2"/>
  <c r="BH128" i="2"/>
  <c r="BF128" i="2"/>
  <c r="BB128" i="2"/>
  <c r="BA128" i="2"/>
  <c r="AW128" i="2"/>
  <c r="AX128" i="2" s="1"/>
  <c r="AT128" i="2"/>
  <c r="AU128" i="2" s="1"/>
  <c r="AV128" i="2" s="1"/>
  <c r="AS128" i="2"/>
  <c r="AR128" i="2"/>
  <c r="AQ128" i="2"/>
  <c r="AP128" i="2"/>
  <c r="AO128" i="2"/>
  <c r="AN128" i="2"/>
  <c r="AD128" i="2"/>
  <c r="AG128" i="2" s="1"/>
  <c r="I128" i="2"/>
  <c r="DL128" i="2" s="1"/>
  <c r="G128" i="2"/>
  <c r="F128" i="2"/>
  <c r="CT127" i="2"/>
  <c r="CO127" i="2"/>
  <c r="CN127" i="2"/>
  <c r="CS127" i="2" s="1"/>
  <c r="CL127" i="2"/>
  <c r="CQ127" i="2" s="1"/>
  <c r="CV127" i="2" s="1"/>
  <c r="CZ127" i="2" s="1"/>
  <c r="CG127" i="2"/>
  <c r="CF127" i="2"/>
  <c r="CK127" i="2" s="1"/>
  <c r="CP127" i="2" s="1"/>
  <c r="CU127" i="2" s="1"/>
  <c r="CE127" i="2"/>
  <c r="CJ127" i="2" s="1"/>
  <c r="CD127" i="2"/>
  <c r="CI127" i="2" s="1"/>
  <c r="BX127" i="2"/>
  <c r="BW127" i="2"/>
  <c r="BR127" i="2"/>
  <c r="BT127" i="2" s="1"/>
  <c r="BQ127" i="2"/>
  <c r="BS127" i="2" s="1"/>
  <c r="BU127" i="2" s="1"/>
  <c r="BV127" i="2" s="1"/>
  <c r="BN127" i="2"/>
  <c r="BI127" i="2"/>
  <c r="BK127" i="2" s="1"/>
  <c r="BL127" i="2" s="1"/>
  <c r="BH127" i="2"/>
  <c r="BF127" i="2"/>
  <c r="BA127" i="2"/>
  <c r="BC127" i="2" s="1"/>
  <c r="BD127" i="2" s="1"/>
  <c r="BE127" i="2" s="1"/>
  <c r="AY127" i="2"/>
  <c r="AW127" i="2"/>
  <c r="AX127" i="2" s="1"/>
  <c r="AT127" i="2"/>
  <c r="AU127" i="2" s="1"/>
  <c r="AV127" i="2" s="1"/>
  <c r="AS127" i="2"/>
  <c r="AR127" i="2"/>
  <c r="AQ127" i="2"/>
  <c r="AP127" i="2"/>
  <c r="AO127" i="2"/>
  <c r="AN127" i="2"/>
  <c r="BB127" i="2" s="1"/>
  <c r="AG127" i="2"/>
  <c r="AD127" i="2"/>
  <c r="I127" i="2"/>
  <c r="DL127" i="2" s="1"/>
  <c r="G127" i="2"/>
  <c r="F127" i="2"/>
  <c r="CV126" i="2"/>
  <c r="CZ126" i="2" s="1"/>
  <c r="DC126" i="2" s="1"/>
  <c r="DF126" i="2" s="1"/>
  <c r="CP126" i="2"/>
  <c r="CU126" i="2" s="1"/>
  <c r="CY126" i="2" s="1"/>
  <c r="DB126" i="2" s="1"/>
  <c r="DE126" i="2" s="1"/>
  <c r="CO126" i="2"/>
  <c r="CT126" i="2" s="1"/>
  <c r="CX126" i="2" s="1"/>
  <c r="CK126" i="2"/>
  <c r="CJ126" i="2"/>
  <c r="CI126" i="2"/>
  <c r="CN126" i="2" s="1"/>
  <c r="CS126" i="2" s="1"/>
  <c r="CG126" i="2"/>
  <c r="CL126" i="2" s="1"/>
  <c r="CQ126" i="2" s="1"/>
  <c r="CF126" i="2"/>
  <c r="CE126" i="2"/>
  <c r="CD126" i="2"/>
  <c r="BY126" i="2"/>
  <c r="BX126" i="2"/>
  <c r="BW126" i="2"/>
  <c r="BT126" i="2"/>
  <c r="BR126" i="2"/>
  <c r="BQ126" i="2"/>
  <c r="BN126" i="2"/>
  <c r="BL126" i="2"/>
  <c r="BK126" i="2"/>
  <c r="BI126" i="2"/>
  <c r="BJ126" i="2" s="1"/>
  <c r="BH126" i="2"/>
  <c r="BF126" i="2"/>
  <c r="BB126" i="2"/>
  <c r="AW126" i="2"/>
  <c r="AX126" i="2" s="1"/>
  <c r="AT126" i="2"/>
  <c r="AU126" i="2" s="1"/>
  <c r="AV126" i="2" s="1"/>
  <c r="AS126" i="2"/>
  <c r="AR126" i="2"/>
  <c r="AQ126" i="2"/>
  <c r="AP126" i="2"/>
  <c r="AO126" i="2"/>
  <c r="AN126" i="2"/>
  <c r="AD126" i="2"/>
  <c r="AG126" i="2" s="1"/>
  <c r="I126" i="2"/>
  <c r="G126" i="2"/>
  <c r="F126" i="2"/>
  <c r="DL125" i="2"/>
  <c r="CQ125" i="2"/>
  <c r="CV125" i="2" s="1"/>
  <c r="CZ125" i="2" s="1"/>
  <c r="CJ125" i="2"/>
  <c r="CO125" i="2" s="1"/>
  <c r="CT125" i="2" s="1"/>
  <c r="CI125" i="2"/>
  <c r="CN125" i="2" s="1"/>
  <c r="CS125" i="2" s="1"/>
  <c r="CG125" i="2"/>
  <c r="CL125" i="2" s="1"/>
  <c r="CF125" i="2"/>
  <c r="CK125" i="2" s="1"/>
  <c r="CP125" i="2" s="1"/>
  <c r="CU125" i="2" s="1"/>
  <c r="CE125" i="2"/>
  <c r="CD125" i="2"/>
  <c r="BX125" i="2"/>
  <c r="BW125" i="2"/>
  <c r="BT125" i="2"/>
  <c r="BS125" i="2"/>
  <c r="BU125" i="2" s="1"/>
  <c r="BV125" i="2" s="1"/>
  <c r="BR125" i="2"/>
  <c r="BQ125" i="2"/>
  <c r="BN125" i="2"/>
  <c r="BI125" i="2"/>
  <c r="BH125" i="2"/>
  <c r="BK125" i="2" s="1"/>
  <c r="BL125" i="2" s="1"/>
  <c r="BF125" i="2"/>
  <c r="BA125" i="2"/>
  <c r="BC125" i="2" s="1"/>
  <c r="BD125" i="2" s="1"/>
  <c r="BE125" i="2" s="1"/>
  <c r="AX125" i="2"/>
  <c r="AY125" i="2" s="1"/>
  <c r="AW125" i="2"/>
  <c r="AT125" i="2"/>
  <c r="AU125" i="2" s="1"/>
  <c r="AV125" i="2" s="1"/>
  <c r="AS125" i="2"/>
  <c r="AR125" i="2"/>
  <c r="AQ125" i="2"/>
  <c r="AP125" i="2"/>
  <c r="AO125" i="2"/>
  <c r="AN125" i="2"/>
  <c r="BB125" i="2" s="1"/>
  <c r="AD125" i="2"/>
  <c r="AG125" i="2" s="1"/>
  <c r="I125" i="2"/>
  <c r="G125" i="2"/>
  <c r="F125" i="2"/>
  <c r="DL124" i="2"/>
  <c r="DH124" i="2"/>
  <c r="CU124" i="2"/>
  <c r="CQ124" i="2"/>
  <c r="CV124" i="2" s="1"/>
  <c r="CN124" i="2"/>
  <c r="CS124" i="2" s="1"/>
  <c r="CL124" i="2"/>
  <c r="CK124" i="2"/>
  <c r="CP124" i="2" s="1"/>
  <c r="CI124" i="2"/>
  <c r="CG124" i="2"/>
  <c r="CF124" i="2"/>
  <c r="CE124" i="2"/>
  <c r="CJ124" i="2" s="1"/>
  <c r="CO124" i="2" s="1"/>
  <c r="CT124" i="2" s="1"/>
  <c r="CX124" i="2" s="1"/>
  <c r="CD124" i="2"/>
  <c r="BX124" i="2"/>
  <c r="BW124" i="2"/>
  <c r="BR124" i="2"/>
  <c r="BT124" i="2" s="1"/>
  <c r="BQ124" i="2"/>
  <c r="BN124" i="2"/>
  <c r="BS124" i="2" s="1"/>
  <c r="BK124" i="2"/>
  <c r="BL124" i="2" s="1"/>
  <c r="BI124" i="2"/>
  <c r="BJ124" i="2" s="1"/>
  <c r="BO124" i="2" s="1"/>
  <c r="BH124" i="2"/>
  <c r="BF124" i="2"/>
  <c r="AY124" i="2"/>
  <c r="AX124" i="2"/>
  <c r="AW124" i="2"/>
  <c r="AT124" i="2"/>
  <c r="AU124" i="2" s="1"/>
  <c r="AV124" i="2" s="1"/>
  <c r="AS124" i="2"/>
  <c r="AR124" i="2"/>
  <c r="AQ124" i="2"/>
  <c r="AP124" i="2"/>
  <c r="AO124" i="2"/>
  <c r="AN124" i="2"/>
  <c r="BB124" i="2" s="1"/>
  <c r="AD124" i="2"/>
  <c r="AG124" i="2" s="1"/>
  <c r="I124" i="2"/>
  <c r="G124" i="2"/>
  <c r="F124" i="2"/>
  <c r="CO123" i="2"/>
  <c r="CT123" i="2" s="1"/>
  <c r="CL123" i="2"/>
  <c r="CQ123" i="2" s="1"/>
  <c r="CV123" i="2" s="1"/>
  <c r="CZ123" i="2" s="1"/>
  <c r="DC123" i="2" s="1"/>
  <c r="DF123" i="2" s="1"/>
  <c r="CK123" i="2"/>
  <c r="CP123" i="2" s="1"/>
  <c r="CU123" i="2" s="1"/>
  <c r="CY123" i="2" s="1"/>
  <c r="DB123" i="2" s="1"/>
  <c r="DE123" i="2" s="1"/>
  <c r="CI123" i="2"/>
  <c r="CN123" i="2" s="1"/>
  <c r="CS123" i="2" s="1"/>
  <c r="CG123" i="2"/>
  <c r="CF123" i="2"/>
  <c r="CE123" i="2"/>
  <c r="CJ123" i="2" s="1"/>
  <c r="CD123" i="2"/>
  <c r="BY123" i="2"/>
  <c r="CA123" i="2" s="1"/>
  <c r="CB123" i="2" s="1"/>
  <c r="BX123" i="2"/>
  <c r="BZ123" i="2" s="1"/>
  <c r="BW123" i="2"/>
  <c r="BS123" i="2"/>
  <c r="BU123" i="2" s="1"/>
  <c r="BV123" i="2" s="1"/>
  <c r="BR123" i="2"/>
  <c r="BT123" i="2" s="1"/>
  <c r="BQ123" i="2"/>
  <c r="BN123" i="2"/>
  <c r="BI123" i="2"/>
  <c r="BJ123" i="2" s="1"/>
  <c r="BO123" i="2" s="1"/>
  <c r="BH123" i="2"/>
  <c r="BF123" i="2"/>
  <c r="BC123" i="2"/>
  <c r="BD123" i="2" s="1"/>
  <c r="BE123" i="2" s="1"/>
  <c r="BB123" i="2"/>
  <c r="AW123" i="2"/>
  <c r="AX123" i="2" s="1"/>
  <c r="AT123" i="2"/>
  <c r="AU123" i="2" s="1"/>
  <c r="AV123" i="2" s="1"/>
  <c r="AS123" i="2"/>
  <c r="AR123" i="2"/>
  <c r="AQ123" i="2"/>
  <c r="AP123" i="2"/>
  <c r="AO123" i="2"/>
  <c r="AN123" i="2"/>
  <c r="BA123" i="2" s="1"/>
  <c r="AG123" i="2"/>
  <c r="AD123" i="2"/>
  <c r="I123" i="2"/>
  <c r="G123" i="2"/>
  <c r="F123" i="2"/>
  <c r="DL122" i="2"/>
  <c r="CU122" i="2"/>
  <c r="CG122" i="2"/>
  <c r="CL122" i="2" s="1"/>
  <c r="CQ122" i="2" s="1"/>
  <c r="CV122" i="2" s="1"/>
  <c r="CF122" i="2"/>
  <c r="CK122" i="2" s="1"/>
  <c r="CP122" i="2" s="1"/>
  <c r="CE122" i="2"/>
  <c r="CJ122" i="2" s="1"/>
  <c r="CO122" i="2" s="1"/>
  <c r="CT122" i="2" s="1"/>
  <c r="CD122" i="2"/>
  <c r="CI122" i="2" s="1"/>
  <c r="CN122" i="2" s="1"/>
  <c r="CS122" i="2" s="1"/>
  <c r="BX122" i="2"/>
  <c r="BW122" i="2"/>
  <c r="BY122" i="2" s="1"/>
  <c r="BS122" i="2"/>
  <c r="BU122" i="2" s="1"/>
  <c r="BV122" i="2" s="1"/>
  <c r="BR122" i="2"/>
  <c r="BT122" i="2" s="1"/>
  <c r="BQ122" i="2"/>
  <c r="BN122" i="2"/>
  <c r="BJ122" i="2"/>
  <c r="BI122" i="2"/>
  <c r="BK122" i="2" s="1"/>
  <c r="BL122" i="2" s="1"/>
  <c r="BH122" i="2"/>
  <c r="BF122" i="2"/>
  <c r="AW122" i="2"/>
  <c r="AX122" i="2" s="1"/>
  <c r="AT122" i="2"/>
  <c r="AU122" i="2" s="1"/>
  <c r="AV122" i="2" s="1"/>
  <c r="AS122" i="2"/>
  <c r="AR122" i="2"/>
  <c r="AQ122" i="2"/>
  <c r="AP122" i="2"/>
  <c r="AO122" i="2"/>
  <c r="AN122" i="2"/>
  <c r="AD122" i="2"/>
  <c r="AG122" i="2" s="1"/>
  <c r="I122" i="2"/>
  <c r="G122" i="2"/>
  <c r="F122" i="2"/>
  <c r="DH122" i="2" s="1"/>
  <c r="CX121" i="2"/>
  <c r="CV121" i="2"/>
  <c r="CZ121" i="2" s="1"/>
  <c r="CI121" i="2"/>
  <c r="CN121" i="2" s="1"/>
  <c r="CS121" i="2" s="1"/>
  <c r="CG121" i="2"/>
  <c r="CL121" i="2" s="1"/>
  <c r="CQ121" i="2" s="1"/>
  <c r="CF121" i="2"/>
  <c r="CK121" i="2" s="1"/>
  <c r="CP121" i="2" s="1"/>
  <c r="CU121" i="2" s="1"/>
  <c r="CY121" i="2" s="1"/>
  <c r="DB121" i="2" s="1"/>
  <c r="DE121" i="2" s="1"/>
  <c r="CE121" i="2"/>
  <c r="CJ121" i="2" s="1"/>
  <c r="CO121" i="2" s="1"/>
  <c r="CT121" i="2" s="1"/>
  <c r="CD121" i="2"/>
  <c r="BX121" i="2"/>
  <c r="BW121" i="2"/>
  <c r="BR121" i="2"/>
  <c r="BT121" i="2" s="1"/>
  <c r="BQ121" i="2"/>
  <c r="BS121" i="2" s="1"/>
  <c r="BU121" i="2" s="1"/>
  <c r="BV121" i="2" s="1"/>
  <c r="BN121" i="2"/>
  <c r="BI121" i="2"/>
  <c r="BH121" i="2"/>
  <c r="BK121" i="2" s="1"/>
  <c r="BL121" i="2" s="1"/>
  <c r="BF121" i="2"/>
  <c r="AW121" i="2"/>
  <c r="AX121" i="2" s="1"/>
  <c r="AU121" i="2"/>
  <c r="AV121" i="2" s="1"/>
  <c r="AT121" i="2"/>
  <c r="AS121" i="2"/>
  <c r="AR121" i="2"/>
  <c r="AQ121" i="2"/>
  <c r="AP121" i="2"/>
  <c r="AO121" i="2"/>
  <c r="AN121" i="2"/>
  <c r="AG121" i="2"/>
  <c r="AD121" i="2"/>
  <c r="I121" i="2"/>
  <c r="G121" i="2"/>
  <c r="F121" i="2"/>
  <c r="DH121" i="2" s="1"/>
  <c r="DL120" i="2"/>
  <c r="CN120" i="2"/>
  <c r="CS120" i="2" s="1"/>
  <c r="CI120" i="2"/>
  <c r="CG120" i="2"/>
  <c r="CL120" i="2" s="1"/>
  <c r="CQ120" i="2" s="1"/>
  <c r="CV120" i="2" s="1"/>
  <c r="CZ120" i="2" s="1"/>
  <c r="DC120" i="2" s="1"/>
  <c r="DF120" i="2" s="1"/>
  <c r="CF120" i="2"/>
  <c r="CK120" i="2" s="1"/>
  <c r="CP120" i="2" s="1"/>
  <c r="CU120" i="2" s="1"/>
  <c r="CY120" i="2" s="1"/>
  <c r="DB120" i="2" s="1"/>
  <c r="DE120" i="2" s="1"/>
  <c r="CE120" i="2"/>
  <c r="CJ120" i="2" s="1"/>
  <c r="CO120" i="2" s="1"/>
  <c r="CT120" i="2" s="1"/>
  <c r="CX120" i="2" s="1"/>
  <c r="CD120" i="2"/>
  <c r="BY120" i="2"/>
  <c r="CA120" i="2" s="1"/>
  <c r="CB120" i="2" s="1"/>
  <c r="BX120" i="2"/>
  <c r="BW120" i="2"/>
  <c r="BU120" i="2"/>
  <c r="BV120" i="2" s="1"/>
  <c r="BS120" i="2"/>
  <c r="BR120" i="2"/>
  <c r="BT120" i="2" s="1"/>
  <c r="BQ120" i="2"/>
  <c r="BO120" i="2"/>
  <c r="BN120" i="2"/>
  <c r="BL120" i="2"/>
  <c r="BK120" i="2"/>
  <c r="BI120" i="2"/>
  <c r="BJ120" i="2" s="1"/>
  <c r="BZ120" i="2" s="1"/>
  <c r="BH120" i="2"/>
  <c r="BF120" i="2"/>
  <c r="BA120" i="2"/>
  <c r="AY120" i="2"/>
  <c r="AX120" i="2"/>
  <c r="AW120" i="2"/>
  <c r="AT120" i="2"/>
  <c r="AU120" i="2" s="1"/>
  <c r="AV120" i="2" s="1"/>
  <c r="AS120" i="2"/>
  <c r="AR120" i="2"/>
  <c r="AQ120" i="2"/>
  <c r="AP120" i="2"/>
  <c r="AO120" i="2"/>
  <c r="AN120" i="2"/>
  <c r="AG120" i="2"/>
  <c r="AD120" i="2"/>
  <c r="I120" i="2"/>
  <c r="DK120" i="2" s="1"/>
  <c r="G120" i="2"/>
  <c r="F120" i="2"/>
  <c r="DH119" i="2"/>
  <c r="CN119" i="2"/>
  <c r="CS119" i="2" s="1"/>
  <c r="CL119" i="2"/>
  <c r="CQ119" i="2" s="1"/>
  <c r="CV119" i="2" s="1"/>
  <c r="CG119" i="2"/>
  <c r="CF119" i="2"/>
  <c r="CK119" i="2" s="1"/>
  <c r="CP119" i="2" s="1"/>
  <c r="CU119" i="2" s="1"/>
  <c r="CE119" i="2"/>
  <c r="CJ119" i="2" s="1"/>
  <c r="CO119" i="2" s="1"/>
  <c r="CT119" i="2" s="1"/>
  <c r="CX119" i="2" s="1"/>
  <c r="CD119" i="2"/>
  <c r="CI119" i="2" s="1"/>
  <c r="BX119" i="2"/>
  <c r="BW119" i="2"/>
  <c r="BR119" i="2"/>
  <c r="BQ119" i="2"/>
  <c r="BN119" i="2"/>
  <c r="BL119" i="2"/>
  <c r="BK119" i="2"/>
  <c r="BJ119" i="2"/>
  <c r="BI119" i="2"/>
  <c r="BH119" i="2"/>
  <c r="BF119" i="2"/>
  <c r="AX119" i="2"/>
  <c r="AY119" i="2" s="1"/>
  <c r="AW119" i="2"/>
  <c r="AV119" i="2"/>
  <c r="AT119" i="2"/>
  <c r="AU119" i="2" s="1"/>
  <c r="AS119" i="2"/>
  <c r="AR119" i="2"/>
  <c r="AQ119" i="2"/>
  <c r="AP119" i="2"/>
  <c r="AO119" i="2"/>
  <c r="AN119" i="2"/>
  <c r="BB119" i="2" s="1"/>
  <c r="AD119" i="2"/>
  <c r="AG119" i="2" s="1"/>
  <c r="I119" i="2"/>
  <c r="DL119" i="2" s="1"/>
  <c r="G119" i="2"/>
  <c r="F119" i="2"/>
  <c r="CP118" i="2"/>
  <c r="CU118" i="2" s="1"/>
  <c r="CO118" i="2"/>
  <c r="CT118" i="2" s="1"/>
  <c r="CN118" i="2"/>
  <c r="CS118" i="2" s="1"/>
  <c r="CL118" i="2"/>
  <c r="CQ118" i="2" s="1"/>
  <c r="CV118" i="2" s="1"/>
  <c r="CZ118" i="2" s="1"/>
  <c r="DC118" i="2" s="1"/>
  <c r="DF118" i="2" s="1"/>
  <c r="CG118" i="2"/>
  <c r="CF118" i="2"/>
  <c r="CK118" i="2" s="1"/>
  <c r="CE118" i="2"/>
  <c r="CJ118" i="2" s="1"/>
  <c r="CD118" i="2"/>
  <c r="CI118" i="2" s="1"/>
  <c r="BX118" i="2"/>
  <c r="BW118" i="2"/>
  <c r="BR118" i="2"/>
  <c r="BQ118" i="2"/>
  <c r="BN118" i="2"/>
  <c r="BY118" i="2" s="1"/>
  <c r="BJ118" i="2"/>
  <c r="BI118" i="2"/>
  <c r="BK118" i="2" s="1"/>
  <c r="BL118" i="2" s="1"/>
  <c r="BH118" i="2"/>
  <c r="BF118" i="2"/>
  <c r="AY118" i="2"/>
  <c r="AX118" i="2"/>
  <c r="AW118" i="2"/>
  <c r="AU118" i="2"/>
  <c r="AV118" i="2" s="1"/>
  <c r="AT118" i="2"/>
  <c r="AS118" i="2"/>
  <c r="AR118" i="2"/>
  <c r="AQ118" i="2"/>
  <c r="AP118" i="2"/>
  <c r="AO118" i="2"/>
  <c r="AN118" i="2"/>
  <c r="BB118" i="2" s="1"/>
  <c r="AD118" i="2"/>
  <c r="AG118" i="2" s="1"/>
  <c r="I118" i="2"/>
  <c r="G118" i="2"/>
  <c r="F118" i="2"/>
  <c r="CQ117" i="2"/>
  <c r="CV117" i="2" s="1"/>
  <c r="CO117" i="2"/>
  <c r="CT117" i="2" s="1"/>
  <c r="CN117" i="2"/>
  <c r="CS117" i="2" s="1"/>
  <c r="CL117" i="2"/>
  <c r="CJ117" i="2"/>
  <c r="CG117" i="2"/>
  <c r="CF117" i="2"/>
  <c r="CK117" i="2" s="1"/>
  <c r="CP117" i="2" s="1"/>
  <c r="CU117" i="2" s="1"/>
  <c r="CY117" i="2" s="1"/>
  <c r="DB117" i="2" s="1"/>
  <c r="DE117" i="2" s="1"/>
  <c r="CE117" i="2"/>
  <c r="CD117" i="2"/>
  <c r="CI117" i="2" s="1"/>
  <c r="BX117" i="2"/>
  <c r="BW117" i="2"/>
  <c r="BR117" i="2"/>
  <c r="BT117" i="2" s="1"/>
  <c r="BQ117" i="2"/>
  <c r="BS117" i="2" s="1"/>
  <c r="BU117" i="2" s="1"/>
  <c r="BV117" i="2" s="1"/>
  <c r="BN117" i="2"/>
  <c r="BI117" i="2"/>
  <c r="BH117" i="2"/>
  <c r="BF117" i="2"/>
  <c r="BD117" i="2"/>
  <c r="BE117" i="2" s="1"/>
  <c r="BC117" i="2"/>
  <c r="AX117" i="2"/>
  <c r="AW117" i="2"/>
  <c r="AT117" i="2"/>
  <c r="AU117" i="2" s="1"/>
  <c r="AV117" i="2" s="1"/>
  <c r="AS117" i="2"/>
  <c r="AR117" i="2"/>
  <c r="AQ117" i="2"/>
  <c r="AP117" i="2"/>
  <c r="AO117" i="2"/>
  <c r="BA117" i="2" s="1"/>
  <c r="AN117" i="2"/>
  <c r="BB117" i="2" s="1"/>
  <c r="AD117" i="2"/>
  <c r="AG117" i="2" s="1"/>
  <c r="I117" i="2"/>
  <c r="DL117" i="2" s="1"/>
  <c r="G117" i="2"/>
  <c r="F117" i="2"/>
  <c r="DH117" i="2" s="1"/>
  <c r="DH116" i="2"/>
  <c r="CL116" i="2"/>
  <c r="CQ116" i="2" s="1"/>
  <c r="CV116" i="2" s="1"/>
  <c r="CK116" i="2"/>
  <c r="CP116" i="2" s="1"/>
  <c r="CU116" i="2" s="1"/>
  <c r="CG116" i="2"/>
  <c r="CF116" i="2"/>
  <c r="CE116" i="2"/>
  <c r="CJ116" i="2" s="1"/>
  <c r="CO116" i="2" s="1"/>
  <c r="CT116" i="2" s="1"/>
  <c r="CX116" i="2" s="1"/>
  <c r="CD116" i="2"/>
  <c r="CI116" i="2" s="1"/>
  <c r="CN116" i="2" s="1"/>
  <c r="CS116" i="2" s="1"/>
  <c r="BX116" i="2"/>
  <c r="BZ116" i="2" s="1"/>
  <c r="BW116" i="2"/>
  <c r="BR116" i="2"/>
  <c r="BQ116" i="2"/>
  <c r="BS116" i="2" s="1"/>
  <c r="BN116" i="2"/>
  <c r="BI116" i="2"/>
  <c r="BJ116" i="2" s="1"/>
  <c r="BO116" i="2" s="1"/>
  <c r="BH116" i="2"/>
  <c r="BF116" i="2"/>
  <c r="AW116" i="2"/>
  <c r="AX116" i="2" s="1"/>
  <c r="AY116" i="2" s="1"/>
  <c r="AV116" i="2"/>
  <c r="AT116" i="2"/>
  <c r="AU116" i="2" s="1"/>
  <c r="AS116" i="2"/>
  <c r="AR116" i="2"/>
  <c r="AQ116" i="2"/>
  <c r="AP116" i="2"/>
  <c r="AO116" i="2"/>
  <c r="BB116" i="2" s="1"/>
  <c r="AN116" i="2"/>
  <c r="BA116" i="2" s="1"/>
  <c r="BC116" i="2" s="1"/>
  <c r="BD116" i="2" s="1"/>
  <c r="BE116" i="2" s="1"/>
  <c r="AD116" i="2"/>
  <c r="AG116" i="2" s="1"/>
  <c r="I116" i="2"/>
  <c r="DL116" i="2" s="1"/>
  <c r="G116" i="2"/>
  <c r="F116" i="2"/>
  <c r="DB115" i="2"/>
  <c r="DE115" i="2" s="1"/>
  <c r="CY115" i="2"/>
  <c r="CP115" i="2"/>
  <c r="CU115" i="2" s="1"/>
  <c r="CO115" i="2"/>
  <c r="CT115" i="2" s="1"/>
  <c r="CK115" i="2"/>
  <c r="CJ115" i="2"/>
  <c r="CG115" i="2"/>
  <c r="CL115" i="2" s="1"/>
  <c r="CQ115" i="2" s="1"/>
  <c r="CV115" i="2" s="1"/>
  <c r="CZ115" i="2" s="1"/>
  <c r="DC115" i="2" s="1"/>
  <c r="DF115" i="2" s="1"/>
  <c r="CF115" i="2"/>
  <c r="CE115" i="2"/>
  <c r="CD115" i="2"/>
  <c r="CI115" i="2" s="1"/>
  <c r="CN115" i="2" s="1"/>
  <c r="CS115" i="2" s="1"/>
  <c r="BX115" i="2"/>
  <c r="BW115" i="2"/>
  <c r="BR115" i="2"/>
  <c r="BQ115" i="2"/>
  <c r="BN115" i="2"/>
  <c r="BK115" i="2"/>
  <c r="BL115" i="2" s="1"/>
  <c r="BI115" i="2"/>
  <c r="BJ115" i="2" s="1"/>
  <c r="BH115" i="2"/>
  <c r="BF115" i="2"/>
  <c r="AW115" i="2"/>
  <c r="AX115" i="2" s="1"/>
  <c r="AY115" i="2" s="1"/>
  <c r="AV115" i="2"/>
  <c r="AU115" i="2"/>
  <c r="AT115" i="2"/>
  <c r="AS115" i="2"/>
  <c r="AR115" i="2"/>
  <c r="AQ115" i="2"/>
  <c r="AP115" i="2"/>
  <c r="AO115" i="2"/>
  <c r="AN115" i="2"/>
  <c r="BB115" i="2" s="1"/>
  <c r="AD115" i="2"/>
  <c r="AG115" i="2" s="1"/>
  <c r="I115" i="2"/>
  <c r="G115" i="2"/>
  <c r="F115" i="2"/>
  <c r="DH115" i="2" s="1"/>
  <c r="DJ115" i="2" s="1"/>
  <c r="DH114" i="2"/>
  <c r="CO114" i="2"/>
  <c r="CT114" i="2" s="1"/>
  <c r="CN114" i="2"/>
  <c r="CS114" i="2" s="1"/>
  <c r="CX114" i="2" s="1"/>
  <c r="CL114" i="2"/>
  <c r="CQ114" i="2" s="1"/>
  <c r="CV114" i="2" s="1"/>
  <c r="CZ114" i="2" s="1"/>
  <c r="CK114" i="2"/>
  <c r="CP114" i="2" s="1"/>
  <c r="CU114" i="2" s="1"/>
  <c r="CY114" i="2" s="1"/>
  <c r="DB114" i="2" s="1"/>
  <c r="DE114" i="2" s="1"/>
  <c r="CJ114" i="2"/>
  <c r="CI114" i="2"/>
  <c r="CG114" i="2"/>
  <c r="CF114" i="2"/>
  <c r="CE114" i="2"/>
  <c r="CD114" i="2"/>
  <c r="BX114" i="2"/>
  <c r="BW114" i="2"/>
  <c r="BY114" i="2" s="1"/>
  <c r="BT114" i="2"/>
  <c r="BS114" i="2"/>
  <c r="BU114" i="2" s="1"/>
  <c r="BV114" i="2" s="1"/>
  <c r="BR114" i="2"/>
  <c r="BQ114" i="2"/>
  <c r="BN114" i="2"/>
  <c r="BL114" i="2"/>
  <c r="BK114" i="2"/>
  <c r="BI114" i="2"/>
  <c r="BJ114" i="2" s="1"/>
  <c r="BH114" i="2"/>
  <c r="BF114" i="2"/>
  <c r="AX114" i="2"/>
  <c r="AW114" i="2"/>
  <c r="AU114" i="2"/>
  <c r="AV114" i="2" s="1"/>
  <c r="AT114" i="2"/>
  <c r="AS114" i="2"/>
  <c r="AR114" i="2"/>
  <c r="AQ114" i="2"/>
  <c r="AP114" i="2"/>
  <c r="AO114" i="2"/>
  <c r="AN114" i="2"/>
  <c r="AD114" i="2"/>
  <c r="AG114" i="2" s="1"/>
  <c r="I114" i="2"/>
  <c r="G114" i="2"/>
  <c r="F114" i="2"/>
  <c r="CX113" i="2"/>
  <c r="CV113" i="2"/>
  <c r="CZ113" i="2" s="1"/>
  <c r="CU113" i="2"/>
  <c r="CY113" i="2" s="1"/>
  <c r="DB113" i="2" s="1"/>
  <c r="DE113" i="2" s="1"/>
  <c r="CN113" i="2"/>
  <c r="CS113" i="2" s="1"/>
  <c r="CL113" i="2"/>
  <c r="CQ113" i="2" s="1"/>
  <c r="CK113" i="2"/>
  <c r="CP113" i="2" s="1"/>
  <c r="CI113" i="2"/>
  <c r="CG113" i="2"/>
  <c r="CF113" i="2"/>
  <c r="CE113" i="2"/>
  <c r="CJ113" i="2" s="1"/>
  <c r="CO113" i="2" s="1"/>
  <c r="CT113" i="2" s="1"/>
  <c r="CD113" i="2"/>
  <c r="BX113" i="2"/>
  <c r="BW113" i="2"/>
  <c r="BR113" i="2"/>
  <c r="BT113" i="2" s="1"/>
  <c r="BQ113" i="2"/>
  <c r="BN113" i="2"/>
  <c r="BS113" i="2" s="1"/>
  <c r="BI113" i="2"/>
  <c r="BJ113" i="2" s="1"/>
  <c r="BH113" i="2"/>
  <c r="BF113" i="2"/>
  <c r="AW113" i="2"/>
  <c r="AX113" i="2" s="1"/>
  <c r="AY113" i="2" s="1"/>
  <c r="AT113" i="2"/>
  <c r="AU113" i="2" s="1"/>
  <c r="AV113" i="2" s="1"/>
  <c r="AS113" i="2"/>
  <c r="AR113" i="2"/>
  <c r="AQ113" i="2"/>
  <c r="AP113" i="2"/>
  <c r="AO113" i="2"/>
  <c r="AN113" i="2"/>
  <c r="BB113" i="2" s="1"/>
  <c r="AG113" i="2"/>
  <c r="AD113" i="2"/>
  <c r="I113" i="2"/>
  <c r="G113" i="2"/>
  <c r="F113" i="2"/>
  <c r="CU112" i="2"/>
  <c r="CJ112" i="2"/>
  <c r="CO112" i="2" s="1"/>
  <c r="CT112" i="2" s="1"/>
  <c r="CG112" i="2"/>
  <c r="CL112" i="2" s="1"/>
  <c r="CQ112" i="2" s="1"/>
  <c r="CV112" i="2" s="1"/>
  <c r="CF112" i="2"/>
  <c r="CK112" i="2" s="1"/>
  <c r="CP112" i="2" s="1"/>
  <c r="CE112" i="2"/>
  <c r="CD112" i="2"/>
  <c r="CI112" i="2" s="1"/>
  <c r="CN112" i="2" s="1"/>
  <c r="CS112" i="2" s="1"/>
  <c r="BX112" i="2"/>
  <c r="BW112" i="2"/>
  <c r="BR112" i="2"/>
  <c r="BT112" i="2" s="1"/>
  <c r="BQ112" i="2"/>
  <c r="BS112" i="2" s="1"/>
  <c r="BU112" i="2" s="1"/>
  <c r="BV112" i="2" s="1"/>
  <c r="BN112" i="2"/>
  <c r="BI112" i="2"/>
  <c r="BK112" i="2" s="1"/>
  <c r="BL112" i="2" s="1"/>
  <c r="BH112" i="2"/>
  <c r="BF112" i="2"/>
  <c r="BB112" i="2"/>
  <c r="AX112" i="2"/>
  <c r="AY112" i="2" s="1"/>
  <c r="AW112" i="2"/>
  <c r="AU112" i="2"/>
  <c r="AV112" i="2" s="1"/>
  <c r="AT112" i="2"/>
  <c r="AS112" i="2"/>
  <c r="AR112" i="2"/>
  <c r="AQ112" i="2"/>
  <c r="AP112" i="2"/>
  <c r="AO112" i="2"/>
  <c r="AN112" i="2"/>
  <c r="BA112" i="2" s="1"/>
  <c r="BC112" i="2" s="1"/>
  <c r="BD112" i="2" s="1"/>
  <c r="BE112" i="2" s="1"/>
  <c r="AD112" i="2"/>
  <c r="AG112" i="2" s="1"/>
  <c r="I112" i="2"/>
  <c r="DH112" i="2" s="1"/>
  <c r="G112" i="2"/>
  <c r="F112" i="2"/>
  <c r="DL111" i="2"/>
  <c r="CK111" i="2"/>
  <c r="CP111" i="2" s="1"/>
  <c r="CU111" i="2" s="1"/>
  <c r="CG111" i="2"/>
  <c r="CL111" i="2" s="1"/>
  <c r="CQ111" i="2" s="1"/>
  <c r="CV111" i="2" s="1"/>
  <c r="CZ111" i="2" s="1"/>
  <c r="DC111" i="2" s="1"/>
  <c r="DF111" i="2" s="1"/>
  <c r="CF111" i="2"/>
  <c r="CE111" i="2"/>
  <c r="CJ111" i="2" s="1"/>
  <c r="CO111" i="2" s="1"/>
  <c r="CT111" i="2" s="1"/>
  <c r="CX111" i="2" s="1"/>
  <c r="CD111" i="2"/>
  <c r="CI111" i="2" s="1"/>
  <c r="CN111" i="2" s="1"/>
  <c r="CS111" i="2" s="1"/>
  <c r="BY111" i="2"/>
  <c r="BX111" i="2"/>
  <c r="BW111" i="2"/>
  <c r="BT111" i="2"/>
  <c r="BU111" i="2" s="1"/>
  <c r="BV111" i="2" s="1"/>
  <c r="BS111" i="2"/>
  <c r="BR111" i="2"/>
  <c r="BQ111" i="2"/>
  <c r="BO111" i="2"/>
  <c r="BN111" i="2"/>
  <c r="BK111" i="2"/>
  <c r="BL111" i="2" s="1"/>
  <c r="BJ111" i="2"/>
  <c r="BI111" i="2"/>
  <c r="BH111" i="2"/>
  <c r="BF111" i="2"/>
  <c r="AW111" i="2"/>
  <c r="AX111" i="2" s="1"/>
  <c r="AT111" i="2"/>
  <c r="AU111" i="2" s="1"/>
  <c r="AV111" i="2" s="1"/>
  <c r="AS111" i="2"/>
  <c r="AR111" i="2"/>
  <c r="AQ111" i="2"/>
  <c r="AP111" i="2"/>
  <c r="AO111" i="2"/>
  <c r="AN111" i="2"/>
  <c r="BB111" i="2" s="1"/>
  <c r="AD111" i="2"/>
  <c r="AG111" i="2" s="1"/>
  <c r="I111" i="2"/>
  <c r="G111" i="2"/>
  <c r="F111" i="2"/>
  <c r="CL110" i="2"/>
  <c r="CQ110" i="2" s="1"/>
  <c r="CV110" i="2" s="1"/>
  <c r="CK110" i="2"/>
  <c r="CP110" i="2" s="1"/>
  <c r="CU110" i="2" s="1"/>
  <c r="CJ110" i="2"/>
  <c r="CO110" i="2" s="1"/>
  <c r="CT110" i="2" s="1"/>
  <c r="CI110" i="2"/>
  <c r="CN110" i="2" s="1"/>
  <c r="CS110" i="2" s="1"/>
  <c r="CG110" i="2"/>
  <c r="CF110" i="2"/>
  <c r="CE110" i="2"/>
  <c r="CD110" i="2"/>
  <c r="BX110" i="2"/>
  <c r="BW110" i="2"/>
  <c r="BT110" i="2"/>
  <c r="BS110" i="2"/>
  <c r="BU110" i="2" s="1"/>
  <c r="BV110" i="2" s="1"/>
  <c r="BR110" i="2"/>
  <c r="BQ110" i="2"/>
  <c r="BN110" i="2"/>
  <c r="BJ110" i="2"/>
  <c r="BO110" i="2" s="1"/>
  <c r="BI110" i="2"/>
  <c r="BH110" i="2"/>
  <c r="BK110" i="2" s="1"/>
  <c r="BL110" i="2" s="1"/>
  <c r="BF110" i="2"/>
  <c r="BC110" i="2"/>
  <c r="BD110" i="2" s="1"/>
  <c r="BE110" i="2" s="1"/>
  <c r="BB110" i="2"/>
  <c r="AY110" i="2"/>
  <c r="AW110" i="2"/>
  <c r="AX110" i="2" s="1"/>
  <c r="AU110" i="2"/>
  <c r="AV110" i="2" s="1"/>
  <c r="AT110" i="2"/>
  <c r="AS110" i="2"/>
  <c r="AR110" i="2"/>
  <c r="AQ110" i="2"/>
  <c r="AP110" i="2"/>
  <c r="AO110" i="2"/>
  <c r="AN110" i="2"/>
  <c r="BA110" i="2" s="1"/>
  <c r="AG110" i="2"/>
  <c r="AD110" i="2"/>
  <c r="I110" i="2"/>
  <c r="G110" i="2"/>
  <c r="F110" i="2"/>
  <c r="CZ109" i="2"/>
  <c r="DC109" i="2" s="1"/>
  <c r="DF109" i="2" s="1"/>
  <c r="CY109" i="2"/>
  <c r="DB109" i="2" s="1"/>
  <c r="DE109" i="2" s="1"/>
  <c r="CS109" i="2"/>
  <c r="CX109" i="2" s="1"/>
  <c r="CK109" i="2"/>
  <c r="CP109" i="2" s="1"/>
  <c r="CU109" i="2" s="1"/>
  <c r="CJ109" i="2"/>
  <c r="CO109" i="2" s="1"/>
  <c r="CT109" i="2" s="1"/>
  <c r="CI109" i="2"/>
  <c r="CN109" i="2" s="1"/>
  <c r="CG109" i="2"/>
  <c r="CL109" i="2" s="1"/>
  <c r="CQ109" i="2" s="1"/>
  <c r="CV109" i="2" s="1"/>
  <c r="CF109" i="2"/>
  <c r="CE109" i="2"/>
  <c r="CD109" i="2"/>
  <c r="BX109" i="2"/>
  <c r="BZ109" i="2" s="1"/>
  <c r="BW109" i="2"/>
  <c r="BR109" i="2"/>
  <c r="BQ109" i="2"/>
  <c r="BN109" i="2"/>
  <c r="BJ109" i="2"/>
  <c r="BO109" i="2" s="1"/>
  <c r="BI109" i="2"/>
  <c r="BH109" i="2"/>
  <c r="BF109" i="2"/>
  <c r="DL109" i="2" s="1"/>
  <c r="AX109" i="2"/>
  <c r="AW109" i="2"/>
  <c r="AV109" i="2"/>
  <c r="AU109" i="2"/>
  <c r="AT109" i="2"/>
  <c r="AS109" i="2"/>
  <c r="AR109" i="2"/>
  <c r="AQ109" i="2"/>
  <c r="AP109" i="2"/>
  <c r="AO109" i="2"/>
  <c r="AN109" i="2"/>
  <c r="BB109" i="2" s="1"/>
  <c r="AD109" i="2"/>
  <c r="AG109" i="2" s="1"/>
  <c r="I109" i="2"/>
  <c r="G109" i="2"/>
  <c r="F109" i="2"/>
  <c r="DH109" i="2" s="1"/>
  <c r="DJ109" i="2" s="1"/>
  <c r="DL108" i="2"/>
  <c r="CQ108" i="2"/>
  <c r="CV108" i="2" s="1"/>
  <c r="CK108" i="2"/>
  <c r="CP108" i="2" s="1"/>
  <c r="CU108" i="2" s="1"/>
  <c r="CJ108" i="2"/>
  <c r="CO108" i="2" s="1"/>
  <c r="CT108" i="2" s="1"/>
  <c r="CX108" i="2" s="1"/>
  <c r="CI108" i="2"/>
  <c r="CN108" i="2" s="1"/>
  <c r="CS108" i="2" s="1"/>
  <c r="CG108" i="2"/>
  <c r="CL108" i="2" s="1"/>
  <c r="CF108" i="2"/>
  <c r="CE108" i="2"/>
  <c r="CD108" i="2"/>
  <c r="BX108" i="2"/>
  <c r="BW108" i="2"/>
  <c r="BT108" i="2"/>
  <c r="BS108" i="2"/>
  <c r="BU108" i="2" s="1"/>
  <c r="BV108" i="2" s="1"/>
  <c r="BR108" i="2"/>
  <c r="BQ108" i="2"/>
  <c r="BN108" i="2"/>
  <c r="BI108" i="2"/>
  <c r="BH108" i="2"/>
  <c r="BK108" i="2" s="1"/>
  <c r="BL108" i="2" s="1"/>
  <c r="BF108" i="2"/>
  <c r="BB108" i="2"/>
  <c r="AX108" i="2"/>
  <c r="AY108" i="2" s="1"/>
  <c r="AW108" i="2"/>
  <c r="AU108" i="2"/>
  <c r="AV108" i="2" s="1"/>
  <c r="AT108" i="2"/>
  <c r="AS108" i="2"/>
  <c r="AR108" i="2"/>
  <c r="AQ108" i="2"/>
  <c r="AP108" i="2"/>
  <c r="AO108" i="2"/>
  <c r="AN108" i="2"/>
  <c r="AG108" i="2"/>
  <c r="AD108" i="2"/>
  <c r="I108" i="2"/>
  <c r="DH108" i="2" s="1"/>
  <c r="G108" i="2"/>
  <c r="F108" i="2"/>
  <c r="CS107" i="2"/>
  <c r="CP107" i="2"/>
  <c r="CU107" i="2" s="1"/>
  <c r="CY107" i="2" s="1"/>
  <c r="DB107" i="2" s="1"/>
  <c r="DE107" i="2" s="1"/>
  <c r="CN107" i="2"/>
  <c r="CL107" i="2"/>
  <c r="CQ107" i="2" s="1"/>
  <c r="CV107" i="2" s="1"/>
  <c r="CZ107" i="2" s="1"/>
  <c r="DC107" i="2" s="1"/>
  <c r="DF107" i="2" s="1"/>
  <c r="CJ107" i="2"/>
  <c r="CO107" i="2" s="1"/>
  <c r="CT107" i="2" s="1"/>
  <c r="CX107" i="2" s="1"/>
  <c r="CG107" i="2"/>
  <c r="CF107" i="2"/>
  <c r="CK107" i="2" s="1"/>
  <c r="CE107" i="2"/>
  <c r="CD107" i="2"/>
  <c r="CI107" i="2" s="1"/>
  <c r="BX107" i="2"/>
  <c r="BZ107" i="2" s="1"/>
  <c r="BW107" i="2"/>
  <c r="BR107" i="2"/>
  <c r="BT107" i="2" s="1"/>
  <c r="BQ107" i="2"/>
  <c r="BS107" i="2" s="1"/>
  <c r="BO107" i="2"/>
  <c r="BN107" i="2"/>
  <c r="BJ107" i="2"/>
  <c r="BY107" i="2" s="1"/>
  <c r="BI107" i="2"/>
  <c r="BH107" i="2"/>
  <c r="BK107" i="2" s="1"/>
  <c r="BL107" i="2" s="1"/>
  <c r="BF107" i="2"/>
  <c r="AY107" i="2"/>
  <c r="AX107" i="2"/>
  <c r="AW107" i="2"/>
  <c r="AT107" i="2"/>
  <c r="AU107" i="2" s="1"/>
  <c r="AV107" i="2" s="1"/>
  <c r="AS107" i="2"/>
  <c r="AR107" i="2"/>
  <c r="AQ107" i="2"/>
  <c r="AP107" i="2"/>
  <c r="AO107" i="2"/>
  <c r="AN107" i="2"/>
  <c r="BB107" i="2" s="1"/>
  <c r="AD107" i="2"/>
  <c r="AG107" i="2" s="1"/>
  <c r="I107" i="2"/>
  <c r="G107" i="2"/>
  <c r="F107" i="2"/>
  <c r="CZ106" i="2"/>
  <c r="DC106" i="2" s="1"/>
  <c r="DF106" i="2" s="1"/>
  <c r="CX106" i="2"/>
  <c r="CV106" i="2"/>
  <c r="CN106" i="2"/>
  <c r="CS106" i="2" s="1"/>
  <c r="CL106" i="2"/>
  <c r="CQ106" i="2" s="1"/>
  <c r="CI106" i="2"/>
  <c r="CG106" i="2"/>
  <c r="CF106" i="2"/>
  <c r="CK106" i="2" s="1"/>
  <c r="CP106" i="2" s="1"/>
  <c r="CU106" i="2" s="1"/>
  <c r="CE106" i="2"/>
  <c r="CJ106" i="2" s="1"/>
  <c r="CO106" i="2" s="1"/>
  <c r="CT106" i="2" s="1"/>
  <c r="CD106" i="2"/>
  <c r="BZ106" i="2"/>
  <c r="BX106" i="2"/>
  <c r="BW106" i="2"/>
  <c r="BY106" i="2" s="1"/>
  <c r="BU106" i="2"/>
  <c r="BV106" i="2" s="1"/>
  <c r="BT106" i="2"/>
  <c r="BS106" i="2"/>
  <c r="BR106" i="2"/>
  <c r="BQ106" i="2"/>
  <c r="BN106" i="2"/>
  <c r="BK106" i="2"/>
  <c r="BL106" i="2" s="1"/>
  <c r="BJ106" i="2"/>
  <c r="BO106" i="2" s="1"/>
  <c r="BI106" i="2"/>
  <c r="BH106" i="2"/>
  <c r="BF106" i="2"/>
  <c r="BB106" i="2"/>
  <c r="AW106" i="2"/>
  <c r="AX106" i="2" s="1"/>
  <c r="AU106" i="2"/>
  <c r="AV106" i="2" s="1"/>
  <c r="AT106" i="2"/>
  <c r="AS106" i="2"/>
  <c r="AR106" i="2"/>
  <c r="AQ106" i="2"/>
  <c r="AP106" i="2"/>
  <c r="AO106" i="2"/>
  <c r="AN106" i="2"/>
  <c r="BA106" i="2" s="1"/>
  <c r="BC106" i="2" s="1"/>
  <c r="BD106" i="2" s="1"/>
  <c r="BE106" i="2" s="1"/>
  <c r="AG106" i="2"/>
  <c r="AD106" i="2"/>
  <c r="I106" i="2"/>
  <c r="G106" i="2"/>
  <c r="F106" i="2"/>
  <c r="DL105" i="2"/>
  <c r="CS105" i="2"/>
  <c r="CQ105" i="2"/>
  <c r="CV105" i="2" s="1"/>
  <c r="CP105" i="2"/>
  <c r="CU105" i="2" s="1"/>
  <c r="CG105" i="2"/>
  <c r="CL105" i="2" s="1"/>
  <c r="CF105" i="2"/>
  <c r="CK105" i="2" s="1"/>
  <c r="CE105" i="2"/>
  <c r="CJ105" i="2" s="1"/>
  <c r="CO105" i="2" s="1"/>
  <c r="CT105" i="2" s="1"/>
  <c r="CX105" i="2" s="1"/>
  <c r="CD105" i="2"/>
  <c r="CI105" i="2" s="1"/>
  <c r="CN105" i="2" s="1"/>
  <c r="BY105" i="2"/>
  <c r="BX105" i="2"/>
  <c r="BW105" i="2"/>
  <c r="BT105" i="2"/>
  <c r="BR105" i="2"/>
  <c r="BQ105" i="2"/>
  <c r="BS105" i="2" s="1"/>
  <c r="BU105" i="2" s="1"/>
  <c r="BV105" i="2" s="1"/>
  <c r="BO105" i="2"/>
  <c r="BN105" i="2"/>
  <c r="BZ105" i="2" s="1"/>
  <c r="BK105" i="2"/>
  <c r="BL105" i="2" s="1"/>
  <c r="BJ105" i="2"/>
  <c r="BI105" i="2"/>
  <c r="BH105" i="2"/>
  <c r="BF105" i="2"/>
  <c r="BA105" i="2"/>
  <c r="AW105" i="2"/>
  <c r="AX105" i="2" s="1"/>
  <c r="AT105" i="2"/>
  <c r="AU105" i="2" s="1"/>
  <c r="AV105" i="2" s="1"/>
  <c r="AS105" i="2"/>
  <c r="AR105" i="2"/>
  <c r="AQ105" i="2"/>
  <c r="AP105" i="2"/>
  <c r="AO105" i="2"/>
  <c r="AN105" i="2"/>
  <c r="BB105" i="2" s="1"/>
  <c r="AG105" i="2"/>
  <c r="AD105" i="2"/>
  <c r="I105" i="2"/>
  <c r="DH105" i="2" s="1"/>
  <c r="G105" i="2"/>
  <c r="F105" i="2"/>
  <c r="CZ104" i="2"/>
  <c r="DC104" i="2" s="1"/>
  <c r="DF104" i="2" s="1"/>
  <c r="CO104" i="2"/>
  <c r="CT104" i="2" s="1"/>
  <c r="CN104" i="2"/>
  <c r="CS104" i="2" s="1"/>
  <c r="CL104" i="2"/>
  <c r="CQ104" i="2" s="1"/>
  <c r="CV104" i="2" s="1"/>
  <c r="CK104" i="2"/>
  <c r="CP104" i="2" s="1"/>
  <c r="CU104" i="2" s="1"/>
  <c r="CJ104" i="2"/>
  <c r="CG104" i="2"/>
  <c r="CF104" i="2"/>
  <c r="CE104" i="2"/>
  <c r="CD104" i="2"/>
  <c r="CI104" i="2" s="1"/>
  <c r="BX104" i="2"/>
  <c r="BZ104" i="2" s="1"/>
  <c r="BW104" i="2"/>
  <c r="BY104" i="2" s="1"/>
  <c r="CA104" i="2" s="1"/>
  <c r="CB104" i="2" s="1"/>
  <c r="BR104" i="2"/>
  <c r="BQ104" i="2"/>
  <c r="BS104" i="2" s="1"/>
  <c r="BN104" i="2"/>
  <c r="BI104" i="2"/>
  <c r="BJ104" i="2" s="1"/>
  <c r="BO104" i="2" s="1"/>
  <c r="BH104" i="2"/>
  <c r="BF104" i="2"/>
  <c r="AW104" i="2"/>
  <c r="AX104" i="2" s="1"/>
  <c r="AY104" i="2" s="1"/>
  <c r="AT104" i="2"/>
  <c r="AU104" i="2" s="1"/>
  <c r="AV104" i="2" s="1"/>
  <c r="AS104" i="2"/>
  <c r="AR104" i="2"/>
  <c r="AQ104" i="2"/>
  <c r="AP104" i="2"/>
  <c r="AO104" i="2"/>
  <c r="BB104" i="2" s="1"/>
  <c r="AN104" i="2"/>
  <c r="BA104" i="2" s="1"/>
  <c r="AD104" i="2"/>
  <c r="AG104" i="2" s="1"/>
  <c r="I104" i="2"/>
  <c r="DL104" i="2" s="1"/>
  <c r="G104" i="2"/>
  <c r="F104" i="2"/>
  <c r="CV103" i="2"/>
  <c r="CZ103" i="2" s="1"/>
  <c r="CK103" i="2"/>
  <c r="CP103" i="2" s="1"/>
  <c r="CU103" i="2" s="1"/>
  <c r="CY103" i="2" s="1"/>
  <c r="DB103" i="2" s="1"/>
  <c r="DE103" i="2" s="1"/>
  <c r="CJ103" i="2"/>
  <c r="CO103" i="2" s="1"/>
  <c r="CT103" i="2" s="1"/>
  <c r="CI103" i="2"/>
  <c r="CN103" i="2" s="1"/>
  <c r="CS103" i="2" s="1"/>
  <c r="CG103" i="2"/>
  <c r="CL103" i="2" s="1"/>
  <c r="CQ103" i="2" s="1"/>
  <c r="CF103" i="2"/>
  <c r="CE103" i="2"/>
  <c r="CD103" i="2"/>
  <c r="BX103" i="2"/>
  <c r="BW103" i="2"/>
  <c r="BR103" i="2"/>
  <c r="BT103" i="2" s="1"/>
  <c r="BQ103" i="2"/>
  <c r="BS103" i="2" s="1"/>
  <c r="BN103" i="2"/>
  <c r="BI103" i="2"/>
  <c r="BH103" i="2"/>
  <c r="BK103" i="2" s="1"/>
  <c r="BL103" i="2" s="1"/>
  <c r="BF103" i="2"/>
  <c r="BA103" i="2"/>
  <c r="AY103" i="2"/>
  <c r="AX103" i="2"/>
  <c r="AW103" i="2"/>
  <c r="AT103" i="2"/>
  <c r="AU103" i="2" s="1"/>
  <c r="AV103" i="2" s="1"/>
  <c r="AS103" i="2"/>
  <c r="AR103" i="2"/>
  <c r="AQ103" i="2"/>
  <c r="AP103" i="2"/>
  <c r="AO103" i="2"/>
  <c r="AN103" i="2"/>
  <c r="BB103" i="2" s="1"/>
  <c r="I103" i="2"/>
  <c r="G103" i="2"/>
  <c r="F103" i="2"/>
  <c r="D103" i="2"/>
  <c r="B103" i="2"/>
  <c r="DL102" i="2"/>
  <c r="CO102" i="2"/>
  <c r="CT102" i="2" s="1"/>
  <c r="CL102" i="2"/>
  <c r="CQ102" i="2" s="1"/>
  <c r="CV102" i="2" s="1"/>
  <c r="CZ102" i="2" s="1"/>
  <c r="CJ102" i="2"/>
  <c r="CI102" i="2"/>
  <c r="CN102" i="2" s="1"/>
  <c r="CS102" i="2" s="1"/>
  <c r="CG102" i="2"/>
  <c r="CF102" i="2"/>
  <c r="CK102" i="2" s="1"/>
  <c r="CP102" i="2" s="1"/>
  <c r="CU102" i="2" s="1"/>
  <c r="CY102" i="2" s="1"/>
  <c r="DB102" i="2" s="1"/>
  <c r="DE102" i="2" s="1"/>
  <c r="CE102" i="2"/>
  <c r="CD102" i="2"/>
  <c r="BX102" i="2"/>
  <c r="BW102" i="2"/>
  <c r="BR102" i="2"/>
  <c r="BQ102" i="2"/>
  <c r="BS102" i="2" s="1"/>
  <c r="BU102" i="2" s="1"/>
  <c r="BV102" i="2" s="1"/>
  <c r="BN102" i="2"/>
  <c r="BT102" i="2" s="1"/>
  <c r="BK102" i="2"/>
  <c r="BL102" i="2" s="1"/>
  <c r="BJ102" i="2"/>
  <c r="BI102" i="2"/>
  <c r="BH102" i="2"/>
  <c r="BF102" i="2"/>
  <c r="AW102" i="2"/>
  <c r="AX102" i="2" s="1"/>
  <c r="AT102" i="2"/>
  <c r="AU102" i="2" s="1"/>
  <c r="AS102" i="2"/>
  <c r="AR102" i="2"/>
  <c r="AQ102" i="2"/>
  <c r="AP102" i="2"/>
  <c r="AO102" i="2"/>
  <c r="AN102" i="2"/>
  <c r="BB102" i="2" s="1"/>
  <c r="I102" i="2"/>
  <c r="F102" i="2"/>
  <c r="D102" i="2"/>
  <c r="B102" i="2"/>
  <c r="G102" i="2" s="1"/>
  <c r="DL101" i="2"/>
  <c r="DH101" i="2"/>
  <c r="CP101" i="2"/>
  <c r="CU101" i="2" s="1"/>
  <c r="CK101" i="2"/>
  <c r="CJ101" i="2"/>
  <c r="CO101" i="2" s="1"/>
  <c r="CT101" i="2" s="1"/>
  <c r="CX101" i="2" s="1"/>
  <c r="CI101" i="2"/>
  <c r="CN101" i="2" s="1"/>
  <c r="CS101" i="2" s="1"/>
  <c r="CG101" i="2"/>
  <c r="CL101" i="2" s="1"/>
  <c r="CQ101" i="2" s="1"/>
  <c r="CV101" i="2" s="1"/>
  <c r="CZ101" i="2" s="1"/>
  <c r="CF101" i="2"/>
  <c r="CE101" i="2"/>
  <c r="CD101" i="2"/>
  <c r="BX101" i="2"/>
  <c r="BW101" i="2"/>
  <c r="BU101" i="2"/>
  <c r="BV101" i="2" s="1"/>
  <c r="BT101" i="2"/>
  <c r="BS101" i="2"/>
  <c r="BR101" i="2"/>
  <c r="BQ101" i="2"/>
  <c r="BN101" i="2"/>
  <c r="BK101" i="2"/>
  <c r="BL101" i="2" s="1"/>
  <c r="BI101" i="2"/>
  <c r="BJ101" i="2" s="1"/>
  <c r="BH101" i="2"/>
  <c r="BF101" i="2"/>
  <c r="BA101" i="2"/>
  <c r="BC101" i="2" s="1"/>
  <c r="BD101" i="2" s="1"/>
  <c r="BE101" i="2" s="1"/>
  <c r="AW101" i="2"/>
  <c r="AX101" i="2" s="1"/>
  <c r="AT101" i="2"/>
  <c r="AU101" i="2" s="1"/>
  <c r="AV101" i="2" s="1"/>
  <c r="AS101" i="2"/>
  <c r="AR101" i="2"/>
  <c r="AQ101" i="2"/>
  <c r="AP101" i="2"/>
  <c r="AO101" i="2"/>
  <c r="AN101" i="2"/>
  <c r="BB101" i="2" s="1"/>
  <c r="I101" i="2"/>
  <c r="F101" i="2"/>
  <c r="D101" i="2"/>
  <c r="B101" i="2"/>
  <c r="G101" i="2" s="1"/>
  <c r="CV100" i="2"/>
  <c r="CU100" i="2"/>
  <c r="CY100" i="2" s="1"/>
  <c r="DB100" i="2" s="1"/>
  <c r="DE100" i="2" s="1"/>
  <c r="CT100" i="2"/>
  <c r="CS100" i="2"/>
  <c r="CN100" i="2"/>
  <c r="CL100" i="2"/>
  <c r="CQ100" i="2" s="1"/>
  <c r="CK100" i="2"/>
  <c r="CP100" i="2" s="1"/>
  <c r="CG100" i="2"/>
  <c r="CF100" i="2"/>
  <c r="CE100" i="2"/>
  <c r="CJ100" i="2" s="1"/>
  <c r="CO100" i="2" s="1"/>
  <c r="CD100" i="2"/>
  <c r="CI100" i="2" s="1"/>
  <c r="BY100" i="2"/>
  <c r="BX100" i="2"/>
  <c r="BW100" i="2"/>
  <c r="BR100" i="2"/>
  <c r="BQ100" i="2"/>
  <c r="BS100" i="2" s="1"/>
  <c r="BN100" i="2"/>
  <c r="BT100" i="2" s="1"/>
  <c r="BK100" i="2"/>
  <c r="BL100" i="2" s="1"/>
  <c r="BJ100" i="2"/>
  <c r="BO100" i="2" s="1"/>
  <c r="BI100" i="2"/>
  <c r="BH100" i="2"/>
  <c r="BF100" i="2"/>
  <c r="DL100" i="2" s="1"/>
  <c r="AW100" i="2"/>
  <c r="AX100" i="2" s="1"/>
  <c r="AU100" i="2"/>
  <c r="AV100" i="2" s="1"/>
  <c r="AT100" i="2"/>
  <c r="AS100" i="2"/>
  <c r="AR100" i="2"/>
  <c r="AQ100" i="2"/>
  <c r="AP100" i="2"/>
  <c r="AO100" i="2"/>
  <c r="BB100" i="2" s="1"/>
  <c r="AN100" i="2"/>
  <c r="I100" i="2"/>
  <c r="F100" i="2"/>
  <c r="D100" i="2"/>
  <c r="B100" i="2"/>
  <c r="G100" i="2" s="1"/>
  <c r="DL99" i="2"/>
  <c r="DH99" i="2"/>
  <c r="CV99" i="2"/>
  <c r="CZ99" i="2" s="1"/>
  <c r="DC99" i="2" s="1"/>
  <c r="DF99" i="2" s="1"/>
  <c r="DJ99" i="2" s="1"/>
  <c r="CU99" i="2"/>
  <c r="CY99" i="2" s="1"/>
  <c r="DB99" i="2" s="1"/>
  <c r="DE99" i="2" s="1"/>
  <c r="CL99" i="2"/>
  <c r="CQ99" i="2" s="1"/>
  <c r="CK99" i="2"/>
  <c r="CP99" i="2" s="1"/>
  <c r="CG99" i="2"/>
  <c r="CF99" i="2"/>
  <c r="CE99" i="2"/>
  <c r="CJ99" i="2" s="1"/>
  <c r="CO99" i="2" s="1"/>
  <c r="CT99" i="2" s="1"/>
  <c r="CD99" i="2"/>
  <c r="CI99" i="2" s="1"/>
  <c r="CN99" i="2" s="1"/>
  <c r="CS99" i="2" s="1"/>
  <c r="BX99" i="2"/>
  <c r="BW99" i="2"/>
  <c r="BT99" i="2"/>
  <c r="BR99" i="2"/>
  <c r="BQ99" i="2"/>
  <c r="BS99" i="2" s="1"/>
  <c r="BU99" i="2" s="1"/>
  <c r="BV99" i="2" s="1"/>
  <c r="BN99" i="2"/>
  <c r="BL99" i="2"/>
  <c r="BJ99" i="2"/>
  <c r="BI99" i="2"/>
  <c r="BH99" i="2"/>
  <c r="BK99" i="2" s="1"/>
  <c r="BF99" i="2"/>
  <c r="AX99" i="2"/>
  <c r="AY99" i="2" s="1"/>
  <c r="AW99" i="2"/>
  <c r="AV99" i="2"/>
  <c r="AU99" i="2"/>
  <c r="AT99" i="2"/>
  <c r="AS99" i="2"/>
  <c r="AR99" i="2"/>
  <c r="AQ99" i="2"/>
  <c r="AP99" i="2"/>
  <c r="BA99" i="2" s="1"/>
  <c r="AO99" i="2"/>
  <c r="AN99" i="2"/>
  <c r="BB99" i="2" s="1"/>
  <c r="I99" i="2"/>
  <c r="G99" i="2"/>
  <c r="F99" i="2"/>
  <c r="D99" i="2"/>
  <c r="B99" i="2"/>
  <c r="DL98" i="2"/>
  <c r="CI98" i="2"/>
  <c r="CN98" i="2" s="1"/>
  <c r="CS98" i="2" s="1"/>
  <c r="CG98" i="2"/>
  <c r="CL98" i="2" s="1"/>
  <c r="CQ98" i="2" s="1"/>
  <c r="CV98" i="2" s="1"/>
  <c r="CF98" i="2"/>
  <c r="CK98" i="2" s="1"/>
  <c r="CP98" i="2" s="1"/>
  <c r="CU98" i="2" s="1"/>
  <c r="CY98" i="2" s="1"/>
  <c r="DB98" i="2" s="1"/>
  <c r="DE98" i="2" s="1"/>
  <c r="CE98" i="2"/>
  <c r="CJ98" i="2" s="1"/>
  <c r="CO98" i="2" s="1"/>
  <c r="CT98" i="2" s="1"/>
  <c r="CD98" i="2"/>
  <c r="BX98" i="2"/>
  <c r="BW98" i="2"/>
  <c r="BR98" i="2"/>
  <c r="BT98" i="2" s="1"/>
  <c r="BQ98" i="2"/>
  <c r="BS98" i="2" s="1"/>
  <c r="BN98" i="2"/>
  <c r="BK98" i="2"/>
  <c r="BL98" i="2" s="1"/>
  <c r="BI98" i="2"/>
  <c r="BH98" i="2"/>
  <c r="BF98" i="2"/>
  <c r="AW98" i="2"/>
  <c r="AX98" i="2" s="1"/>
  <c r="AT98" i="2"/>
  <c r="AU98" i="2" s="1"/>
  <c r="AS98" i="2"/>
  <c r="AR98" i="2"/>
  <c r="AQ98" i="2"/>
  <c r="AP98" i="2"/>
  <c r="AO98" i="2"/>
  <c r="BA98" i="2" s="1"/>
  <c r="AN98" i="2"/>
  <c r="BB98" i="2" s="1"/>
  <c r="I98" i="2"/>
  <c r="F98" i="2"/>
  <c r="D98" i="2"/>
  <c r="B98" i="2"/>
  <c r="G98" i="2" s="1"/>
  <c r="DL97" i="2"/>
  <c r="CO97" i="2"/>
  <c r="CT97" i="2" s="1"/>
  <c r="CX97" i="2" s="1"/>
  <c r="CL97" i="2"/>
  <c r="CQ97" i="2" s="1"/>
  <c r="CV97" i="2" s="1"/>
  <c r="CZ97" i="2" s="1"/>
  <c r="CK97" i="2"/>
  <c r="CP97" i="2" s="1"/>
  <c r="CU97" i="2" s="1"/>
  <c r="CJ97" i="2"/>
  <c r="CG97" i="2"/>
  <c r="CF97" i="2"/>
  <c r="CE97" i="2"/>
  <c r="CD97" i="2"/>
  <c r="CI97" i="2" s="1"/>
  <c r="CN97" i="2" s="1"/>
  <c r="CS97" i="2" s="1"/>
  <c r="BX97" i="2"/>
  <c r="BW97" i="2"/>
  <c r="BR97" i="2"/>
  <c r="BT97" i="2" s="1"/>
  <c r="BQ97" i="2"/>
  <c r="BS97" i="2" s="1"/>
  <c r="BU97" i="2" s="1"/>
  <c r="BV97" i="2" s="1"/>
  <c r="BN97" i="2"/>
  <c r="BI97" i="2"/>
  <c r="BH97" i="2"/>
  <c r="BK97" i="2" s="1"/>
  <c r="BL97" i="2" s="1"/>
  <c r="BF97" i="2"/>
  <c r="AX97" i="2"/>
  <c r="AW97" i="2"/>
  <c r="AU97" i="2"/>
  <c r="AV97" i="2" s="1"/>
  <c r="AT97" i="2"/>
  <c r="AS97" i="2"/>
  <c r="AR97" i="2"/>
  <c r="AQ97" i="2"/>
  <c r="AP97" i="2"/>
  <c r="AO97" i="2"/>
  <c r="AN97" i="2"/>
  <c r="BB97" i="2" s="1"/>
  <c r="I97" i="2"/>
  <c r="F97" i="2"/>
  <c r="D97" i="2"/>
  <c r="B97" i="2"/>
  <c r="G97" i="2" s="1"/>
  <c r="CT96" i="2"/>
  <c r="CX96" i="2" s="1"/>
  <c r="CQ96" i="2"/>
  <c r="CV96" i="2" s="1"/>
  <c r="CZ96" i="2" s="1"/>
  <c r="DC96" i="2" s="1"/>
  <c r="DF96" i="2" s="1"/>
  <c r="CP96" i="2"/>
  <c r="CU96" i="2" s="1"/>
  <c r="CY96" i="2" s="1"/>
  <c r="DB96" i="2" s="1"/>
  <c r="DE96" i="2" s="1"/>
  <c r="CG96" i="2"/>
  <c r="CL96" i="2" s="1"/>
  <c r="CF96" i="2"/>
  <c r="CK96" i="2" s="1"/>
  <c r="CE96" i="2"/>
  <c r="CJ96" i="2" s="1"/>
  <c r="CO96" i="2" s="1"/>
  <c r="CD96" i="2"/>
  <c r="CI96" i="2" s="1"/>
  <c r="CN96" i="2" s="1"/>
  <c r="CS96" i="2" s="1"/>
  <c r="BY96" i="2"/>
  <c r="BX96" i="2"/>
  <c r="BW96" i="2"/>
  <c r="BT96" i="2"/>
  <c r="BR96" i="2"/>
  <c r="BQ96" i="2"/>
  <c r="BS96" i="2" s="1"/>
  <c r="BU96" i="2" s="1"/>
  <c r="BV96" i="2" s="1"/>
  <c r="BN96" i="2"/>
  <c r="BZ96" i="2" s="1"/>
  <c r="BI96" i="2"/>
  <c r="BJ96" i="2" s="1"/>
  <c r="BO96" i="2" s="1"/>
  <c r="BH96" i="2"/>
  <c r="BF96" i="2"/>
  <c r="BB96" i="2"/>
  <c r="AW96" i="2"/>
  <c r="AX96" i="2" s="1"/>
  <c r="AY96" i="2" s="1"/>
  <c r="AU96" i="2"/>
  <c r="AV96" i="2" s="1"/>
  <c r="AT96" i="2"/>
  <c r="AS96" i="2"/>
  <c r="AR96" i="2"/>
  <c r="AQ96" i="2"/>
  <c r="AP96" i="2"/>
  <c r="AO96" i="2"/>
  <c r="AN96" i="2"/>
  <c r="I96" i="2"/>
  <c r="F96" i="2"/>
  <c r="D96" i="2"/>
  <c r="B96" i="2"/>
  <c r="G96" i="2" s="1"/>
  <c r="DH95" i="2"/>
  <c r="CX95" i="2"/>
  <c r="CV95" i="2"/>
  <c r="CZ95" i="2" s="1"/>
  <c r="DC95" i="2" s="1"/>
  <c r="DF95" i="2" s="1"/>
  <c r="CN95" i="2"/>
  <c r="CS95" i="2" s="1"/>
  <c r="CJ95" i="2"/>
  <c r="CO95" i="2" s="1"/>
  <c r="CT95" i="2" s="1"/>
  <c r="CI95" i="2"/>
  <c r="CG95" i="2"/>
  <c r="CL95" i="2" s="1"/>
  <c r="CQ95" i="2" s="1"/>
  <c r="CF95" i="2"/>
  <c r="CK95" i="2" s="1"/>
  <c r="CP95" i="2" s="1"/>
  <c r="CU95" i="2" s="1"/>
  <c r="CY95" i="2" s="1"/>
  <c r="DB95" i="2" s="1"/>
  <c r="DE95" i="2" s="1"/>
  <c r="CE95" i="2"/>
  <c r="CD95" i="2"/>
  <c r="BZ95" i="2"/>
  <c r="BX95" i="2"/>
  <c r="BW95" i="2"/>
  <c r="BR95" i="2"/>
  <c r="BQ95" i="2"/>
  <c r="BN95" i="2"/>
  <c r="BK95" i="2"/>
  <c r="BL95" i="2" s="1"/>
  <c r="BI95" i="2"/>
  <c r="BH95" i="2"/>
  <c r="BJ95" i="2" s="1"/>
  <c r="BO95" i="2" s="1"/>
  <c r="BF95" i="2"/>
  <c r="AW95" i="2"/>
  <c r="AX95" i="2" s="1"/>
  <c r="AY95" i="2" s="1"/>
  <c r="AV95" i="2"/>
  <c r="AT95" i="2"/>
  <c r="AU95" i="2" s="1"/>
  <c r="AS95" i="2"/>
  <c r="AR95" i="2"/>
  <c r="AQ95" i="2"/>
  <c r="AP95" i="2"/>
  <c r="BA95" i="2" s="1"/>
  <c r="AO95" i="2"/>
  <c r="AN95" i="2"/>
  <c r="BB95" i="2" s="1"/>
  <c r="I95" i="2"/>
  <c r="G95" i="2"/>
  <c r="F95" i="2"/>
  <c r="D95" i="2"/>
  <c r="B95" i="2"/>
  <c r="DL94" i="2"/>
  <c r="CS94" i="2"/>
  <c r="CQ94" i="2"/>
  <c r="CV94" i="2" s="1"/>
  <c r="CZ94" i="2" s="1"/>
  <c r="CL94" i="2"/>
  <c r="CK94" i="2"/>
  <c r="CP94" i="2" s="1"/>
  <c r="CU94" i="2" s="1"/>
  <c r="CG94" i="2"/>
  <c r="CF94" i="2"/>
  <c r="CE94" i="2"/>
  <c r="CJ94" i="2" s="1"/>
  <c r="CO94" i="2" s="1"/>
  <c r="CT94" i="2" s="1"/>
  <c r="CD94" i="2"/>
  <c r="CI94" i="2" s="1"/>
  <c r="CN94" i="2" s="1"/>
  <c r="BX94" i="2"/>
  <c r="BW94" i="2"/>
  <c r="BT94" i="2"/>
  <c r="BS94" i="2"/>
  <c r="BU94" i="2" s="1"/>
  <c r="BV94" i="2" s="1"/>
  <c r="BR94" i="2"/>
  <c r="BQ94" i="2"/>
  <c r="BN94" i="2"/>
  <c r="BI94" i="2"/>
  <c r="BK94" i="2" s="1"/>
  <c r="BL94" i="2" s="1"/>
  <c r="BH94" i="2"/>
  <c r="BF94" i="2"/>
  <c r="AX94" i="2"/>
  <c r="AY94" i="2" s="1"/>
  <c r="AW94" i="2"/>
  <c r="AU94" i="2"/>
  <c r="AV94" i="2" s="1"/>
  <c r="AT94" i="2"/>
  <c r="AS94" i="2"/>
  <c r="AR94" i="2"/>
  <c r="AQ94" i="2"/>
  <c r="AP94" i="2"/>
  <c r="AO94" i="2"/>
  <c r="AN94" i="2"/>
  <c r="BB94" i="2" s="1"/>
  <c r="I94" i="2"/>
  <c r="G94" i="2"/>
  <c r="F94" i="2"/>
  <c r="D94" i="2"/>
  <c r="B94" i="2"/>
  <c r="DB93" i="2"/>
  <c r="DE93" i="2" s="1"/>
  <c r="CL93" i="2"/>
  <c r="CQ93" i="2" s="1"/>
  <c r="CV93" i="2" s="1"/>
  <c r="CK93" i="2"/>
  <c r="CP93" i="2" s="1"/>
  <c r="CU93" i="2" s="1"/>
  <c r="CY93" i="2" s="1"/>
  <c r="CG93" i="2"/>
  <c r="CF93" i="2"/>
  <c r="CE93" i="2"/>
  <c r="CJ93" i="2" s="1"/>
  <c r="CO93" i="2" s="1"/>
  <c r="CT93" i="2" s="1"/>
  <c r="CD93" i="2"/>
  <c r="CI93" i="2" s="1"/>
  <c r="CN93" i="2" s="1"/>
  <c r="CS93" i="2" s="1"/>
  <c r="BX93" i="2"/>
  <c r="BW93" i="2"/>
  <c r="BY93" i="2" s="1"/>
  <c r="BR93" i="2"/>
  <c r="BQ93" i="2"/>
  <c r="BN93" i="2"/>
  <c r="BL93" i="2"/>
  <c r="BJ93" i="2"/>
  <c r="BO93" i="2" s="1"/>
  <c r="BI93" i="2"/>
  <c r="BH93" i="2"/>
  <c r="BK93" i="2" s="1"/>
  <c r="BF93" i="2"/>
  <c r="AX93" i="2"/>
  <c r="AY93" i="2" s="1"/>
  <c r="AW93" i="2"/>
  <c r="AV93" i="2"/>
  <c r="AU93" i="2"/>
  <c r="AT93" i="2"/>
  <c r="AS93" i="2"/>
  <c r="AR93" i="2"/>
  <c r="AQ93" i="2"/>
  <c r="AP93" i="2"/>
  <c r="AO93" i="2"/>
  <c r="BB93" i="2" s="1"/>
  <c r="AN93" i="2"/>
  <c r="BA93" i="2" s="1"/>
  <c r="I93" i="2"/>
  <c r="DH93" i="2" s="1"/>
  <c r="G93" i="2"/>
  <c r="F93" i="2"/>
  <c r="D93" i="2"/>
  <c r="B93" i="2"/>
  <c r="DL92" i="2"/>
  <c r="CU92" i="2"/>
  <c r="CY92" i="2" s="1"/>
  <c r="DB92" i="2" s="1"/>
  <c r="DE92" i="2" s="1"/>
  <c r="CO92" i="2"/>
  <c r="CT92" i="2" s="1"/>
  <c r="CN92" i="2"/>
  <c r="CS92" i="2" s="1"/>
  <c r="CL92" i="2"/>
  <c r="CQ92" i="2" s="1"/>
  <c r="CV92" i="2" s="1"/>
  <c r="CZ92" i="2" s="1"/>
  <c r="DC92" i="2" s="1"/>
  <c r="DF92" i="2" s="1"/>
  <c r="CK92" i="2"/>
  <c r="CP92" i="2" s="1"/>
  <c r="CI92" i="2"/>
  <c r="CG92" i="2"/>
  <c r="CF92" i="2"/>
  <c r="CE92" i="2"/>
  <c r="CJ92" i="2" s="1"/>
  <c r="CD92" i="2"/>
  <c r="BX92" i="2"/>
  <c r="BW92" i="2"/>
  <c r="BY92" i="2" s="1"/>
  <c r="BS92" i="2"/>
  <c r="BU92" i="2" s="1"/>
  <c r="BV92" i="2" s="1"/>
  <c r="BR92" i="2"/>
  <c r="BT92" i="2" s="1"/>
  <c r="BQ92" i="2"/>
  <c r="BN92" i="2"/>
  <c r="BJ92" i="2"/>
  <c r="BO92" i="2" s="1"/>
  <c r="BI92" i="2"/>
  <c r="BH92" i="2"/>
  <c r="BK92" i="2" s="1"/>
  <c r="BL92" i="2" s="1"/>
  <c r="BF92" i="2"/>
  <c r="AW92" i="2"/>
  <c r="AX92" i="2" s="1"/>
  <c r="AT92" i="2"/>
  <c r="AU92" i="2" s="1"/>
  <c r="AV92" i="2" s="1"/>
  <c r="AS92" i="2"/>
  <c r="AR92" i="2"/>
  <c r="AQ92" i="2"/>
  <c r="AP92" i="2"/>
  <c r="AO92" i="2"/>
  <c r="AN92" i="2"/>
  <c r="BB92" i="2" s="1"/>
  <c r="I92" i="2"/>
  <c r="F92" i="2"/>
  <c r="DH92" i="2" s="1"/>
  <c r="D92" i="2"/>
  <c r="B92" i="2"/>
  <c r="G92" i="2" s="1"/>
  <c r="DH91" i="2"/>
  <c r="DE91" i="2"/>
  <c r="CX91" i="2"/>
  <c r="CQ91" i="2"/>
  <c r="CV91" i="2" s="1"/>
  <c r="CZ91" i="2" s="1"/>
  <c r="DC91" i="2" s="1"/>
  <c r="DF91" i="2" s="1"/>
  <c r="DJ91" i="2" s="1"/>
  <c r="CP91" i="2"/>
  <c r="CU91" i="2" s="1"/>
  <c r="CK91" i="2"/>
  <c r="CI91" i="2"/>
  <c r="CN91" i="2" s="1"/>
  <c r="CS91" i="2" s="1"/>
  <c r="CG91" i="2"/>
  <c r="CL91" i="2" s="1"/>
  <c r="CF91" i="2"/>
  <c r="CE91" i="2"/>
  <c r="CJ91" i="2" s="1"/>
  <c r="CO91" i="2" s="1"/>
  <c r="CT91" i="2" s="1"/>
  <c r="CY91" i="2" s="1"/>
  <c r="DB91" i="2" s="1"/>
  <c r="CD91" i="2"/>
  <c r="BX91" i="2"/>
  <c r="BW91" i="2"/>
  <c r="BR91" i="2"/>
  <c r="BT91" i="2" s="1"/>
  <c r="BQ91" i="2"/>
  <c r="BS91" i="2" s="1"/>
  <c r="BN91" i="2"/>
  <c r="BK91" i="2"/>
  <c r="BL91" i="2" s="1"/>
  <c r="BJ91" i="2"/>
  <c r="BI91" i="2"/>
  <c r="BH91" i="2"/>
  <c r="BF91" i="2"/>
  <c r="AX91" i="2"/>
  <c r="AW91" i="2"/>
  <c r="AU91" i="2"/>
  <c r="AV91" i="2" s="1"/>
  <c r="AT91" i="2"/>
  <c r="AS91" i="2"/>
  <c r="AR91" i="2"/>
  <c r="AQ91" i="2"/>
  <c r="AP91" i="2"/>
  <c r="AO91" i="2"/>
  <c r="BA91" i="2" s="1"/>
  <c r="AN91" i="2"/>
  <c r="BB91" i="2" s="1"/>
  <c r="I91" i="2"/>
  <c r="DL91" i="2" s="1"/>
  <c r="F91" i="2"/>
  <c r="D91" i="2"/>
  <c r="B91" i="2"/>
  <c r="G91" i="2" s="1"/>
  <c r="CQ90" i="2"/>
  <c r="CV90" i="2" s="1"/>
  <c r="CN90" i="2"/>
  <c r="CS90" i="2" s="1"/>
  <c r="CK90" i="2"/>
  <c r="CP90" i="2" s="1"/>
  <c r="CU90" i="2" s="1"/>
  <c r="CJ90" i="2"/>
  <c r="CO90" i="2" s="1"/>
  <c r="CT90" i="2" s="1"/>
  <c r="CX90" i="2" s="1"/>
  <c r="CI90" i="2"/>
  <c r="CG90" i="2"/>
  <c r="CL90" i="2" s="1"/>
  <c r="CF90" i="2"/>
  <c r="CE90" i="2"/>
  <c r="CD90" i="2"/>
  <c r="BX90" i="2"/>
  <c r="BW90" i="2"/>
  <c r="BR90" i="2"/>
  <c r="BQ90" i="2"/>
  <c r="BS90" i="2" s="1"/>
  <c r="BN90" i="2"/>
  <c r="BT90" i="2" s="1"/>
  <c r="BI90" i="2"/>
  <c r="BH90" i="2"/>
  <c r="BK90" i="2" s="1"/>
  <c r="BL90" i="2" s="1"/>
  <c r="BF90" i="2"/>
  <c r="AW90" i="2"/>
  <c r="AX90" i="2" s="1"/>
  <c r="AY90" i="2" s="1"/>
  <c r="AV90" i="2"/>
  <c r="AT90" i="2"/>
  <c r="AU90" i="2" s="1"/>
  <c r="AS90" i="2"/>
  <c r="AR90" i="2"/>
  <c r="AQ90" i="2"/>
  <c r="AP90" i="2"/>
  <c r="AO90" i="2"/>
  <c r="AN90" i="2"/>
  <c r="BB90" i="2" s="1"/>
  <c r="I90" i="2"/>
  <c r="G90" i="2"/>
  <c r="F90" i="2"/>
  <c r="D90" i="2"/>
  <c r="B90" i="2"/>
  <c r="DL89" i="2"/>
  <c r="CZ89" i="2"/>
  <c r="DC89" i="2" s="1"/>
  <c r="DF89" i="2" s="1"/>
  <c r="CQ89" i="2"/>
  <c r="CV89" i="2" s="1"/>
  <c r="CL89" i="2"/>
  <c r="CJ89" i="2"/>
  <c r="CO89" i="2" s="1"/>
  <c r="CT89" i="2" s="1"/>
  <c r="CX89" i="2" s="1"/>
  <c r="CI89" i="2"/>
  <c r="CN89" i="2" s="1"/>
  <c r="CS89" i="2" s="1"/>
  <c r="CG89" i="2"/>
  <c r="CF89" i="2"/>
  <c r="CK89" i="2" s="1"/>
  <c r="CP89" i="2" s="1"/>
  <c r="CU89" i="2" s="1"/>
  <c r="CE89" i="2"/>
  <c r="CD89" i="2"/>
  <c r="BX89" i="2"/>
  <c r="BW89" i="2"/>
  <c r="BS89" i="2"/>
  <c r="BU89" i="2" s="1"/>
  <c r="BV89" i="2" s="1"/>
  <c r="BR89" i="2"/>
  <c r="BT89" i="2" s="1"/>
  <c r="BQ89" i="2"/>
  <c r="BN89" i="2"/>
  <c r="BJ89" i="2"/>
  <c r="BO89" i="2" s="1"/>
  <c r="BI89" i="2"/>
  <c r="BH89" i="2"/>
  <c r="BF89" i="2"/>
  <c r="BC89" i="2"/>
  <c r="BD89" i="2" s="1"/>
  <c r="BE89" i="2" s="1"/>
  <c r="BA89" i="2"/>
  <c r="AW89" i="2"/>
  <c r="AX89" i="2" s="1"/>
  <c r="AT89" i="2"/>
  <c r="AU89" i="2" s="1"/>
  <c r="AV89" i="2" s="1"/>
  <c r="AS89" i="2"/>
  <c r="AR89" i="2"/>
  <c r="AQ89" i="2"/>
  <c r="AP89" i="2"/>
  <c r="AO89" i="2"/>
  <c r="AN89" i="2"/>
  <c r="BB89" i="2" s="1"/>
  <c r="I89" i="2"/>
  <c r="DH89" i="2" s="1"/>
  <c r="F89" i="2"/>
  <c r="D89" i="2"/>
  <c r="B89" i="2"/>
  <c r="G89" i="2" s="1"/>
  <c r="DL88" i="2"/>
  <c r="CT88" i="2"/>
  <c r="CX88" i="2" s="1"/>
  <c r="CO88" i="2"/>
  <c r="CN88" i="2"/>
  <c r="CS88" i="2" s="1"/>
  <c r="CG88" i="2"/>
  <c r="CL88" i="2" s="1"/>
  <c r="CQ88" i="2" s="1"/>
  <c r="CV88" i="2" s="1"/>
  <c r="CZ88" i="2" s="1"/>
  <c r="DC88" i="2" s="1"/>
  <c r="DF88" i="2" s="1"/>
  <c r="CF88" i="2"/>
  <c r="CK88" i="2" s="1"/>
  <c r="CP88" i="2" s="1"/>
  <c r="CU88" i="2" s="1"/>
  <c r="CY88" i="2" s="1"/>
  <c r="DB88" i="2" s="1"/>
  <c r="DE88" i="2" s="1"/>
  <c r="CE88" i="2"/>
  <c r="CJ88" i="2" s="1"/>
  <c r="CD88" i="2"/>
  <c r="CI88" i="2" s="1"/>
  <c r="BY88" i="2"/>
  <c r="CA88" i="2" s="1"/>
  <c r="CB88" i="2" s="1"/>
  <c r="BX88" i="2"/>
  <c r="BZ88" i="2" s="1"/>
  <c r="BW88" i="2"/>
  <c r="BS88" i="2"/>
  <c r="BR88" i="2"/>
  <c r="BQ88" i="2"/>
  <c r="BN88" i="2"/>
  <c r="BK88" i="2"/>
  <c r="BL88" i="2" s="1"/>
  <c r="BJ88" i="2"/>
  <c r="BO88" i="2" s="1"/>
  <c r="BI88" i="2"/>
  <c r="BH88" i="2"/>
  <c r="BF88" i="2"/>
  <c r="AX88" i="2"/>
  <c r="AW88" i="2"/>
  <c r="AU88" i="2"/>
  <c r="AV88" i="2" s="1"/>
  <c r="AT88" i="2"/>
  <c r="AS88" i="2"/>
  <c r="AR88" i="2"/>
  <c r="AQ88" i="2"/>
  <c r="AP88" i="2"/>
  <c r="AO88" i="2"/>
  <c r="BB88" i="2" s="1"/>
  <c r="AN88" i="2"/>
  <c r="I88" i="2"/>
  <c r="F88" i="2"/>
  <c r="D88" i="2"/>
  <c r="B88" i="2"/>
  <c r="G88" i="2" s="1"/>
  <c r="CO87" i="2"/>
  <c r="CT87" i="2" s="1"/>
  <c r="CN87" i="2"/>
  <c r="CS87" i="2" s="1"/>
  <c r="CL87" i="2"/>
  <c r="CQ87" i="2" s="1"/>
  <c r="CV87" i="2" s="1"/>
  <c r="CZ87" i="2" s="1"/>
  <c r="CJ87" i="2"/>
  <c r="CI87" i="2"/>
  <c r="CG87" i="2"/>
  <c r="CF87" i="2"/>
  <c r="CK87" i="2" s="1"/>
  <c r="CP87" i="2" s="1"/>
  <c r="CU87" i="2" s="1"/>
  <c r="CY87" i="2" s="1"/>
  <c r="DB87" i="2" s="1"/>
  <c r="DE87" i="2" s="1"/>
  <c r="CE87" i="2"/>
  <c r="CD87" i="2"/>
  <c r="BX87" i="2"/>
  <c r="BZ87" i="2" s="1"/>
  <c r="BW87" i="2"/>
  <c r="BR87" i="2"/>
  <c r="BQ87" i="2"/>
  <c r="BN87" i="2"/>
  <c r="BT87" i="2" s="1"/>
  <c r="BL87" i="2"/>
  <c r="BJ87" i="2"/>
  <c r="BI87" i="2"/>
  <c r="BH87" i="2"/>
  <c r="BK87" i="2" s="1"/>
  <c r="BF87" i="2"/>
  <c r="AX87" i="2"/>
  <c r="AW87" i="2"/>
  <c r="AT87" i="2"/>
  <c r="AU87" i="2" s="1"/>
  <c r="AV87" i="2" s="1"/>
  <c r="AS87" i="2"/>
  <c r="AR87" i="2"/>
  <c r="AQ87" i="2"/>
  <c r="AP87" i="2"/>
  <c r="AO87" i="2"/>
  <c r="AN87" i="2"/>
  <c r="BB87" i="2" s="1"/>
  <c r="I87" i="2"/>
  <c r="G87" i="2"/>
  <c r="F87" i="2"/>
  <c r="D87" i="2"/>
  <c r="B87" i="2"/>
  <c r="CV86" i="2"/>
  <c r="CZ86" i="2" s="1"/>
  <c r="DC86" i="2" s="1"/>
  <c r="DF86" i="2" s="1"/>
  <c r="CO86" i="2"/>
  <c r="CT86" i="2" s="1"/>
  <c r="CX86" i="2" s="1"/>
  <c r="CL86" i="2"/>
  <c r="CQ86" i="2" s="1"/>
  <c r="CK86" i="2"/>
  <c r="CP86" i="2" s="1"/>
  <c r="CU86" i="2" s="1"/>
  <c r="CI86" i="2"/>
  <c r="CN86" i="2" s="1"/>
  <c r="CS86" i="2" s="1"/>
  <c r="CG86" i="2"/>
  <c r="CF86" i="2"/>
  <c r="CE86" i="2"/>
  <c r="CJ86" i="2" s="1"/>
  <c r="CD86" i="2"/>
  <c r="BZ86" i="2"/>
  <c r="BX86" i="2"/>
  <c r="BW86" i="2"/>
  <c r="BY86" i="2" s="1"/>
  <c r="CA86" i="2" s="1"/>
  <c r="CB86" i="2" s="1"/>
  <c r="BT86" i="2"/>
  <c r="BS86" i="2"/>
  <c r="BR86" i="2"/>
  <c r="BQ86" i="2"/>
  <c r="BN86" i="2"/>
  <c r="BJ86" i="2"/>
  <c r="BO86" i="2" s="1"/>
  <c r="BI86" i="2"/>
  <c r="BK86" i="2" s="1"/>
  <c r="BL86" i="2" s="1"/>
  <c r="BH86" i="2"/>
  <c r="BF86" i="2"/>
  <c r="DL86" i="2" s="1"/>
  <c r="AW86" i="2"/>
  <c r="AX86" i="2" s="1"/>
  <c r="AY86" i="2" s="1"/>
  <c r="AU86" i="2"/>
  <c r="AV86" i="2" s="1"/>
  <c r="AT86" i="2"/>
  <c r="AS86" i="2"/>
  <c r="AR86" i="2"/>
  <c r="AQ86" i="2"/>
  <c r="AP86" i="2"/>
  <c r="AO86" i="2"/>
  <c r="AN86" i="2"/>
  <c r="BB86" i="2" s="1"/>
  <c r="I86" i="2"/>
  <c r="G86" i="2"/>
  <c r="F86" i="2"/>
  <c r="D86" i="2"/>
  <c r="B86" i="2"/>
  <c r="DL85" i="2"/>
  <c r="CU85" i="2"/>
  <c r="CY85" i="2" s="1"/>
  <c r="DB85" i="2" s="1"/>
  <c r="DE85" i="2" s="1"/>
  <c r="CK85" i="2"/>
  <c r="CP85" i="2" s="1"/>
  <c r="CG85" i="2"/>
  <c r="CL85" i="2" s="1"/>
  <c r="CQ85" i="2" s="1"/>
  <c r="CV85" i="2" s="1"/>
  <c r="CZ85" i="2" s="1"/>
  <c r="CF85" i="2"/>
  <c r="CE85" i="2"/>
  <c r="CJ85" i="2" s="1"/>
  <c r="CO85" i="2" s="1"/>
  <c r="CT85" i="2" s="1"/>
  <c r="CD85" i="2"/>
  <c r="CI85" i="2" s="1"/>
  <c r="CN85" i="2" s="1"/>
  <c r="CS85" i="2" s="1"/>
  <c r="BX85" i="2"/>
  <c r="BW85" i="2"/>
  <c r="BS85" i="2"/>
  <c r="BR85" i="2"/>
  <c r="BT85" i="2" s="1"/>
  <c r="BQ85" i="2"/>
  <c r="BN85" i="2"/>
  <c r="BI85" i="2"/>
  <c r="BH85" i="2"/>
  <c r="BK85" i="2" s="1"/>
  <c r="BL85" i="2" s="1"/>
  <c r="BF85" i="2"/>
  <c r="BB85" i="2"/>
  <c r="AW85" i="2"/>
  <c r="AX85" i="2" s="1"/>
  <c r="AU85" i="2"/>
  <c r="AV85" i="2" s="1"/>
  <c r="AT85" i="2"/>
  <c r="AS85" i="2"/>
  <c r="AR85" i="2"/>
  <c r="AQ85" i="2"/>
  <c r="AP85" i="2"/>
  <c r="AO85" i="2"/>
  <c r="AN85" i="2"/>
  <c r="I85" i="2"/>
  <c r="F85" i="2"/>
  <c r="D85" i="2"/>
  <c r="B85" i="2"/>
  <c r="G85" i="2" s="1"/>
  <c r="DH84" i="2"/>
  <c r="CS84" i="2"/>
  <c r="CQ84" i="2"/>
  <c r="CV84" i="2" s="1"/>
  <c r="CL84" i="2"/>
  <c r="CK84" i="2"/>
  <c r="CP84" i="2" s="1"/>
  <c r="CU84" i="2" s="1"/>
  <c r="CJ84" i="2"/>
  <c r="CO84" i="2" s="1"/>
  <c r="CT84" i="2" s="1"/>
  <c r="CX84" i="2" s="1"/>
  <c r="CI84" i="2"/>
  <c r="CN84" i="2" s="1"/>
  <c r="CG84" i="2"/>
  <c r="CF84" i="2"/>
  <c r="CE84" i="2"/>
  <c r="CD84" i="2"/>
  <c r="BX84" i="2"/>
  <c r="BW84" i="2"/>
  <c r="BR84" i="2"/>
  <c r="BT84" i="2" s="1"/>
  <c r="BQ84" i="2"/>
  <c r="BS84" i="2" s="1"/>
  <c r="BU84" i="2" s="1"/>
  <c r="BV84" i="2" s="1"/>
  <c r="BN84" i="2"/>
  <c r="BI84" i="2"/>
  <c r="BH84" i="2"/>
  <c r="BK84" i="2" s="1"/>
  <c r="BL84" i="2" s="1"/>
  <c r="BF84" i="2"/>
  <c r="DL84" i="2" s="1"/>
  <c r="BA84" i="2"/>
  <c r="AX84" i="2"/>
  <c r="AW84" i="2"/>
  <c r="AT84" i="2"/>
  <c r="AU84" i="2" s="1"/>
  <c r="AV84" i="2" s="1"/>
  <c r="AS84" i="2"/>
  <c r="AR84" i="2"/>
  <c r="AQ84" i="2"/>
  <c r="AP84" i="2"/>
  <c r="AO84" i="2"/>
  <c r="AN84" i="2"/>
  <c r="BB84" i="2" s="1"/>
  <c r="BC84" i="2" s="1"/>
  <c r="BD84" i="2" s="1"/>
  <c r="BE84" i="2" s="1"/>
  <c r="I84" i="2"/>
  <c r="F84" i="2"/>
  <c r="D84" i="2"/>
  <c r="B84" i="2"/>
  <c r="G84" i="2" s="1"/>
  <c r="DH83" i="2"/>
  <c r="CV83" i="2"/>
  <c r="CZ83" i="2" s="1"/>
  <c r="CS83" i="2"/>
  <c r="CK83" i="2"/>
  <c r="CP83" i="2" s="1"/>
  <c r="CU83" i="2" s="1"/>
  <c r="CJ83" i="2"/>
  <c r="CO83" i="2" s="1"/>
  <c r="CT83" i="2" s="1"/>
  <c r="CI83" i="2"/>
  <c r="CN83" i="2" s="1"/>
  <c r="CG83" i="2"/>
  <c r="CL83" i="2" s="1"/>
  <c r="CQ83" i="2" s="1"/>
  <c r="CF83" i="2"/>
  <c r="CE83" i="2"/>
  <c r="CD83" i="2"/>
  <c r="BX83" i="2"/>
  <c r="BW83" i="2"/>
  <c r="BR83" i="2"/>
  <c r="BT83" i="2" s="1"/>
  <c r="BQ83" i="2"/>
  <c r="BS83" i="2" s="1"/>
  <c r="BU83" i="2" s="1"/>
  <c r="BV83" i="2" s="1"/>
  <c r="BN83" i="2"/>
  <c r="BI83" i="2"/>
  <c r="BH83" i="2"/>
  <c r="BK83" i="2" s="1"/>
  <c r="BL83" i="2" s="1"/>
  <c r="BF83" i="2"/>
  <c r="AW83" i="2"/>
  <c r="AX83" i="2" s="1"/>
  <c r="AT83" i="2"/>
  <c r="AU83" i="2" s="1"/>
  <c r="AV83" i="2" s="1"/>
  <c r="AS83" i="2"/>
  <c r="AR83" i="2"/>
  <c r="AQ83" i="2"/>
  <c r="AP83" i="2"/>
  <c r="AO83" i="2"/>
  <c r="AN83" i="2"/>
  <c r="I83" i="2"/>
  <c r="F83" i="2"/>
  <c r="D83" i="2"/>
  <c r="B83" i="2"/>
  <c r="G83" i="2" s="1"/>
  <c r="DE82" i="2"/>
  <c r="CU82" i="2"/>
  <c r="CY82" i="2" s="1"/>
  <c r="DB82" i="2" s="1"/>
  <c r="CS82" i="2"/>
  <c r="CJ82" i="2"/>
  <c r="CO82" i="2" s="1"/>
  <c r="CT82" i="2" s="1"/>
  <c r="CI82" i="2"/>
  <c r="CN82" i="2" s="1"/>
  <c r="CG82" i="2"/>
  <c r="CL82" i="2" s="1"/>
  <c r="CQ82" i="2" s="1"/>
  <c r="CV82" i="2" s="1"/>
  <c r="CZ82" i="2" s="1"/>
  <c r="CF82" i="2"/>
  <c r="CK82" i="2" s="1"/>
  <c r="CP82" i="2" s="1"/>
  <c r="CE82" i="2"/>
  <c r="CD82" i="2"/>
  <c r="BX82" i="2"/>
  <c r="BW82" i="2"/>
  <c r="BT82" i="2"/>
  <c r="BS82" i="2"/>
  <c r="BU82" i="2" s="1"/>
  <c r="BV82" i="2" s="1"/>
  <c r="BR82" i="2"/>
  <c r="BQ82" i="2"/>
  <c r="BN82" i="2"/>
  <c r="BI82" i="2"/>
  <c r="BH82" i="2"/>
  <c r="BF82" i="2"/>
  <c r="BB82" i="2"/>
  <c r="AY82" i="2"/>
  <c r="AX82" i="2"/>
  <c r="AW82" i="2"/>
  <c r="AT82" i="2"/>
  <c r="AU82" i="2" s="1"/>
  <c r="AV82" i="2" s="1"/>
  <c r="AS82" i="2"/>
  <c r="AR82" i="2"/>
  <c r="AQ82" i="2"/>
  <c r="AP82" i="2"/>
  <c r="AO82" i="2"/>
  <c r="AN82" i="2"/>
  <c r="BA82" i="2" s="1"/>
  <c r="I82" i="2"/>
  <c r="G82" i="2"/>
  <c r="F82" i="2"/>
  <c r="D82" i="2"/>
  <c r="B82" i="2"/>
  <c r="DH81" i="2"/>
  <c r="CV81" i="2"/>
  <c r="CI81" i="2"/>
  <c r="CN81" i="2" s="1"/>
  <c r="CS81" i="2" s="1"/>
  <c r="CG81" i="2"/>
  <c r="CL81" i="2" s="1"/>
  <c r="CQ81" i="2" s="1"/>
  <c r="CF81" i="2"/>
  <c r="CK81" i="2" s="1"/>
  <c r="CP81" i="2" s="1"/>
  <c r="CU81" i="2" s="1"/>
  <c r="CE81" i="2"/>
  <c r="CJ81" i="2" s="1"/>
  <c r="CO81" i="2" s="1"/>
  <c r="CT81" i="2" s="1"/>
  <c r="CX81" i="2" s="1"/>
  <c r="CD81" i="2"/>
  <c r="BX81" i="2"/>
  <c r="BW81" i="2"/>
  <c r="BR81" i="2"/>
  <c r="BQ81" i="2"/>
  <c r="BO81" i="2"/>
  <c r="BN81" i="2"/>
  <c r="BK81" i="2"/>
  <c r="BL81" i="2" s="1"/>
  <c r="BI81" i="2"/>
  <c r="BJ81" i="2" s="1"/>
  <c r="BH81" i="2"/>
  <c r="BF81" i="2"/>
  <c r="AW81" i="2"/>
  <c r="AX81" i="2" s="1"/>
  <c r="AY81" i="2" s="1"/>
  <c r="AU81" i="2"/>
  <c r="AV81" i="2" s="1"/>
  <c r="AT81" i="2"/>
  <c r="AS81" i="2"/>
  <c r="AR81" i="2"/>
  <c r="AQ81" i="2"/>
  <c r="AP81" i="2"/>
  <c r="BA81" i="2" s="1"/>
  <c r="BC81" i="2" s="1"/>
  <c r="BD81" i="2" s="1"/>
  <c r="BE81" i="2" s="1"/>
  <c r="AO81" i="2"/>
  <c r="AN81" i="2"/>
  <c r="BB81" i="2" s="1"/>
  <c r="I81" i="2"/>
  <c r="DL81" i="2" s="1"/>
  <c r="G81" i="2"/>
  <c r="F81" i="2"/>
  <c r="D81" i="2"/>
  <c r="B81" i="2"/>
  <c r="CV80" i="2"/>
  <c r="CU80" i="2"/>
  <c r="CT80" i="2"/>
  <c r="CX80" i="2" s="1"/>
  <c r="CG80" i="2"/>
  <c r="CL80" i="2" s="1"/>
  <c r="CQ80" i="2" s="1"/>
  <c r="CF80" i="2"/>
  <c r="CK80" i="2" s="1"/>
  <c r="CP80" i="2" s="1"/>
  <c r="CE80" i="2"/>
  <c r="CJ80" i="2" s="1"/>
  <c r="CO80" i="2" s="1"/>
  <c r="CD80" i="2"/>
  <c r="CI80" i="2" s="1"/>
  <c r="CN80" i="2" s="1"/>
  <c r="CS80" i="2" s="1"/>
  <c r="BZ80" i="2"/>
  <c r="BY80" i="2"/>
  <c r="CA80" i="2" s="1"/>
  <c r="CB80" i="2" s="1"/>
  <c r="BX80" i="2"/>
  <c r="BW80" i="2"/>
  <c r="BS80" i="2"/>
  <c r="BR80" i="2"/>
  <c r="BQ80" i="2"/>
  <c r="BN80" i="2"/>
  <c r="BK80" i="2"/>
  <c r="BL80" i="2" s="1"/>
  <c r="BJ80" i="2"/>
  <c r="BO80" i="2" s="1"/>
  <c r="BI80" i="2"/>
  <c r="BH80" i="2"/>
  <c r="BF80" i="2"/>
  <c r="BC80" i="2"/>
  <c r="BD80" i="2" s="1"/>
  <c r="BE80" i="2" s="1"/>
  <c r="BB80" i="2"/>
  <c r="AX80" i="2"/>
  <c r="AY80" i="2" s="1"/>
  <c r="AW80" i="2"/>
  <c r="AT80" i="2"/>
  <c r="AU80" i="2" s="1"/>
  <c r="AV80" i="2" s="1"/>
  <c r="AS80" i="2"/>
  <c r="AR80" i="2"/>
  <c r="AQ80" i="2"/>
  <c r="AP80" i="2"/>
  <c r="AO80" i="2"/>
  <c r="AN80" i="2"/>
  <c r="BA80" i="2" s="1"/>
  <c r="I80" i="2"/>
  <c r="G80" i="2"/>
  <c r="F80" i="2"/>
  <c r="D80" i="2"/>
  <c r="B80" i="2"/>
  <c r="DL79" i="2"/>
  <c r="CU79" i="2"/>
  <c r="CQ79" i="2"/>
  <c r="CV79" i="2" s="1"/>
  <c r="CZ79" i="2" s="1"/>
  <c r="CN79" i="2"/>
  <c r="CS79" i="2" s="1"/>
  <c r="CL79" i="2"/>
  <c r="CG79" i="2"/>
  <c r="CF79" i="2"/>
  <c r="CK79" i="2" s="1"/>
  <c r="CP79" i="2" s="1"/>
  <c r="CE79" i="2"/>
  <c r="CJ79" i="2" s="1"/>
  <c r="CO79" i="2" s="1"/>
  <c r="CT79" i="2" s="1"/>
  <c r="CX79" i="2" s="1"/>
  <c r="CD79" i="2"/>
  <c r="CI79" i="2" s="1"/>
  <c r="BX79" i="2"/>
  <c r="BW79" i="2"/>
  <c r="BS79" i="2"/>
  <c r="BR79" i="2"/>
  <c r="BT79" i="2" s="1"/>
  <c r="BQ79" i="2"/>
  <c r="BN79" i="2"/>
  <c r="BJ79" i="2"/>
  <c r="BO79" i="2" s="1"/>
  <c r="BI79" i="2"/>
  <c r="BK79" i="2" s="1"/>
  <c r="BL79" i="2" s="1"/>
  <c r="BH79" i="2"/>
  <c r="BF79" i="2"/>
  <c r="BB79" i="2"/>
  <c r="AW79" i="2"/>
  <c r="AX79" i="2" s="1"/>
  <c r="AY79" i="2" s="1"/>
  <c r="AV79" i="2"/>
  <c r="AU79" i="2"/>
  <c r="AT79" i="2"/>
  <c r="AS79" i="2"/>
  <c r="AR79" i="2"/>
  <c r="AQ79" i="2"/>
  <c r="AP79" i="2"/>
  <c r="AO79" i="2"/>
  <c r="AN79" i="2"/>
  <c r="I79" i="2"/>
  <c r="F79" i="2"/>
  <c r="DH79" i="2" s="1"/>
  <c r="D79" i="2"/>
  <c r="B79" i="2"/>
  <c r="G79" i="2" s="1"/>
  <c r="CQ78" i="2"/>
  <c r="CV78" i="2" s="1"/>
  <c r="CZ78" i="2" s="1"/>
  <c r="DC78" i="2" s="1"/>
  <c r="DF78" i="2" s="1"/>
  <c r="CP78" i="2"/>
  <c r="CU78" i="2" s="1"/>
  <c r="CY78" i="2" s="1"/>
  <c r="DB78" i="2" s="1"/>
  <c r="DE78" i="2" s="1"/>
  <c r="CN78" i="2"/>
  <c r="CS78" i="2" s="1"/>
  <c r="CL78" i="2"/>
  <c r="CK78" i="2"/>
  <c r="CJ78" i="2"/>
  <c r="CO78" i="2" s="1"/>
  <c r="CT78" i="2" s="1"/>
  <c r="CG78" i="2"/>
  <c r="CF78" i="2"/>
  <c r="CE78" i="2"/>
  <c r="CD78" i="2"/>
  <c r="CI78" i="2" s="1"/>
  <c r="BX78" i="2"/>
  <c r="BZ78" i="2" s="1"/>
  <c r="BW78" i="2"/>
  <c r="BY78" i="2" s="1"/>
  <c r="BR78" i="2"/>
  <c r="BQ78" i="2"/>
  <c r="BS78" i="2" s="1"/>
  <c r="BO78" i="2"/>
  <c r="BN78" i="2"/>
  <c r="BK78" i="2"/>
  <c r="BL78" i="2" s="1"/>
  <c r="BI78" i="2"/>
  <c r="BJ78" i="2" s="1"/>
  <c r="BH78" i="2"/>
  <c r="BF78" i="2"/>
  <c r="AW78" i="2"/>
  <c r="AX78" i="2" s="1"/>
  <c r="AT78" i="2"/>
  <c r="AU78" i="2" s="1"/>
  <c r="AV78" i="2" s="1"/>
  <c r="AS78" i="2"/>
  <c r="AR78" i="2"/>
  <c r="AQ78" i="2"/>
  <c r="AP78" i="2"/>
  <c r="AO78" i="2"/>
  <c r="BB78" i="2" s="1"/>
  <c r="AN78" i="2"/>
  <c r="I78" i="2"/>
  <c r="F78" i="2"/>
  <c r="D78" i="2"/>
  <c r="B78" i="2"/>
  <c r="G78" i="2" s="1"/>
  <c r="DB77" i="2"/>
  <c r="DE77" i="2" s="1"/>
  <c r="CP77" i="2"/>
  <c r="CU77" i="2" s="1"/>
  <c r="CY77" i="2" s="1"/>
  <c r="CO77" i="2"/>
  <c r="CT77" i="2" s="1"/>
  <c r="CX77" i="2" s="1"/>
  <c r="CL77" i="2"/>
  <c r="CQ77" i="2" s="1"/>
  <c r="CV77" i="2" s="1"/>
  <c r="CZ77" i="2" s="1"/>
  <c r="CK77" i="2"/>
  <c r="CJ77" i="2"/>
  <c r="CG77" i="2"/>
  <c r="CF77" i="2"/>
  <c r="CE77" i="2"/>
  <c r="CD77" i="2"/>
  <c r="CI77" i="2" s="1"/>
  <c r="CN77" i="2" s="1"/>
  <c r="CS77" i="2" s="1"/>
  <c r="BX77" i="2"/>
  <c r="BW77" i="2"/>
  <c r="BR77" i="2"/>
  <c r="BQ77" i="2"/>
  <c r="BN77" i="2"/>
  <c r="BI77" i="2"/>
  <c r="BH77" i="2"/>
  <c r="BK77" i="2" s="1"/>
  <c r="BL77" i="2" s="1"/>
  <c r="BF77" i="2"/>
  <c r="AX77" i="2"/>
  <c r="AW77" i="2"/>
  <c r="AT77" i="2"/>
  <c r="AU77" i="2" s="1"/>
  <c r="AV77" i="2" s="1"/>
  <c r="AS77" i="2"/>
  <c r="AR77" i="2"/>
  <c r="AQ77" i="2"/>
  <c r="AP77" i="2"/>
  <c r="AO77" i="2"/>
  <c r="BB77" i="2" s="1"/>
  <c r="AN77" i="2"/>
  <c r="I77" i="2"/>
  <c r="F77" i="2"/>
  <c r="D77" i="2"/>
  <c r="B77" i="2"/>
  <c r="G77" i="2" s="1"/>
  <c r="DH76" i="2"/>
  <c r="CK76" i="2"/>
  <c r="CP76" i="2" s="1"/>
  <c r="CU76" i="2" s="1"/>
  <c r="CJ76" i="2"/>
  <c r="CO76" i="2" s="1"/>
  <c r="CT76" i="2" s="1"/>
  <c r="CX76" i="2" s="1"/>
  <c r="CI76" i="2"/>
  <c r="CN76" i="2" s="1"/>
  <c r="CS76" i="2" s="1"/>
  <c r="CG76" i="2"/>
  <c r="CL76" i="2" s="1"/>
  <c r="CQ76" i="2" s="1"/>
  <c r="CV76" i="2" s="1"/>
  <c r="CZ76" i="2" s="1"/>
  <c r="DC76" i="2" s="1"/>
  <c r="DF76" i="2" s="1"/>
  <c r="CF76" i="2"/>
  <c r="CE76" i="2"/>
  <c r="CD76" i="2"/>
  <c r="BX76" i="2"/>
  <c r="BW76" i="2"/>
  <c r="BR76" i="2"/>
  <c r="BQ76" i="2"/>
  <c r="BN76" i="2"/>
  <c r="BK76" i="2"/>
  <c r="BL76" i="2" s="1"/>
  <c r="BI76" i="2"/>
  <c r="BJ76" i="2" s="1"/>
  <c r="BF76" i="2"/>
  <c r="BB76" i="2"/>
  <c r="AW76" i="2"/>
  <c r="AX76" i="2" s="1"/>
  <c r="AT76" i="2"/>
  <c r="AU76" i="2" s="1"/>
  <c r="AV76" i="2" s="1"/>
  <c r="AS76" i="2"/>
  <c r="AR76" i="2"/>
  <c r="AQ76" i="2"/>
  <c r="AP76" i="2"/>
  <c r="AO76" i="2"/>
  <c r="AN76" i="2"/>
  <c r="AG76" i="2"/>
  <c r="AD76" i="2"/>
  <c r="I76" i="2"/>
  <c r="G76" i="2"/>
  <c r="F76" i="2"/>
  <c r="DH75" i="2"/>
  <c r="DJ75" i="2" s="1"/>
  <c r="DE75" i="2"/>
  <c r="CU75" i="2"/>
  <c r="CY75" i="2" s="1"/>
  <c r="DB75" i="2" s="1"/>
  <c r="CQ75" i="2"/>
  <c r="CV75" i="2" s="1"/>
  <c r="CZ75" i="2" s="1"/>
  <c r="DC75" i="2" s="1"/>
  <c r="DF75" i="2" s="1"/>
  <c r="CN75" i="2"/>
  <c r="CS75" i="2" s="1"/>
  <c r="CL75" i="2"/>
  <c r="CK75" i="2"/>
  <c r="CP75" i="2" s="1"/>
  <c r="CJ75" i="2"/>
  <c r="CO75" i="2" s="1"/>
  <c r="CT75" i="2" s="1"/>
  <c r="CX75" i="2" s="1"/>
  <c r="CI75" i="2"/>
  <c r="CG75" i="2"/>
  <c r="CF75" i="2"/>
  <c r="CE75" i="2"/>
  <c r="CD75" i="2"/>
  <c r="BX75" i="2"/>
  <c r="BZ75" i="2" s="1"/>
  <c r="BW75" i="2"/>
  <c r="BY75" i="2" s="1"/>
  <c r="CA75" i="2" s="1"/>
  <c r="CB75" i="2" s="1"/>
  <c r="BS75" i="2"/>
  <c r="BR75" i="2"/>
  <c r="BT75" i="2" s="1"/>
  <c r="BU75" i="2" s="1"/>
  <c r="BV75" i="2" s="1"/>
  <c r="BQ75" i="2"/>
  <c r="BN75" i="2"/>
  <c r="BJ75" i="2"/>
  <c r="BO75" i="2" s="1"/>
  <c r="BI75" i="2"/>
  <c r="BK75" i="2" s="1"/>
  <c r="BL75" i="2" s="1"/>
  <c r="BF75" i="2"/>
  <c r="DL75" i="2" s="1"/>
  <c r="BB75" i="2"/>
  <c r="AY75" i="2"/>
  <c r="AW75" i="2"/>
  <c r="AX75" i="2" s="1"/>
  <c r="AV75" i="2"/>
  <c r="AU75" i="2"/>
  <c r="AT75" i="2"/>
  <c r="AS75" i="2"/>
  <c r="AR75" i="2"/>
  <c r="AQ75" i="2"/>
  <c r="AP75" i="2"/>
  <c r="AO75" i="2"/>
  <c r="AN75" i="2"/>
  <c r="AG75" i="2"/>
  <c r="AD75" i="2"/>
  <c r="I75" i="2"/>
  <c r="G75" i="2"/>
  <c r="F75" i="2"/>
  <c r="CS74" i="2"/>
  <c r="CQ74" i="2"/>
  <c r="CV74" i="2" s="1"/>
  <c r="CO74" i="2"/>
  <c r="CT74" i="2" s="1"/>
  <c r="CI74" i="2"/>
  <c r="CN74" i="2" s="1"/>
  <c r="CG74" i="2"/>
  <c r="CL74" i="2" s="1"/>
  <c r="CF74" i="2"/>
  <c r="CK74" i="2" s="1"/>
  <c r="CP74" i="2" s="1"/>
  <c r="CU74" i="2" s="1"/>
  <c r="CE74" i="2"/>
  <c r="CJ74" i="2" s="1"/>
  <c r="CD74" i="2"/>
  <c r="BX74" i="2"/>
  <c r="BZ74" i="2" s="1"/>
  <c r="BW74" i="2"/>
  <c r="BY74" i="2" s="1"/>
  <c r="BS74" i="2"/>
  <c r="BU74" i="2" s="1"/>
  <c r="BV74" i="2" s="1"/>
  <c r="BR74" i="2"/>
  <c r="BT74" i="2" s="1"/>
  <c r="BQ74" i="2"/>
  <c r="BN74" i="2"/>
  <c r="BJ74" i="2"/>
  <c r="BO74" i="2" s="1"/>
  <c r="BI74" i="2"/>
  <c r="BK74" i="2" s="1"/>
  <c r="BL74" i="2" s="1"/>
  <c r="BF74" i="2"/>
  <c r="BB74" i="2"/>
  <c r="BA74" i="2"/>
  <c r="AW74" i="2"/>
  <c r="AX74" i="2" s="1"/>
  <c r="AY74" i="2" s="1"/>
  <c r="AT74" i="2"/>
  <c r="AU74" i="2" s="1"/>
  <c r="AV74" i="2" s="1"/>
  <c r="AS74" i="2"/>
  <c r="AR74" i="2"/>
  <c r="AQ74" i="2"/>
  <c r="AP74" i="2"/>
  <c r="AO74" i="2"/>
  <c r="AN74" i="2"/>
  <c r="AG74" i="2"/>
  <c r="AD74" i="2"/>
  <c r="I74" i="2"/>
  <c r="G74" i="2"/>
  <c r="F74" i="2"/>
  <c r="CX73" i="2"/>
  <c r="CU73" i="2"/>
  <c r="CQ73" i="2"/>
  <c r="CV73" i="2" s="1"/>
  <c r="CJ73" i="2"/>
  <c r="CO73" i="2" s="1"/>
  <c r="CT73" i="2" s="1"/>
  <c r="CG73" i="2"/>
  <c r="CL73" i="2" s="1"/>
  <c r="CF73" i="2"/>
  <c r="CK73" i="2" s="1"/>
  <c r="CP73" i="2" s="1"/>
  <c r="CE73" i="2"/>
  <c r="CD73" i="2"/>
  <c r="CI73" i="2" s="1"/>
  <c r="CN73" i="2" s="1"/>
  <c r="CS73" i="2" s="1"/>
  <c r="BZ73" i="2"/>
  <c r="BX73" i="2"/>
  <c r="BW73" i="2"/>
  <c r="BS73" i="2"/>
  <c r="BU73" i="2" s="1"/>
  <c r="BV73" i="2" s="1"/>
  <c r="BR73" i="2"/>
  <c r="BQ73" i="2"/>
  <c r="BN73" i="2"/>
  <c r="BT73" i="2" s="1"/>
  <c r="BL73" i="2"/>
  <c r="BJ73" i="2"/>
  <c r="BO73" i="2" s="1"/>
  <c r="BI73" i="2"/>
  <c r="BK73" i="2" s="1"/>
  <c r="BF73" i="2"/>
  <c r="AX73" i="2"/>
  <c r="AW73" i="2"/>
  <c r="AU73" i="2"/>
  <c r="AV73" i="2" s="1"/>
  <c r="AT73" i="2"/>
  <c r="AS73" i="2"/>
  <c r="AR73" i="2"/>
  <c r="AQ73" i="2"/>
  <c r="AP73" i="2"/>
  <c r="AO73" i="2"/>
  <c r="AN73" i="2"/>
  <c r="AG73" i="2"/>
  <c r="AD73" i="2"/>
  <c r="I73" i="2"/>
  <c r="G73" i="2"/>
  <c r="F73" i="2"/>
  <c r="DH72" i="2"/>
  <c r="CY72" i="2"/>
  <c r="DB72" i="2" s="1"/>
  <c r="DE72" i="2" s="1"/>
  <c r="CV72" i="2"/>
  <c r="CL72" i="2"/>
  <c r="CQ72" i="2" s="1"/>
  <c r="CJ72" i="2"/>
  <c r="CO72" i="2" s="1"/>
  <c r="CT72" i="2" s="1"/>
  <c r="CG72" i="2"/>
  <c r="CF72" i="2"/>
  <c r="CK72" i="2" s="1"/>
  <c r="CP72" i="2" s="1"/>
  <c r="CU72" i="2" s="1"/>
  <c r="CE72" i="2"/>
  <c r="CD72" i="2"/>
  <c r="CI72" i="2" s="1"/>
  <c r="CN72" i="2" s="1"/>
  <c r="CS72" i="2" s="1"/>
  <c r="BX72" i="2"/>
  <c r="BZ72" i="2" s="1"/>
  <c r="BW72" i="2"/>
  <c r="BR72" i="2"/>
  <c r="BQ72" i="2"/>
  <c r="BO72" i="2"/>
  <c r="BN72" i="2"/>
  <c r="BY72" i="2" s="1"/>
  <c r="BK72" i="2"/>
  <c r="BL72" i="2" s="1"/>
  <c r="BJ72" i="2"/>
  <c r="BI72" i="2"/>
  <c r="BF72" i="2"/>
  <c r="AW72" i="2"/>
  <c r="AX72" i="2" s="1"/>
  <c r="AY72" i="2" s="1"/>
  <c r="AU72" i="2"/>
  <c r="AV72" i="2" s="1"/>
  <c r="AT72" i="2"/>
  <c r="AS72" i="2"/>
  <c r="AR72" i="2"/>
  <c r="AQ72" i="2"/>
  <c r="AP72" i="2"/>
  <c r="AO72" i="2"/>
  <c r="AN72" i="2"/>
  <c r="AG72" i="2"/>
  <c r="AD72" i="2"/>
  <c r="I72" i="2"/>
  <c r="G72" i="2"/>
  <c r="F72" i="2"/>
  <c r="DH71" i="2"/>
  <c r="CN71" i="2"/>
  <c r="CS71" i="2" s="1"/>
  <c r="CK71" i="2"/>
  <c r="CP71" i="2" s="1"/>
  <c r="CU71" i="2" s="1"/>
  <c r="CY71" i="2" s="1"/>
  <c r="DB71" i="2" s="1"/>
  <c r="DE71" i="2" s="1"/>
  <c r="CJ71" i="2"/>
  <c r="CO71" i="2" s="1"/>
  <c r="CT71" i="2" s="1"/>
  <c r="CG71" i="2"/>
  <c r="CL71" i="2" s="1"/>
  <c r="CQ71" i="2" s="1"/>
  <c r="CV71" i="2" s="1"/>
  <c r="CF71" i="2"/>
  <c r="CE71" i="2"/>
  <c r="CD71" i="2"/>
  <c r="CI71" i="2" s="1"/>
  <c r="BZ71" i="2"/>
  <c r="BX71" i="2"/>
  <c r="BW71" i="2"/>
  <c r="BR71" i="2"/>
  <c r="BT71" i="2" s="1"/>
  <c r="BQ71" i="2"/>
  <c r="BS71" i="2" s="1"/>
  <c r="BN71" i="2"/>
  <c r="BJ71" i="2"/>
  <c r="BI71" i="2"/>
  <c r="BK71" i="2" s="1"/>
  <c r="BL71" i="2" s="1"/>
  <c r="BF71" i="2"/>
  <c r="AX71" i="2"/>
  <c r="AW71" i="2"/>
  <c r="AT71" i="2"/>
  <c r="AU71" i="2" s="1"/>
  <c r="AV71" i="2" s="1"/>
  <c r="AS71" i="2"/>
  <c r="AR71" i="2"/>
  <c r="AQ71" i="2"/>
  <c r="AP71" i="2"/>
  <c r="AO71" i="2"/>
  <c r="AN71" i="2"/>
  <c r="AG71" i="2"/>
  <c r="AD71" i="2"/>
  <c r="I71" i="2"/>
  <c r="G71" i="2"/>
  <c r="F71" i="2"/>
  <c r="CL70" i="2"/>
  <c r="CQ70" i="2" s="1"/>
  <c r="CV70" i="2" s="1"/>
  <c r="CK70" i="2"/>
  <c r="CP70" i="2" s="1"/>
  <c r="CU70" i="2" s="1"/>
  <c r="CY70" i="2" s="1"/>
  <c r="DB70" i="2" s="1"/>
  <c r="DE70" i="2" s="1"/>
  <c r="CJ70" i="2"/>
  <c r="CO70" i="2" s="1"/>
  <c r="CT70" i="2" s="1"/>
  <c r="CX70" i="2" s="1"/>
  <c r="CI70" i="2"/>
  <c r="CN70" i="2" s="1"/>
  <c r="CS70" i="2" s="1"/>
  <c r="CG70" i="2"/>
  <c r="CF70" i="2"/>
  <c r="CE70" i="2"/>
  <c r="CD70" i="2"/>
  <c r="BZ70" i="2"/>
  <c r="BX70" i="2"/>
  <c r="BW70" i="2"/>
  <c r="BR70" i="2"/>
  <c r="BT70" i="2" s="1"/>
  <c r="BQ70" i="2"/>
  <c r="BN70" i="2"/>
  <c r="BO70" i="2" s="1"/>
  <c r="BI70" i="2"/>
  <c r="BJ70" i="2" s="1"/>
  <c r="BF70" i="2"/>
  <c r="AW70" i="2"/>
  <c r="AX70" i="2" s="1"/>
  <c r="AY70" i="2" s="1"/>
  <c r="AT70" i="2"/>
  <c r="AU70" i="2" s="1"/>
  <c r="AV70" i="2" s="1"/>
  <c r="AS70" i="2"/>
  <c r="AR70" i="2"/>
  <c r="AQ70" i="2"/>
  <c r="AP70" i="2"/>
  <c r="AO70" i="2"/>
  <c r="BB70" i="2" s="1"/>
  <c r="AN70" i="2"/>
  <c r="AD70" i="2"/>
  <c r="AG70" i="2" s="1"/>
  <c r="I70" i="2"/>
  <c r="DL70" i="2" s="1"/>
  <c r="G70" i="2"/>
  <c r="F70" i="2"/>
  <c r="DL69" i="2"/>
  <c r="DH69" i="2"/>
  <c r="CO69" i="2"/>
  <c r="CT69" i="2" s="1"/>
  <c r="CX69" i="2" s="1"/>
  <c r="CN69" i="2"/>
  <c r="CS69" i="2" s="1"/>
  <c r="CI69" i="2"/>
  <c r="CG69" i="2"/>
  <c r="CL69" i="2" s="1"/>
  <c r="CQ69" i="2" s="1"/>
  <c r="CV69" i="2" s="1"/>
  <c r="CZ69" i="2" s="1"/>
  <c r="CF69" i="2"/>
  <c r="CK69" i="2" s="1"/>
  <c r="CP69" i="2" s="1"/>
  <c r="CU69" i="2" s="1"/>
  <c r="CY69" i="2" s="1"/>
  <c r="DB69" i="2" s="1"/>
  <c r="DE69" i="2" s="1"/>
  <c r="CE69" i="2"/>
  <c r="CJ69" i="2" s="1"/>
  <c r="CD69" i="2"/>
  <c r="BX69" i="2"/>
  <c r="BW69" i="2"/>
  <c r="BS69" i="2"/>
  <c r="BR69" i="2"/>
  <c r="BT69" i="2" s="1"/>
  <c r="BQ69" i="2"/>
  <c r="BN69" i="2"/>
  <c r="BL69" i="2"/>
  <c r="BI69" i="2"/>
  <c r="BK69" i="2" s="1"/>
  <c r="BF69" i="2"/>
  <c r="BB69" i="2"/>
  <c r="AX69" i="2"/>
  <c r="AY69" i="2" s="1"/>
  <c r="AW69" i="2"/>
  <c r="AU69" i="2"/>
  <c r="AV69" i="2" s="1"/>
  <c r="AT69" i="2"/>
  <c r="AS69" i="2"/>
  <c r="AR69" i="2"/>
  <c r="AQ69" i="2"/>
  <c r="AP69" i="2"/>
  <c r="AO69" i="2"/>
  <c r="AN69" i="2"/>
  <c r="BA69" i="2" s="1"/>
  <c r="BC69" i="2" s="1"/>
  <c r="BD69" i="2" s="1"/>
  <c r="BE69" i="2" s="1"/>
  <c r="AD69" i="2"/>
  <c r="AG69" i="2" s="1"/>
  <c r="I69" i="2"/>
  <c r="G69" i="2"/>
  <c r="F69" i="2"/>
  <c r="DC68" i="2"/>
  <c r="DF68" i="2" s="1"/>
  <c r="CX68" i="2"/>
  <c r="CV68" i="2"/>
  <c r="CZ68" i="2" s="1"/>
  <c r="CO68" i="2"/>
  <c r="CT68" i="2" s="1"/>
  <c r="CN68" i="2"/>
  <c r="CS68" i="2" s="1"/>
  <c r="CL68" i="2"/>
  <c r="CQ68" i="2" s="1"/>
  <c r="CI68" i="2"/>
  <c r="CG68" i="2"/>
  <c r="CF68" i="2"/>
  <c r="CK68" i="2" s="1"/>
  <c r="CP68" i="2" s="1"/>
  <c r="CU68" i="2" s="1"/>
  <c r="CY68" i="2" s="1"/>
  <c r="DB68" i="2" s="1"/>
  <c r="DE68" i="2" s="1"/>
  <c r="CE68" i="2"/>
  <c r="CJ68" i="2" s="1"/>
  <c r="CD68" i="2"/>
  <c r="BX68" i="2"/>
  <c r="BZ68" i="2" s="1"/>
  <c r="BW68" i="2"/>
  <c r="BY68" i="2" s="1"/>
  <c r="CA68" i="2" s="1"/>
  <c r="CB68" i="2" s="1"/>
  <c r="BT68" i="2"/>
  <c r="BS68" i="2"/>
  <c r="BR68" i="2"/>
  <c r="BQ68" i="2"/>
  <c r="BN68" i="2"/>
  <c r="BK68" i="2"/>
  <c r="BL68" i="2" s="1"/>
  <c r="BI68" i="2"/>
  <c r="BJ68" i="2" s="1"/>
  <c r="BO68" i="2" s="1"/>
  <c r="BF68" i="2"/>
  <c r="BB68" i="2"/>
  <c r="AW68" i="2"/>
  <c r="AX68" i="2" s="1"/>
  <c r="AY68" i="2" s="1"/>
  <c r="AU68" i="2"/>
  <c r="AV68" i="2" s="1"/>
  <c r="AT68" i="2"/>
  <c r="AS68" i="2"/>
  <c r="AR68" i="2"/>
  <c r="AQ68" i="2"/>
  <c r="AP68" i="2"/>
  <c r="AO68" i="2"/>
  <c r="AN68" i="2"/>
  <c r="AG68" i="2"/>
  <c r="AD68" i="2"/>
  <c r="I68" i="2"/>
  <c r="G68" i="2"/>
  <c r="F68" i="2"/>
  <c r="DH68" i="2" s="1"/>
  <c r="DH67" i="2"/>
  <c r="CU67" i="2"/>
  <c r="CY67" i="2" s="1"/>
  <c r="DB67" i="2" s="1"/>
  <c r="DE67" i="2" s="1"/>
  <c r="CT67" i="2"/>
  <c r="CX67" i="2" s="1"/>
  <c r="CL67" i="2"/>
  <c r="CQ67" i="2" s="1"/>
  <c r="CV67" i="2" s="1"/>
  <c r="CZ67" i="2" s="1"/>
  <c r="DC67" i="2" s="1"/>
  <c r="DF67" i="2" s="1"/>
  <c r="CG67" i="2"/>
  <c r="CF67" i="2"/>
  <c r="CK67" i="2" s="1"/>
  <c r="CP67" i="2" s="1"/>
  <c r="CE67" i="2"/>
  <c r="CJ67" i="2" s="1"/>
  <c r="CO67" i="2" s="1"/>
  <c r="CD67" i="2"/>
  <c r="CI67" i="2" s="1"/>
  <c r="CN67" i="2" s="1"/>
  <c r="CS67" i="2" s="1"/>
  <c r="BX67" i="2"/>
  <c r="BZ67" i="2" s="1"/>
  <c r="BW67" i="2"/>
  <c r="BR67" i="2"/>
  <c r="BT67" i="2" s="1"/>
  <c r="BQ67" i="2"/>
  <c r="BS67" i="2" s="1"/>
  <c r="BU67" i="2" s="1"/>
  <c r="BV67" i="2" s="1"/>
  <c r="BO67" i="2"/>
  <c r="BN67" i="2"/>
  <c r="BJ67" i="2"/>
  <c r="BI67" i="2"/>
  <c r="BK67" i="2" s="1"/>
  <c r="BL67" i="2" s="1"/>
  <c r="BF67" i="2"/>
  <c r="DL67" i="2" s="1"/>
  <c r="AX67" i="2"/>
  <c r="AW67" i="2"/>
  <c r="AT67" i="2"/>
  <c r="AU67" i="2" s="1"/>
  <c r="AS67" i="2"/>
  <c r="AR67" i="2"/>
  <c r="AQ67" i="2"/>
  <c r="AP67" i="2"/>
  <c r="AO67" i="2"/>
  <c r="AN67" i="2"/>
  <c r="BB67" i="2" s="1"/>
  <c r="AD67" i="2"/>
  <c r="AG67" i="2" s="1"/>
  <c r="I67" i="2"/>
  <c r="G67" i="2"/>
  <c r="F67" i="2"/>
  <c r="DL66" i="2"/>
  <c r="CV66" i="2"/>
  <c r="CG66" i="2"/>
  <c r="CL66" i="2" s="1"/>
  <c r="CQ66" i="2" s="1"/>
  <c r="CF66" i="2"/>
  <c r="CK66" i="2" s="1"/>
  <c r="CP66" i="2" s="1"/>
  <c r="CU66" i="2" s="1"/>
  <c r="CE66" i="2"/>
  <c r="CJ66" i="2" s="1"/>
  <c r="CO66" i="2" s="1"/>
  <c r="CT66" i="2" s="1"/>
  <c r="CD66" i="2"/>
  <c r="CI66" i="2" s="1"/>
  <c r="CN66" i="2" s="1"/>
  <c r="CS66" i="2" s="1"/>
  <c r="BY66" i="2"/>
  <c r="BX66" i="2"/>
  <c r="BW66" i="2"/>
  <c r="BR66" i="2"/>
  <c r="BT66" i="2" s="1"/>
  <c r="BQ66" i="2"/>
  <c r="BS66" i="2" s="1"/>
  <c r="BU66" i="2" s="1"/>
  <c r="BV66" i="2" s="1"/>
  <c r="BN66" i="2"/>
  <c r="BK66" i="2"/>
  <c r="BL66" i="2" s="1"/>
  <c r="BJ66" i="2"/>
  <c r="BO66" i="2" s="1"/>
  <c r="BI66" i="2"/>
  <c r="BF66" i="2"/>
  <c r="AW66" i="2"/>
  <c r="AX66" i="2" s="1"/>
  <c r="AY66" i="2" s="1"/>
  <c r="AU66" i="2"/>
  <c r="AV66" i="2" s="1"/>
  <c r="AT66" i="2"/>
  <c r="AS66" i="2"/>
  <c r="AR66" i="2"/>
  <c r="AQ66" i="2"/>
  <c r="AP66" i="2"/>
  <c r="AO66" i="2"/>
  <c r="AN66" i="2"/>
  <c r="AD66" i="2"/>
  <c r="AG66" i="2" s="1"/>
  <c r="I66" i="2"/>
  <c r="G66" i="2"/>
  <c r="F66" i="2"/>
  <c r="DL65" i="2"/>
  <c r="DH65" i="2"/>
  <c r="CO65" i="2"/>
  <c r="CT65" i="2" s="1"/>
  <c r="CX65" i="2" s="1"/>
  <c r="CN65" i="2"/>
  <c r="CS65" i="2" s="1"/>
  <c r="CG65" i="2"/>
  <c r="CL65" i="2" s="1"/>
  <c r="CQ65" i="2" s="1"/>
  <c r="CV65" i="2" s="1"/>
  <c r="CZ65" i="2" s="1"/>
  <c r="DC65" i="2" s="1"/>
  <c r="DF65" i="2" s="1"/>
  <c r="CF65" i="2"/>
  <c r="CK65" i="2" s="1"/>
  <c r="CP65" i="2" s="1"/>
  <c r="CU65" i="2" s="1"/>
  <c r="CY65" i="2" s="1"/>
  <c r="DB65" i="2" s="1"/>
  <c r="DE65" i="2" s="1"/>
  <c r="CE65" i="2"/>
  <c r="CJ65" i="2" s="1"/>
  <c r="CD65" i="2"/>
  <c r="CI65" i="2" s="1"/>
  <c r="BX65" i="2"/>
  <c r="BW65" i="2"/>
  <c r="BR65" i="2"/>
  <c r="BT65" i="2" s="1"/>
  <c r="BQ65" i="2"/>
  <c r="BS65" i="2" s="1"/>
  <c r="BU65" i="2" s="1"/>
  <c r="BV65" i="2" s="1"/>
  <c r="BN65" i="2"/>
  <c r="BK65" i="2"/>
  <c r="BL65" i="2" s="1"/>
  <c r="BJ65" i="2"/>
  <c r="BI65" i="2"/>
  <c r="BF65" i="2"/>
  <c r="AX65" i="2"/>
  <c r="AY65" i="2" s="1"/>
  <c r="AW65" i="2"/>
  <c r="AU65" i="2"/>
  <c r="AV65" i="2" s="1"/>
  <c r="AT65" i="2"/>
  <c r="AS65" i="2"/>
  <c r="AR65" i="2"/>
  <c r="AQ65" i="2"/>
  <c r="AP65" i="2"/>
  <c r="AO65" i="2"/>
  <c r="AN65" i="2"/>
  <c r="BB65" i="2" s="1"/>
  <c r="AD65" i="2"/>
  <c r="AG65" i="2" s="1"/>
  <c r="I65" i="2"/>
  <c r="G65" i="2"/>
  <c r="F65" i="2"/>
  <c r="CV64" i="2"/>
  <c r="CT64" i="2"/>
  <c r="CO64" i="2"/>
  <c r="CL64" i="2"/>
  <c r="CQ64" i="2" s="1"/>
  <c r="CK64" i="2"/>
  <c r="CP64" i="2" s="1"/>
  <c r="CU64" i="2" s="1"/>
  <c r="CI64" i="2"/>
  <c r="CN64" i="2" s="1"/>
  <c r="CS64" i="2" s="1"/>
  <c r="CG64" i="2"/>
  <c r="CF64" i="2"/>
  <c r="CE64" i="2"/>
  <c r="CJ64" i="2" s="1"/>
  <c r="CD64" i="2"/>
  <c r="BX64" i="2"/>
  <c r="BW64" i="2"/>
  <c r="BT64" i="2"/>
  <c r="BR64" i="2"/>
  <c r="BQ64" i="2"/>
  <c r="BS64" i="2" s="1"/>
  <c r="BU64" i="2" s="1"/>
  <c r="BV64" i="2" s="1"/>
  <c r="BN64" i="2"/>
  <c r="BI64" i="2"/>
  <c r="BF64" i="2"/>
  <c r="BB64" i="2"/>
  <c r="BA64" i="2"/>
  <c r="AY64" i="2"/>
  <c r="AW64" i="2"/>
  <c r="AX64" i="2" s="1"/>
  <c r="AT64" i="2"/>
  <c r="AU64" i="2" s="1"/>
  <c r="AV64" i="2" s="1"/>
  <c r="AS64" i="2"/>
  <c r="AR64" i="2"/>
  <c r="AQ64" i="2"/>
  <c r="AP64" i="2"/>
  <c r="AO64" i="2"/>
  <c r="AN64" i="2"/>
  <c r="AG64" i="2"/>
  <c r="AD64" i="2"/>
  <c r="I64" i="2"/>
  <c r="G64" i="2"/>
  <c r="F64" i="2"/>
  <c r="DH64" i="2" s="1"/>
  <c r="CV63" i="2"/>
  <c r="CP63" i="2"/>
  <c r="CU63" i="2" s="1"/>
  <c r="CY63" i="2" s="1"/>
  <c r="DB63" i="2" s="1"/>
  <c r="DE63" i="2" s="1"/>
  <c r="CO63" i="2"/>
  <c r="CT63" i="2" s="1"/>
  <c r="CX63" i="2" s="1"/>
  <c r="CN63" i="2"/>
  <c r="CS63" i="2" s="1"/>
  <c r="CI63" i="2"/>
  <c r="CG63" i="2"/>
  <c r="CL63" i="2" s="1"/>
  <c r="CQ63" i="2" s="1"/>
  <c r="CF63" i="2"/>
  <c r="CK63" i="2" s="1"/>
  <c r="CE63" i="2"/>
  <c r="CJ63" i="2" s="1"/>
  <c r="CD63" i="2"/>
  <c r="BZ63" i="2"/>
  <c r="BY63" i="2"/>
  <c r="CA63" i="2" s="1"/>
  <c r="CB63" i="2" s="1"/>
  <c r="BX63" i="2"/>
  <c r="BW63" i="2"/>
  <c r="BR63" i="2"/>
  <c r="BT63" i="2" s="1"/>
  <c r="BQ63" i="2"/>
  <c r="BN63" i="2"/>
  <c r="BS63" i="2" s="1"/>
  <c r="BK63" i="2"/>
  <c r="BL63" i="2" s="1"/>
  <c r="BJ63" i="2"/>
  <c r="BO63" i="2" s="1"/>
  <c r="BI63" i="2"/>
  <c r="BF63" i="2"/>
  <c r="AW63" i="2"/>
  <c r="AX63" i="2" s="1"/>
  <c r="AV63" i="2"/>
  <c r="AT63" i="2"/>
  <c r="AU63" i="2" s="1"/>
  <c r="AS63" i="2"/>
  <c r="AR63" i="2"/>
  <c r="AQ63" i="2"/>
  <c r="AP63" i="2"/>
  <c r="AO63" i="2"/>
  <c r="BB63" i="2" s="1"/>
  <c r="AN63" i="2"/>
  <c r="BA63" i="2" s="1"/>
  <c r="BC63" i="2" s="1"/>
  <c r="BD63" i="2" s="1"/>
  <c r="BE63" i="2" s="1"/>
  <c r="AG63" i="2"/>
  <c r="AD63" i="2"/>
  <c r="I63" i="2"/>
  <c r="G63" i="2"/>
  <c r="F63" i="2"/>
  <c r="DH62" i="2"/>
  <c r="CY62" i="2"/>
  <c r="DB62" i="2" s="1"/>
  <c r="DE62" i="2" s="1"/>
  <c r="CJ62" i="2"/>
  <c r="CO62" i="2" s="1"/>
  <c r="CT62" i="2" s="1"/>
  <c r="CX62" i="2" s="1"/>
  <c r="CI62" i="2"/>
  <c r="CN62" i="2" s="1"/>
  <c r="CS62" i="2" s="1"/>
  <c r="CG62" i="2"/>
  <c r="CL62" i="2" s="1"/>
  <c r="CQ62" i="2" s="1"/>
  <c r="CV62" i="2" s="1"/>
  <c r="CZ62" i="2" s="1"/>
  <c r="DC62" i="2" s="1"/>
  <c r="DF62" i="2" s="1"/>
  <c r="CF62" i="2"/>
  <c r="CK62" i="2" s="1"/>
  <c r="CP62" i="2" s="1"/>
  <c r="CU62" i="2" s="1"/>
  <c r="CE62" i="2"/>
  <c r="CD62" i="2"/>
  <c r="BX62" i="2"/>
  <c r="BZ62" i="2" s="1"/>
  <c r="BW62" i="2"/>
  <c r="BY62" i="2" s="1"/>
  <c r="CA62" i="2" s="1"/>
  <c r="CB62" i="2" s="1"/>
  <c r="BS62" i="2"/>
  <c r="BR62" i="2"/>
  <c r="BT62" i="2" s="1"/>
  <c r="BQ62" i="2"/>
  <c r="BN62" i="2"/>
  <c r="BK62" i="2"/>
  <c r="BL62" i="2" s="1"/>
  <c r="BJ62" i="2"/>
  <c r="BO62" i="2" s="1"/>
  <c r="BI62" i="2"/>
  <c r="BF62" i="2"/>
  <c r="AW62" i="2"/>
  <c r="AX62" i="2" s="1"/>
  <c r="AT62" i="2"/>
  <c r="AU62" i="2" s="1"/>
  <c r="AV62" i="2" s="1"/>
  <c r="AS62" i="2"/>
  <c r="AR62" i="2"/>
  <c r="AQ62" i="2"/>
  <c r="AP62" i="2"/>
  <c r="AO62" i="2"/>
  <c r="BB62" i="2" s="1"/>
  <c r="AN62" i="2"/>
  <c r="AG62" i="2"/>
  <c r="AD62" i="2"/>
  <c r="I62" i="2"/>
  <c r="DL62" i="2" s="1"/>
  <c r="G62" i="2"/>
  <c r="F62" i="2"/>
  <c r="CV61" i="2"/>
  <c r="CZ61" i="2" s="1"/>
  <c r="CU61" i="2"/>
  <c r="CS61" i="2"/>
  <c r="CQ61" i="2"/>
  <c r="CP61" i="2"/>
  <c r="CO61" i="2"/>
  <c r="CT61" i="2" s="1"/>
  <c r="CX61" i="2" s="1"/>
  <c r="CI61" i="2"/>
  <c r="CN61" i="2" s="1"/>
  <c r="CG61" i="2"/>
  <c r="CL61" i="2" s="1"/>
  <c r="CF61" i="2"/>
  <c r="CK61" i="2" s="1"/>
  <c r="CE61" i="2"/>
  <c r="CJ61" i="2" s="1"/>
  <c r="CD61" i="2"/>
  <c r="BX61" i="2"/>
  <c r="BW61" i="2"/>
  <c r="BT61" i="2"/>
  <c r="BS61" i="2"/>
  <c r="BU61" i="2" s="1"/>
  <c r="BV61" i="2" s="1"/>
  <c r="BR61" i="2"/>
  <c r="BQ61" i="2"/>
  <c r="BN61" i="2"/>
  <c r="BI61" i="2"/>
  <c r="BF61" i="2"/>
  <c r="BB61" i="2"/>
  <c r="AY61" i="2"/>
  <c r="AW61" i="2"/>
  <c r="AX61" i="2" s="1"/>
  <c r="AU61" i="2"/>
  <c r="AV61" i="2" s="1"/>
  <c r="AT61" i="2"/>
  <c r="AS61" i="2"/>
  <c r="AR61" i="2"/>
  <c r="AQ61" i="2"/>
  <c r="AP61" i="2"/>
  <c r="AO61" i="2"/>
  <c r="AN61" i="2"/>
  <c r="AG61" i="2"/>
  <c r="AD61" i="2"/>
  <c r="I61" i="2"/>
  <c r="DL61" i="2" s="1"/>
  <c r="G61" i="2"/>
  <c r="F61" i="2"/>
  <c r="DH61" i="2" s="1"/>
  <c r="CV60" i="2"/>
  <c r="CP60" i="2"/>
  <c r="CU60" i="2" s="1"/>
  <c r="CY60" i="2" s="1"/>
  <c r="DB60" i="2" s="1"/>
  <c r="DE60" i="2" s="1"/>
  <c r="CI60" i="2"/>
  <c r="CN60" i="2" s="1"/>
  <c r="CS60" i="2" s="1"/>
  <c r="CG60" i="2"/>
  <c r="CL60" i="2" s="1"/>
  <c r="CQ60" i="2" s="1"/>
  <c r="CF60" i="2"/>
  <c r="CK60" i="2" s="1"/>
  <c r="CE60" i="2"/>
  <c r="CJ60" i="2" s="1"/>
  <c r="CO60" i="2" s="1"/>
  <c r="CT60" i="2" s="1"/>
  <c r="CX60" i="2" s="1"/>
  <c r="CD60" i="2"/>
  <c r="BX60" i="2"/>
  <c r="BW60" i="2"/>
  <c r="BS60" i="2"/>
  <c r="BR60" i="2"/>
  <c r="BT60" i="2" s="1"/>
  <c r="BQ60" i="2"/>
  <c r="BN60" i="2"/>
  <c r="BL60" i="2"/>
  <c r="BK60" i="2"/>
  <c r="BJ60" i="2"/>
  <c r="BI60" i="2"/>
  <c r="BF60" i="2"/>
  <c r="AW60" i="2"/>
  <c r="AX60" i="2" s="1"/>
  <c r="AU60" i="2"/>
  <c r="AV60" i="2" s="1"/>
  <c r="AT60" i="2"/>
  <c r="AS60" i="2"/>
  <c r="AR60" i="2"/>
  <c r="AQ60" i="2"/>
  <c r="AP60" i="2"/>
  <c r="AO60" i="2"/>
  <c r="BB60" i="2" s="1"/>
  <c r="AN60" i="2"/>
  <c r="AG60" i="2"/>
  <c r="AD60" i="2"/>
  <c r="I60" i="2"/>
  <c r="G60" i="2"/>
  <c r="F60" i="2"/>
  <c r="CS59" i="2"/>
  <c r="CG59" i="2"/>
  <c r="CL59" i="2" s="1"/>
  <c r="CQ59" i="2" s="1"/>
  <c r="CV59" i="2" s="1"/>
  <c r="CF59" i="2"/>
  <c r="CK59" i="2" s="1"/>
  <c r="CP59" i="2" s="1"/>
  <c r="CU59" i="2" s="1"/>
  <c r="CE59" i="2"/>
  <c r="CJ59" i="2" s="1"/>
  <c r="CO59" i="2" s="1"/>
  <c r="CT59" i="2" s="1"/>
  <c r="CD59" i="2"/>
  <c r="CI59" i="2" s="1"/>
  <c r="CN59" i="2" s="1"/>
  <c r="BY59" i="2"/>
  <c r="CA59" i="2" s="1"/>
  <c r="CB59" i="2" s="1"/>
  <c r="BX59" i="2"/>
  <c r="BW59" i="2"/>
  <c r="BS59" i="2"/>
  <c r="BR59" i="2"/>
  <c r="BT59" i="2" s="1"/>
  <c r="BQ59" i="2"/>
  <c r="BN59" i="2"/>
  <c r="BZ59" i="2" s="1"/>
  <c r="BL59" i="2"/>
  <c r="BK59" i="2"/>
  <c r="BJ59" i="2"/>
  <c r="BI59" i="2"/>
  <c r="BF59" i="2"/>
  <c r="AW59" i="2"/>
  <c r="AX59" i="2" s="1"/>
  <c r="AY59" i="2" s="1"/>
  <c r="AT59" i="2"/>
  <c r="AU59" i="2" s="1"/>
  <c r="AV59" i="2" s="1"/>
  <c r="AS59" i="2"/>
  <c r="AR59" i="2"/>
  <c r="AQ59" i="2"/>
  <c r="AP59" i="2"/>
  <c r="BA59" i="2" s="1"/>
  <c r="AO59" i="2"/>
  <c r="AN59" i="2"/>
  <c r="BB59" i="2" s="1"/>
  <c r="AG59" i="2"/>
  <c r="AD59" i="2"/>
  <c r="I59" i="2"/>
  <c r="G59" i="2"/>
  <c r="F59" i="2"/>
  <c r="CY58" i="2"/>
  <c r="DB58" i="2" s="1"/>
  <c r="DE58" i="2" s="1"/>
  <c r="CX58" i="2"/>
  <c r="CP58" i="2"/>
  <c r="CU58" i="2" s="1"/>
  <c r="CO58" i="2"/>
  <c r="CT58" i="2" s="1"/>
  <c r="CN58" i="2"/>
  <c r="CS58" i="2" s="1"/>
  <c r="CK58" i="2"/>
  <c r="CJ58" i="2"/>
  <c r="CI58" i="2"/>
  <c r="CG58" i="2"/>
  <c r="CL58" i="2" s="1"/>
  <c r="CQ58" i="2" s="1"/>
  <c r="CV58" i="2" s="1"/>
  <c r="CZ58" i="2" s="1"/>
  <c r="CF58" i="2"/>
  <c r="CE58" i="2"/>
  <c r="CD58" i="2"/>
  <c r="BX58" i="2"/>
  <c r="BW58" i="2"/>
  <c r="BR58" i="2"/>
  <c r="BT58" i="2" s="1"/>
  <c r="BQ58" i="2"/>
  <c r="BN58" i="2"/>
  <c r="BJ58" i="2"/>
  <c r="BI58" i="2"/>
  <c r="BK58" i="2" s="1"/>
  <c r="BL58" i="2" s="1"/>
  <c r="BF58" i="2"/>
  <c r="AW58" i="2"/>
  <c r="AX58" i="2" s="1"/>
  <c r="AU58" i="2"/>
  <c r="AV58" i="2" s="1"/>
  <c r="AT58" i="2"/>
  <c r="AS58" i="2"/>
  <c r="AR58" i="2"/>
  <c r="AQ58" i="2"/>
  <c r="AP58" i="2"/>
  <c r="AO58" i="2"/>
  <c r="AN58" i="2"/>
  <c r="BB58" i="2" s="1"/>
  <c r="AD58" i="2"/>
  <c r="AG58" i="2" s="1"/>
  <c r="I58" i="2"/>
  <c r="G58" i="2"/>
  <c r="F58" i="2"/>
  <c r="DH58" i="2" s="1"/>
  <c r="CQ57" i="2"/>
  <c r="CV57" i="2" s="1"/>
  <c r="CO57" i="2"/>
  <c r="CT57" i="2" s="1"/>
  <c r="CI57" i="2"/>
  <c r="CN57" i="2" s="1"/>
  <c r="CS57" i="2" s="1"/>
  <c r="CG57" i="2"/>
  <c r="CL57" i="2" s="1"/>
  <c r="CF57" i="2"/>
  <c r="CK57" i="2" s="1"/>
  <c r="CP57" i="2" s="1"/>
  <c r="CU57" i="2" s="1"/>
  <c r="CY57" i="2" s="1"/>
  <c r="DB57" i="2" s="1"/>
  <c r="DE57" i="2" s="1"/>
  <c r="CE57" i="2"/>
  <c r="CJ57" i="2" s="1"/>
  <c r="CD57" i="2"/>
  <c r="BX57" i="2"/>
  <c r="BW57" i="2"/>
  <c r="BT57" i="2"/>
  <c r="BS57" i="2"/>
  <c r="BU57" i="2" s="1"/>
  <c r="BV57" i="2" s="1"/>
  <c r="BR57" i="2"/>
  <c r="BQ57" i="2"/>
  <c r="BN57" i="2"/>
  <c r="BK57" i="2"/>
  <c r="BL57" i="2" s="1"/>
  <c r="BI57" i="2"/>
  <c r="BJ57" i="2" s="1"/>
  <c r="BF57" i="2"/>
  <c r="BB57" i="2"/>
  <c r="AX57" i="2"/>
  <c r="AY57" i="2" s="1"/>
  <c r="AW57" i="2"/>
  <c r="AV57" i="2"/>
  <c r="AU57" i="2"/>
  <c r="AT57" i="2"/>
  <c r="AS57" i="2"/>
  <c r="AR57" i="2"/>
  <c r="AQ57" i="2"/>
  <c r="AP57" i="2"/>
  <c r="AO57" i="2"/>
  <c r="AN57" i="2"/>
  <c r="AD57" i="2"/>
  <c r="AG57" i="2" s="1"/>
  <c r="I57" i="2"/>
  <c r="G57" i="2"/>
  <c r="F57" i="2"/>
  <c r="CX56" i="2"/>
  <c r="CS56" i="2"/>
  <c r="CO56" i="2"/>
  <c r="CT56" i="2" s="1"/>
  <c r="CY56" i="2" s="1"/>
  <c r="DB56" i="2" s="1"/>
  <c r="DE56" i="2" s="1"/>
  <c r="CN56" i="2"/>
  <c r="CK56" i="2"/>
  <c r="CP56" i="2" s="1"/>
  <c r="CU56" i="2" s="1"/>
  <c r="CJ56" i="2"/>
  <c r="CI56" i="2"/>
  <c r="CG56" i="2"/>
  <c r="CL56" i="2" s="1"/>
  <c r="CQ56" i="2" s="1"/>
  <c r="CV56" i="2" s="1"/>
  <c r="CZ56" i="2" s="1"/>
  <c r="CF56" i="2"/>
  <c r="CE56" i="2"/>
  <c r="CD56" i="2"/>
  <c r="BX56" i="2"/>
  <c r="BW56" i="2"/>
  <c r="BT56" i="2"/>
  <c r="BS56" i="2"/>
  <c r="BU56" i="2" s="1"/>
  <c r="BV56" i="2" s="1"/>
  <c r="BR56" i="2"/>
  <c r="BQ56" i="2"/>
  <c r="BN56" i="2"/>
  <c r="BL56" i="2"/>
  <c r="BK56" i="2"/>
  <c r="BJ56" i="2"/>
  <c r="BI56" i="2"/>
  <c r="BF56" i="2"/>
  <c r="AW56" i="2"/>
  <c r="AX56" i="2" s="1"/>
  <c r="AT56" i="2"/>
  <c r="AU56" i="2" s="1"/>
  <c r="AV56" i="2" s="1"/>
  <c r="AS56" i="2"/>
  <c r="AR56" i="2"/>
  <c r="AQ56" i="2"/>
  <c r="AP56" i="2"/>
  <c r="AO56" i="2"/>
  <c r="BA56" i="2" s="1"/>
  <c r="AN56" i="2"/>
  <c r="AG56" i="2"/>
  <c r="AD56" i="2"/>
  <c r="I56" i="2"/>
  <c r="G56" i="2"/>
  <c r="F56" i="2"/>
  <c r="DL55" i="2"/>
  <c r="CQ55" i="2"/>
  <c r="CV55" i="2" s="1"/>
  <c r="CZ55" i="2" s="1"/>
  <c r="DC55" i="2" s="1"/>
  <c r="DF55" i="2" s="1"/>
  <c r="DJ55" i="2" s="1"/>
  <c r="CJ55" i="2"/>
  <c r="CO55" i="2" s="1"/>
  <c r="CT55" i="2" s="1"/>
  <c r="CX55" i="2" s="1"/>
  <c r="CI55" i="2"/>
  <c r="CN55" i="2" s="1"/>
  <c r="CS55" i="2" s="1"/>
  <c r="CG55" i="2"/>
  <c r="CL55" i="2" s="1"/>
  <c r="CF55" i="2"/>
  <c r="CK55" i="2" s="1"/>
  <c r="CP55" i="2" s="1"/>
  <c r="CU55" i="2" s="1"/>
  <c r="CY55" i="2" s="1"/>
  <c r="DB55" i="2" s="1"/>
  <c r="DE55" i="2" s="1"/>
  <c r="CE55" i="2"/>
  <c r="CD55" i="2"/>
  <c r="BZ55" i="2"/>
  <c r="BX55" i="2"/>
  <c r="BW55" i="2"/>
  <c r="BT55" i="2"/>
  <c r="BS55" i="2"/>
  <c r="BU55" i="2" s="1"/>
  <c r="BV55" i="2" s="1"/>
  <c r="BR55" i="2"/>
  <c r="BQ55" i="2"/>
  <c r="BO55" i="2"/>
  <c r="BN55" i="2"/>
  <c r="BL55" i="2"/>
  <c r="BJ55" i="2"/>
  <c r="BI55" i="2"/>
  <c r="BK55" i="2" s="1"/>
  <c r="BF55" i="2"/>
  <c r="BB55" i="2"/>
  <c r="BA55" i="2"/>
  <c r="AW55" i="2"/>
  <c r="AX55" i="2" s="1"/>
  <c r="AY55" i="2" s="1"/>
  <c r="AU55" i="2"/>
  <c r="AV55" i="2" s="1"/>
  <c r="AT55" i="2"/>
  <c r="AS55" i="2"/>
  <c r="AR55" i="2"/>
  <c r="AQ55" i="2"/>
  <c r="AP55" i="2"/>
  <c r="AO55" i="2"/>
  <c r="AN55" i="2"/>
  <c r="AG55" i="2"/>
  <c r="AD55" i="2"/>
  <c r="I55" i="2"/>
  <c r="DH55" i="2" s="1"/>
  <c r="G55" i="2"/>
  <c r="F55" i="2"/>
  <c r="CP54" i="2"/>
  <c r="CU54" i="2" s="1"/>
  <c r="CY54" i="2" s="1"/>
  <c r="DB54" i="2" s="1"/>
  <c r="DE54" i="2" s="1"/>
  <c r="CO54" i="2"/>
  <c r="CT54" i="2" s="1"/>
  <c r="CX54" i="2" s="1"/>
  <c r="CN54" i="2"/>
  <c r="CS54" i="2" s="1"/>
  <c r="CJ54" i="2"/>
  <c r="CI54" i="2"/>
  <c r="CG54" i="2"/>
  <c r="CL54" i="2" s="1"/>
  <c r="CQ54" i="2" s="1"/>
  <c r="CV54" i="2" s="1"/>
  <c r="CZ54" i="2" s="1"/>
  <c r="CF54" i="2"/>
  <c r="CK54" i="2" s="1"/>
  <c r="CE54" i="2"/>
  <c r="CD54" i="2"/>
  <c r="BX54" i="2"/>
  <c r="BW54" i="2"/>
  <c r="BR54" i="2"/>
  <c r="BQ54" i="2"/>
  <c r="BN54" i="2"/>
  <c r="BK54" i="2"/>
  <c r="BL54" i="2" s="1"/>
  <c r="BJ54" i="2"/>
  <c r="BI54" i="2"/>
  <c r="BF54" i="2"/>
  <c r="AW54" i="2"/>
  <c r="AX54" i="2" s="1"/>
  <c r="AY54" i="2" s="1"/>
  <c r="AU54" i="2"/>
  <c r="AV54" i="2" s="1"/>
  <c r="AT54" i="2"/>
  <c r="AS54" i="2"/>
  <c r="AR54" i="2"/>
  <c r="AQ54" i="2"/>
  <c r="AP54" i="2"/>
  <c r="AO54" i="2"/>
  <c r="AN54" i="2"/>
  <c r="BB54" i="2" s="1"/>
  <c r="AD54" i="2"/>
  <c r="AG54" i="2" s="1"/>
  <c r="I54" i="2"/>
  <c r="G54" i="2"/>
  <c r="F54" i="2"/>
  <c r="DL53" i="2"/>
  <c r="CS53" i="2"/>
  <c r="CJ53" i="2"/>
  <c r="CO53" i="2" s="1"/>
  <c r="CT53" i="2" s="1"/>
  <c r="CX53" i="2" s="1"/>
  <c r="CG53" i="2"/>
  <c r="CL53" i="2" s="1"/>
  <c r="CQ53" i="2" s="1"/>
  <c r="CV53" i="2" s="1"/>
  <c r="CZ53" i="2" s="1"/>
  <c r="DC53" i="2" s="1"/>
  <c r="DF53" i="2" s="1"/>
  <c r="CF53" i="2"/>
  <c r="CK53" i="2" s="1"/>
  <c r="CP53" i="2" s="1"/>
  <c r="CU53" i="2" s="1"/>
  <c r="CY53" i="2" s="1"/>
  <c r="DB53" i="2" s="1"/>
  <c r="DE53" i="2" s="1"/>
  <c r="CE53" i="2"/>
  <c r="CD53" i="2"/>
  <c r="CI53" i="2" s="1"/>
  <c r="CN53" i="2" s="1"/>
  <c r="BX53" i="2"/>
  <c r="BW53" i="2"/>
  <c r="BY53" i="2" s="1"/>
  <c r="CA53" i="2" s="1"/>
  <c r="CB53" i="2" s="1"/>
  <c r="BT53" i="2"/>
  <c r="BR53" i="2"/>
  <c r="BQ53" i="2"/>
  <c r="BO53" i="2"/>
  <c r="BN53" i="2"/>
  <c r="BZ53" i="2" s="1"/>
  <c r="BL53" i="2"/>
  <c r="BK53" i="2"/>
  <c r="BI53" i="2"/>
  <c r="BJ53" i="2" s="1"/>
  <c r="BF53" i="2"/>
  <c r="BB53" i="2"/>
  <c r="AX53" i="2"/>
  <c r="AW53" i="2"/>
  <c r="AV53" i="2"/>
  <c r="AU53" i="2"/>
  <c r="AT53" i="2"/>
  <c r="AS53" i="2"/>
  <c r="AR53" i="2"/>
  <c r="AQ53" i="2"/>
  <c r="AP53" i="2"/>
  <c r="AO53" i="2"/>
  <c r="AN53" i="2"/>
  <c r="BA53" i="2" s="1"/>
  <c r="BC53" i="2" s="1"/>
  <c r="BD53" i="2" s="1"/>
  <c r="BE53" i="2" s="1"/>
  <c r="AD53" i="2"/>
  <c r="AG53" i="2" s="1"/>
  <c r="I53" i="2"/>
  <c r="G53" i="2"/>
  <c r="F53" i="2"/>
  <c r="DH53" i="2" s="1"/>
  <c r="CX52" i="2"/>
  <c r="CQ52" i="2"/>
  <c r="CV52" i="2" s="1"/>
  <c r="CZ52" i="2" s="1"/>
  <c r="DC52" i="2" s="1"/>
  <c r="DF52" i="2" s="1"/>
  <c r="DJ52" i="2" s="1"/>
  <c r="CP52" i="2"/>
  <c r="CU52" i="2" s="1"/>
  <c r="CY52" i="2" s="1"/>
  <c r="DB52" i="2" s="1"/>
  <c r="DE52" i="2" s="1"/>
  <c r="CO52" i="2"/>
  <c r="CT52" i="2" s="1"/>
  <c r="CN52" i="2"/>
  <c r="CS52" i="2" s="1"/>
  <c r="CK52" i="2"/>
  <c r="CJ52" i="2"/>
  <c r="CI52" i="2"/>
  <c r="CG52" i="2"/>
  <c r="CL52" i="2" s="1"/>
  <c r="CF52" i="2"/>
  <c r="CE52" i="2"/>
  <c r="CD52" i="2"/>
  <c r="BZ52" i="2"/>
  <c r="CA52" i="2" s="1"/>
  <c r="CB52" i="2" s="1"/>
  <c r="BY52" i="2"/>
  <c r="BX52" i="2"/>
  <c r="BW52" i="2"/>
  <c r="BR52" i="2"/>
  <c r="BQ52" i="2"/>
  <c r="BN52" i="2"/>
  <c r="BT52" i="2" s="1"/>
  <c r="BK52" i="2"/>
  <c r="BL52" i="2" s="1"/>
  <c r="BJ52" i="2"/>
  <c r="BI52" i="2"/>
  <c r="BF52" i="2"/>
  <c r="BE52" i="2"/>
  <c r="AW52" i="2"/>
  <c r="AX52" i="2" s="1"/>
  <c r="AU52" i="2"/>
  <c r="AV52" i="2" s="1"/>
  <c r="AT52" i="2"/>
  <c r="AS52" i="2"/>
  <c r="AR52" i="2"/>
  <c r="AQ52" i="2"/>
  <c r="AP52" i="2"/>
  <c r="AO52" i="2"/>
  <c r="BB52" i="2" s="1"/>
  <c r="AN52" i="2"/>
  <c r="BA52" i="2" s="1"/>
  <c r="BC52" i="2" s="1"/>
  <c r="BD52" i="2" s="1"/>
  <c r="AD52" i="2"/>
  <c r="AG52" i="2" s="1"/>
  <c r="I52" i="2"/>
  <c r="G52" i="2"/>
  <c r="F52" i="2"/>
  <c r="DH52" i="2" s="1"/>
  <c r="CX51" i="2"/>
  <c r="CP51" i="2"/>
  <c r="CU51" i="2" s="1"/>
  <c r="CJ51" i="2"/>
  <c r="CO51" i="2" s="1"/>
  <c r="CT51" i="2" s="1"/>
  <c r="CZ51" i="2" s="1"/>
  <c r="CI51" i="2"/>
  <c r="CN51" i="2" s="1"/>
  <c r="CS51" i="2" s="1"/>
  <c r="CG51" i="2"/>
  <c r="CL51" i="2" s="1"/>
  <c r="CQ51" i="2" s="1"/>
  <c r="CV51" i="2" s="1"/>
  <c r="CF51" i="2"/>
  <c r="CK51" i="2" s="1"/>
  <c r="CE51" i="2"/>
  <c r="CD51" i="2"/>
  <c r="BX51" i="2"/>
  <c r="BW51" i="2"/>
  <c r="BU51" i="2"/>
  <c r="BV51" i="2" s="1"/>
  <c r="BT51" i="2"/>
  <c r="BS51" i="2"/>
  <c r="BR51" i="2"/>
  <c r="BQ51" i="2"/>
  <c r="BN51" i="2"/>
  <c r="BI51" i="2"/>
  <c r="BF51" i="2"/>
  <c r="BA51" i="2"/>
  <c r="BC51" i="2" s="1"/>
  <c r="BD51" i="2" s="1"/>
  <c r="BE51" i="2" s="1"/>
  <c r="AX51" i="2"/>
  <c r="AY51" i="2" s="1"/>
  <c r="AW51" i="2"/>
  <c r="AT51" i="2"/>
  <c r="AU51" i="2" s="1"/>
  <c r="AV51" i="2" s="1"/>
  <c r="AS51" i="2"/>
  <c r="AR51" i="2"/>
  <c r="AQ51" i="2"/>
  <c r="AP51" i="2"/>
  <c r="AO51" i="2"/>
  <c r="AN51" i="2"/>
  <c r="BB51" i="2" s="1"/>
  <c r="AD51" i="2"/>
  <c r="AG51" i="2" s="1"/>
  <c r="I51" i="2"/>
  <c r="G51" i="2"/>
  <c r="F51" i="2"/>
  <c r="CZ50" i="2"/>
  <c r="CP50" i="2"/>
  <c r="CU50" i="2" s="1"/>
  <c r="CY50" i="2" s="1"/>
  <c r="DB50" i="2" s="1"/>
  <c r="DE50" i="2" s="1"/>
  <c r="CL50" i="2"/>
  <c r="CQ50" i="2" s="1"/>
  <c r="CV50" i="2" s="1"/>
  <c r="CK50" i="2"/>
  <c r="CG50" i="2"/>
  <c r="CF50" i="2"/>
  <c r="CE50" i="2"/>
  <c r="CJ50" i="2" s="1"/>
  <c r="CO50" i="2" s="1"/>
  <c r="CT50" i="2" s="1"/>
  <c r="CD50" i="2"/>
  <c r="CI50" i="2" s="1"/>
  <c r="CN50" i="2" s="1"/>
  <c r="CS50" i="2" s="1"/>
  <c r="BZ50" i="2"/>
  <c r="BX50" i="2"/>
  <c r="BW50" i="2"/>
  <c r="BR50" i="2"/>
  <c r="BT50" i="2" s="1"/>
  <c r="BU50" i="2" s="1"/>
  <c r="BV50" i="2" s="1"/>
  <c r="BQ50" i="2"/>
  <c r="BS50" i="2" s="1"/>
  <c r="BN50" i="2"/>
  <c r="BI50" i="2"/>
  <c r="BJ50" i="2" s="1"/>
  <c r="BO50" i="2" s="1"/>
  <c r="BH50" i="2"/>
  <c r="BF50" i="2"/>
  <c r="AW50" i="2"/>
  <c r="AX50" i="2" s="1"/>
  <c r="AY50" i="2" s="1"/>
  <c r="AT50" i="2"/>
  <c r="AU50" i="2" s="1"/>
  <c r="AV50" i="2" s="1"/>
  <c r="AS50" i="2"/>
  <c r="AR50" i="2"/>
  <c r="AQ50" i="2"/>
  <c r="AP50" i="2"/>
  <c r="AO50" i="2"/>
  <c r="BB50" i="2" s="1"/>
  <c r="AN50" i="2"/>
  <c r="I50" i="2"/>
  <c r="G50" i="2"/>
  <c r="F50" i="2"/>
  <c r="D50" i="2"/>
  <c r="B50" i="2"/>
  <c r="DH49" i="2"/>
  <c r="CV49" i="2"/>
  <c r="CS49" i="2"/>
  <c r="CL49" i="2"/>
  <c r="CQ49" i="2" s="1"/>
  <c r="CG49" i="2"/>
  <c r="CF49" i="2"/>
  <c r="CK49" i="2" s="1"/>
  <c r="CP49" i="2" s="1"/>
  <c r="CU49" i="2" s="1"/>
  <c r="CY49" i="2" s="1"/>
  <c r="DB49" i="2" s="1"/>
  <c r="DE49" i="2" s="1"/>
  <c r="CE49" i="2"/>
  <c r="CJ49" i="2" s="1"/>
  <c r="CO49" i="2" s="1"/>
  <c r="CT49" i="2" s="1"/>
  <c r="CX49" i="2" s="1"/>
  <c r="CD49" i="2"/>
  <c r="CI49" i="2" s="1"/>
  <c r="CN49" i="2" s="1"/>
  <c r="BX49" i="2"/>
  <c r="BW49" i="2"/>
  <c r="BR49" i="2"/>
  <c r="BT49" i="2" s="1"/>
  <c r="BQ49" i="2"/>
  <c r="BS49" i="2" s="1"/>
  <c r="BN49" i="2"/>
  <c r="BI49" i="2"/>
  <c r="BJ49" i="2" s="1"/>
  <c r="BO49" i="2" s="1"/>
  <c r="BH49" i="2"/>
  <c r="BF49" i="2"/>
  <c r="DL49" i="2" s="1"/>
  <c r="AX49" i="2"/>
  <c r="AW49" i="2"/>
  <c r="AT49" i="2"/>
  <c r="AU49" i="2" s="1"/>
  <c r="AV49" i="2" s="1"/>
  <c r="AS49" i="2"/>
  <c r="AR49" i="2"/>
  <c r="AQ49" i="2"/>
  <c r="AP49" i="2"/>
  <c r="AO49" i="2"/>
  <c r="AN49" i="2"/>
  <c r="I49" i="2"/>
  <c r="G49" i="2"/>
  <c r="F49" i="2"/>
  <c r="D49" i="2"/>
  <c r="B49" i="2"/>
  <c r="CV48" i="2"/>
  <c r="CT48" i="2"/>
  <c r="CL48" i="2"/>
  <c r="CQ48" i="2" s="1"/>
  <c r="CG48" i="2"/>
  <c r="CF48" i="2"/>
  <c r="CK48" i="2" s="1"/>
  <c r="CP48" i="2" s="1"/>
  <c r="CU48" i="2" s="1"/>
  <c r="CY48" i="2" s="1"/>
  <c r="DB48" i="2" s="1"/>
  <c r="DE48" i="2" s="1"/>
  <c r="CE48" i="2"/>
  <c r="CJ48" i="2" s="1"/>
  <c r="CO48" i="2" s="1"/>
  <c r="CD48" i="2"/>
  <c r="CI48" i="2" s="1"/>
  <c r="CN48" i="2" s="1"/>
  <c r="CS48" i="2" s="1"/>
  <c r="BX48" i="2"/>
  <c r="BW48" i="2"/>
  <c r="BT48" i="2"/>
  <c r="BR48" i="2"/>
  <c r="BQ48" i="2"/>
  <c r="BN48" i="2"/>
  <c r="BI48" i="2"/>
  <c r="BJ48" i="2" s="1"/>
  <c r="BO48" i="2" s="1"/>
  <c r="BH48" i="2"/>
  <c r="BF48" i="2"/>
  <c r="BB48" i="2"/>
  <c r="AW48" i="2"/>
  <c r="AX48" i="2" s="1"/>
  <c r="AY48" i="2" s="1"/>
  <c r="AT48" i="2"/>
  <c r="AU48" i="2" s="1"/>
  <c r="AV48" i="2" s="1"/>
  <c r="AS48" i="2"/>
  <c r="AR48" i="2"/>
  <c r="AQ48" i="2"/>
  <c r="AP48" i="2"/>
  <c r="BA48" i="2" s="1"/>
  <c r="BC48" i="2" s="1"/>
  <c r="BD48" i="2" s="1"/>
  <c r="BE48" i="2" s="1"/>
  <c r="AO48" i="2"/>
  <c r="AN48" i="2"/>
  <c r="I48" i="2"/>
  <c r="F48" i="2"/>
  <c r="D48" i="2"/>
  <c r="B48" i="2"/>
  <c r="G48" i="2" s="1"/>
  <c r="DH47" i="2"/>
  <c r="CV47" i="2"/>
  <c r="CS47" i="2"/>
  <c r="CL47" i="2"/>
  <c r="CQ47" i="2" s="1"/>
  <c r="CK47" i="2"/>
  <c r="CP47" i="2" s="1"/>
  <c r="CU47" i="2" s="1"/>
  <c r="CJ47" i="2"/>
  <c r="CO47" i="2" s="1"/>
  <c r="CT47" i="2" s="1"/>
  <c r="CX47" i="2" s="1"/>
  <c r="CG47" i="2"/>
  <c r="CF47" i="2"/>
  <c r="CE47" i="2"/>
  <c r="CD47" i="2"/>
  <c r="CI47" i="2" s="1"/>
  <c r="CN47" i="2" s="1"/>
  <c r="BX47" i="2"/>
  <c r="BW47" i="2"/>
  <c r="BR47" i="2"/>
  <c r="BT47" i="2" s="1"/>
  <c r="BQ47" i="2"/>
  <c r="BS47" i="2" s="1"/>
  <c r="BU47" i="2" s="1"/>
  <c r="BV47" i="2" s="1"/>
  <c r="BN47" i="2"/>
  <c r="BI47" i="2"/>
  <c r="BJ47" i="2" s="1"/>
  <c r="BO47" i="2" s="1"/>
  <c r="BH47" i="2"/>
  <c r="BF47" i="2"/>
  <c r="BA47" i="2"/>
  <c r="BC47" i="2" s="1"/>
  <c r="BD47" i="2" s="1"/>
  <c r="BE47" i="2" s="1"/>
  <c r="AX47" i="2"/>
  <c r="AW47" i="2"/>
  <c r="AT47" i="2"/>
  <c r="AU47" i="2" s="1"/>
  <c r="AV47" i="2" s="1"/>
  <c r="AS47" i="2"/>
  <c r="AR47" i="2"/>
  <c r="AQ47" i="2"/>
  <c r="AP47" i="2"/>
  <c r="AO47" i="2"/>
  <c r="AN47" i="2"/>
  <c r="BB47" i="2" s="1"/>
  <c r="I47" i="2"/>
  <c r="DL47" i="2" s="1"/>
  <c r="F47" i="2"/>
  <c r="D47" i="2"/>
  <c r="B47" i="2"/>
  <c r="G47" i="2" s="1"/>
  <c r="DL46" i="2"/>
  <c r="CT46" i="2"/>
  <c r="CI46" i="2"/>
  <c r="CN46" i="2" s="1"/>
  <c r="CS46" i="2" s="1"/>
  <c r="CG46" i="2"/>
  <c r="CL46" i="2" s="1"/>
  <c r="CQ46" i="2" s="1"/>
  <c r="CV46" i="2" s="1"/>
  <c r="CF46" i="2"/>
  <c r="CK46" i="2" s="1"/>
  <c r="CP46" i="2" s="1"/>
  <c r="CU46" i="2" s="1"/>
  <c r="CE46" i="2"/>
  <c r="CJ46" i="2" s="1"/>
  <c r="CO46" i="2" s="1"/>
  <c r="CD46" i="2"/>
  <c r="BX46" i="2"/>
  <c r="BW46" i="2"/>
  <c r="BR46" i="2"/>
  <c r="BT46" i="2" s="1"/>
  <c r="BQ46" i="2"/>
  <c r="BS46" i="2" s="1"/>
  <c r="BU46" i="2" s="1"/>
  <c r="BV46" i="2" s="1"/>
  <c r="BN46" i="2"/>
  <c r="BK46" i="2"/>
  <c r="BL46" i="2" s="1"/>
  <c r="BI46" i="2"/>
  <c r="BJ46" i="2" s="1"/>
  <c r="BH46" i="2"/>
  <c r="BF46" i="2"/>
  <c r="BA46" i="2"/>
  <c r="AW46" i="2"/>
  <c r="AX46" i="2" s="1"/>
  <c r="AY46" i="2" s="1"/>
  <c r="AU46" i="2"/>
  <c r="AV46" i="2" s="1"/>
  <c r="AT46" i="2"/>
  <c r="AS46" i="2"/>
  <c r="AR46" i="2"/>
  <c r="AQ46" i="2"/>
  <c r="AP46" i="2"/>
  <c r="AO46" i="2"/>
  <c r="AN46" i="2"/>
  <c r="I46" i="2"/>
  <c r="F46" i="2"/>
  <c r="D46" i="2"/>
  <c r="B46" i="2"/>
  <c r="G46" i="2" s="1"/>
  <c r="CN45" i="2"/>
  <c r="CS45" i="2" s="1"/>
  <c r="CK45" i="2"/>
  <c r="CP45" i="2" s="1"/>
  <c r="CU45" i="2" s="1"/>
  <c r="CY45" i="2" s="1"/>
  <c r="DB45" i="2" s="1"/>
  <c r="DE45" i="2" s="1"/>
  <c r="CJ45" i="2"/>
  <c r="CO45" i="2" s="1"/>
  <c r="CT45" i="2" s="1"/>
  <c r="CX45" i="2" s="1"/>
  <c r="CG45" i="2"/>
  <c r="CL45" i="2" s="1"/>
  <c r="CQ45" i="2" s="1"/>
  <c r="CV45" i="2" s="1"/>
  <c r="CZ45" i="2" s="1"/>
  <c r="DC45" i="2" s="1"/>
  <c r="DF45" i="2" s="1"/>
  <c r="CF45" i="2"/>
  <c r="CE45" i="2"/>
  <c r="CD45" i="2"/>
  <c r="CI45" i="2" s="1"/>
  <c r="BX45" i="2"/>
  <c r="BW45" i="2"/>
  <c r="BR45" i="2"/>
  <c r="BT45" i="2" s="1"/>
  <c r="BQ45" i="2"/>
  <c r="BO45" i="2"/>
  <c r="BN45" i="2"/>
  <c r="BJ45" i="2"/>
  <c r="BI45" i="2"/>
  <c r="BH45" i="2"/>
  <c r="BK45" i="2" s="1"/>
  <c r="BL45" i="2" s="1"/>
  <c r="BF45" i="2"/>
  <c r="BC45" i="2"/>
  <c r="BD45" i="2" s="1"/>
  <c r="BE45" i="2" s="1"/>
  <c r="BB45" i="2"/>
  <c r="AX45" i="2"/>
  <c r="AW45" i="2"/>
  <c r="AT45" i="2"/>
  <c r="AU45" i="2" s="1"/>
  <c r="AV45" i="2" s="1"/>
  <c r="AS45" i="2"/>
  <c r="AR45" i="2"/>
  <c r="AQ45" i="2"/>
  <c r="AP45" i="2"/>
  <c r="AO45" i="2"/>
  <c r="AN45" i="2"/>
  <c r="BA45" i="2" s="1"/>
  <c r="I45" i="2"/>
  <c r="G45" i="2"/>
  <c r="F45" i="2"/>
  <c r="D45" i="2"/>
  <c r="B45" i="2"/>
  <c r="CP44" i="2"/>
  <c r="CU44" i="2" s="1"/>
  <c r="CY44" i="2" s="1"/>
  <c r="DB44" i="2" s="1"/>
  <c r="DE44" i="2" s="1"/>
  <c r="CL44" i="2"/>
  <c r="CQ44" i="2" s="1"/>
  <c r="CV44" i="2" s="1"/>
  <c r="CZ44" i="2" s="1"/>
  <c r="CK44" i="2"/>
  <c r="CJ44" i="2"/>
  <c r="CO44" i="2" s="1"/>
  <c r="CT44" i="2" s="1"/>
  <c r="CG44" i="2"/>
  <c r="CF44" i="2"/>
  <c r="CE44" i="2"/>
  <c r="CD44" i="2"/>
  <c r="CI44" i="2" s="1"/>
  <c r="CN44" i="2" s="1"/>
  <c r="CS44" i="2" s="1"/>
  <c r="BX44" i="2"/>
  <c r="BW44" i="2"/>
  <c r="BR44" i="2"/>
  <c r="BQ44" i="2"/>
  <c r="BN44" i="2"/>
  <c r="BT44" i="2" s="1"/>
  <c r="BI44" i="2"/>
  <c r="BH44" i="2"/>
  <c r="BF44" i="2"/>
  <c r="DL44" i="2" s="1"/>
  <c r="AX44" i="2"/>
  <c r="AY44" i="2" s="1"/>
  <c r="AW44" i="2"/>
  <c r="AT44" i="2"/>
  <c r="AU44" i="2" s="1"/>
  <c r="AV44" i="2" s="1"/>
  <c r="AS44" i="2"/>
  <c r="AR44" i="2"/>
  <c r="AQ44" i="2"/>
  <c r="AP44" i="2"/>
  <c r="AO44" i="2"/>
  <c r="BA44" i="2" s="1"/>
  <c r="AN44" i="2"/>
  <c r="I44" i="2"/>
  <c r="F44" i="2"/>
  <c r="D44" i="2"/>
  <c r="B44" i="2"/>
  <c r="G44" i="2" s="1"/>
  <c r="DL43" i="2"/>
  <c r="DH43" i="2"/>
  <c r="CX43" i="2"/>
  <c r="CP43" i="2"/>
  <c r="CU43" i="2" s="1"/>
  <c r="CY43" i="2" s="1"/>
  <c r="DB43" i="2" s="1"/>
  <c r="DE43" i="2" s="1"/>
  <c r="CN43" i="2"/>
  <c r="CS43" i="2" s="1"/>
  <c r="CI43" i="2"/>
  <c r="CG43" i="2"/>
  <c r="CL43" i="2" s="1"/>
  <c r="CQ43" i="2" s="1"/>
  <c r="CV43" i="2" s="1"/>
  <c r="CZ43" i="2" s="1"/>
  <c r="DC43" i="2" s="1"/>
  <c r="DF43" i="2" s="1"/>
  <c r="CF43" i="2"/>
  <c r="CK43" i="2" s="1"/>
  <c r="CE43" i="2"/>
  <c r="CJ43" i="2" s="1"/>
  <c r="CO43" i="2" s="1"/>
  <c r="CT43" i="2" s="1"/>
  <c r="CD43" i="2"/>
  <c r="BZ43" i="2"/>
  <c r="BY43" i="2"/>
  <c r="CA43" i="2" s="1"/>
  <c r="BX43" i="2"/>
  <c r="BW43" i="2"/>
  <c r="BR43" i="2"/>
  <c r="BT43" i="2" s="1"/>
  <c r="BQ43" i="2"/>
  <c r="BN43" i="2"/>
  <c r="BS43" i="2" s="1"/>
  <c r="BU43" i="2" s="1"/>
  <c r="BV43" i="2" s="1"/>
  <c r="BK43" i="2"/>
  <c r="BL43" i="2" s="1"/>
  <c r="BJ43" i="2"/>
  <c r="BO43" i="2" s="1"/>
  <c r="BI43" i="2"/>
  <c r="BH43" i="2"/>
  <c r="BF43" i="2"/>
  <c r="BA43" i="2"/>
  <c r="BC43" i="2" s="1"/>
  <c r="BD43" i="2" s="1"/>
  <c r="BE43" i="2" s="1"/>
  <c r="AX43" i="2"/>
  <c r="AW43" i="2"/>
  <c r="AU43" i="2"/>
  <c r="AV43" i="2" s="1"/>
  <c r="AT43" i="2"/>
  <c r="AS43" i="2"/>
  <c r="AR43" i="2"/>
  <c r="AQ43" i="2"/>
  <c r="AP43" i="2"/>
  <c r="AO43" i="2"/>
  <c r="AN43" i="2"/>
  <c r="BB43" i="2" s="1"/>
  <c r="I43" i="2"/>
  <c r="F43" i="2"/>
  <c r="D43" i="2"/>
  <c r="B43" i="2"/>
  <c r="G43" i="2" s="1"/>
  <c r="CI42" i="2"/>
  <c r="CN42" i="2" s="1"/>
  <c r="CS42" i="2" s="1"/>
  <c r="CG42" i="2"/>
  <c r="CL42" i="2" s="1"/>
  <c r="CQ42" i="2" s="1"/>
  <c r="CV42" i="2" s="1"/>
  <c r="CZ42" i="2" s="1"/>
  <c r="DC42" i="2" s="1"/>
  <c r="DF42" i="2" s="1"/>
  <c r="DJ42" i="2" s="1"/>
  <c r="CF42" i="2"/>
  <c r="CK42" i="2" s="1"/>
  <c r="CP42" i="2" s="1"/>
  <c r="CU42" i="2" s="1"/>
  <c r="CE42" i="2"/>
  <c r="CJ42" i="2" s="1"/>
  <c r="CO42" i="2" s="1"/>
  <c r="CT42" i="2" s="1"/>
  <c r="CX42" i="2" s="1"/>
  <c r="CD42" i="2"/>
  <c r="BX42" i="2"/>
  <c r="BW42" i="2"/>
  <c r="BS42" i="2"/>
  <c r="BU42" i="2" s="1"/>
  <c r="BV42" i="2" s="1"/>
  <c r="BR42" i="2"/>
  <c r="BT42" i="2" s="1"/>
  <c r="BQ42" i="2"/>
  <c r="BN42" i="2"/>
  <c r="BI42" i="2"/>
  <c r="BJ42" i="2" s="1"/>
  <c r="BO42" i="2" s="1"/>
  <c r="BH42" i="2"/>
  <c r="BF42" i="2"/>
  <c r="DL42" i="2" s="1"/>
  <c r="BC42" i="2"/>
  <c r="BD42" i="2" s="1"/>
  <c r="BE42" i="2" s="1"/>
  <c r="BB42" i="2"/>
  <c r="AW42" i="2"/>
  <c r="AX42" i="2" s="1"/>
  <c r="AT42" i="2"/>
  <c r="AU42" i="2" s="1"/>
  <c r="AS42" i="2"/>
  <c r="AR42" i="2"/>
  <c r="AQ42" i="2"/>
  <c r="AP42" i="2"/>
  <c r="AO42" i="2"/>
  <c r="BA42" i="2" s="1"/>
  <c r="I42" i="2"/>
  <c r="DH42" i="2" s="1"/>
  <c r="G42" i="2"/>
  <c r="F42" i="2"/>
  <c r="D42" i="2"/>
  <c r="B42" i="2"/>
  <c r="CT41" i="2"/>
  <c r="CS41" i="2"/>
  <c r="CL41" i="2"/>
  <c r="CQ41" i="2" s="1"/>
  <c r="CV41" i="2" s="1"/>
  <c r="CZ41" i="2" s="1"/>
  <c r="CK41" i="2"/>
  <c r="CP41" i="2" s="1"/>
  <c r="CU41" i="2" s="1"/>
  <c r="CY41" i="2" s="1"/>
  <c r="DB41" i="2" s="1"/>
  <c r="DE41" i="2" s="1"/>
  <c r="CI41" i="2"/>
  <c r="CN41" i="2" s="1"/>
  <c r="CG41" i="2"/>
  <c r="CF41" i="2"/>
  <c r="CE41" i="2"/>
  <c r="CJ41" i="2" s="1"/>
  <c r="CO41" i="2" s="1"/>
  <c r="CD41" i="2"/>
  <c r="BX41" i="2"/>
  <c r="BW41" i="2"/>
  <c r="BS41" i="2"/>
  <c r="BR41" i="2"/>
  <c r="BT41" i="2" s="1"/>
  <c r="BQ41" i="2"/>
  <c r="BN41" i="2"/>
  <c r="BI41" i="2"/>
  <c r="BH41" i="2"/>
  <c r="BK41" i="2" s="1"/>
  <c r="BL41" i="2" s="1"/>
  <c r="BF41" i="2"/>
  <c r="AW41" i="2"/>
  <c r="AX41" i="2" s="1"/>
  <c r="AT41" i="2"/>
  <c r="AU41" i="2" s="1"/>
  <c r="AV41" i="2" s="1"/>
  <c r="AS41" i="2"/>
  <c r="AR41" i="2"/>
  <c r="AQ41" i="2"/>
  <c r="AP41" i="2"/>
  <c r="AO41" i="2"/>
  <c r="BB41" i="2" s="1"/>
  <c r="AN41" i="2"/>
  <c r="I41" i="2"/>
  <c r="DH41" i="2" s="1"/>
  <c r="F41" i="2"/>
  <c r="D41" i="2"/>
  <c r="B41" i="2"/>
  <c r="G41" i="2" s="1"/>
  <c r="DL40" i="2"/>
  <c r="CT40" i="2"/>
  <c r="CX40" i="2" s="1"/>
  <c r="CS40" i="2"/>
  <c r="CP40" i="2"/>
  <c r="CU40" i="2" s="1"/>
  <c r="CY40" i="2" s="1"/>
  <c r="DB40" i="2" s="1"/>
  <c r="DE40" i="2" s="1"/>
  <c r="CL40" i="2"/>
  <c r="CQ40" i="2" s="1"/>
  <c r="CV40" i="2" s="1"/>
  <c r="CK40" i="2"/>
  <c r="CJ40" i="2"/>
  <c r="CO40" i="2" s="1"/>
  <c r="CG40" i="2"/>
  <c r="CF40" i="2"/>
  <c r="CE40" i="2"/>
  <c r="CD40" i="2"/>
  <c r="CI40" i="2" s="1"/>
  <c r="CN40" i="2" s="1"/>
  <c r="BX40" i="2"/>
  <c r="BW40" i="2"/>
  <c r="BR40" i="2"/>
  <c r="BQ40" i="2"/>
  <c r="BN40" i="2"/>
  <c r="BI40" i="2"/>
  <c r="BH40" i="2"/>
  <c r="BK40" i="2" s="1"/>
  <c r="BL40" i="2" s="1"/>
  <c r="BF40" i="2"/>
  <c r="BC40" i="2"/>
  <c r="BD40" i="2" s="1"/>
  <c r="BE40" i="2" s="1"/>
  <c r="AX40" i="2"/>
  <c r="AW40" i="2"/>
  <c r="AV40" i="2"/>
  <c r="AU40" i="2"/>
  <c r="AY40" i="2" s="1"/>
  <c r="AT40" i="2"/>
  <c r="AS40" i="2"/>
  <c r="AR40" i="2"/>
  <c r="AQ40" i="2"/>
  <c r="AP40" i="2"/>
  <c r="AO40" i="2"/>
  <c r="BB40" i="2" s="1"/>
  <c r="AN40" i="2"/>
  <c r="BA40" i="2" s="1"/>
  <c r="I40" i="2"/>
  <c r="DH40" i="2" s="1"/>
  <c r="F40" i="2"/>
  <c r="D40" i="2"/>
  <c r="B40" i="2"/>
  <c r="G40" i="2" s="1"/>
  <c r="DL39" i="2"/>
  <c r="DH39" i="2"/>
  <c r="CO39" i="2"/>
  <c r="CT39" i="2" s="1"/>
  <c r="CX39" i="2" s="1"/>
  <c r="CG39" i="2"/>
  <c r="CL39" i="2" s="1"/>
  <c r="CQ39" i="2" s="1"/>
  <c r="CV39" i="2" s="1"/>
  <c r="CZ39" i="2" s="1"/>
  <c r="CF39" i="2"/>
  <c r="CK39" i="2" s="1"/>
  <c r="CP39" i="2" s="1"/>
  <c r="CU39" i="2" s="1"/>
  <c r="CY39" i="2" s="1"/>
  <c r="DB39" i="2" s="1"/>
  <c r="DE39" i="2" s="1"/>
  <c r="CE39" i="2"/>
  <c r="CJ39" i="2" s="1"/>
  <c r="CD39" i="2"/>
  <c r="CI39" i="2" s="1"/>
  <c r="CN39" i="2" s="1"/>
  <c r="CS39" i="2" s="1"/>
  <c r="BX39" i="2"/>
  <c r="BW39" i="2"/>
  <c r="BR39" i="2"/>
  <c r="BT39" i="2" s="1"/>
  <c r="BQ39" i="2"/>
  <c r="BS39" i="2" s="1"/>
  <c r="BU39" i="2" s="1"/>
  <c r="BV39" i="2" s="1"/>
  <c r="BN39" i="2"/>
  <c r="BI39" i="2"/>
  <c r="BH39" i="2"/>
  <c r="BK39" i="2" s="1"/>
  <c r="BL39" i="2" s="1"/>
  <c r="BF39" i="2"/>
  <c r="AW39" i="2"/>
  <c r="AX39" i="2" s="1"/>
  <c r="AY39" i="2" s="1"/>
  <c r="AT39" i="2"/>
  <c r="AU39" i="2" s="1"/>
  <c r="AV39" i="2" s="1"/>
  <c r="AS39" i="2"/>
  <c r="AR39" i="2"/>
  <c r="AQ39" i="2"/>
  <c r="AP39" i="2"/>
  <c r="AO39" i="2"/>
  <c r="AN39" i="2"/>
  <c r="I39" i="2"/>
  <c r="F39" i="2"/>
  <c r="D39" i="2"/>
  <c r="B39" i="2"/>
  <c r="G39" i="2" s="1"/>
  <c r="CL38" i="2"/>
  <c r="CQ38" i="2" s="1"/>
  <c r="CV38" i="2" s="1"/>
  <c r="CJ38" i="2"/>
  <c r="CO38" i="2" s="1"/>
  <c r="CT38" i="2" s="1"/>
  <c r="CI38" i="2"/>
  <c r="CN38" i="2" s="1"/>
  <c r="CS38" i="2" s="1"/>
  <c r="CG38" i="2"/>
  <c r="CF38" i="2"/>
  <c r="CK38" i="2" s="1"/>
  <c r="CP38" i="2" s="1"/>
  <c r="CU38" i="2" s="1"/>
  <c r="CY38" i="2" s="1"/>
  <c r="DB38" i="2" s="1"/>
  <c r="DE38" i="2" s="1"/>
  <c r="CE38" i="2"/>
  <c r="CD38" i="2"/>
  <c r="BX38" i="2"/>
  <c r="BW38" i="2"/>
  <c r="BU38" i="2"/>
  <c r="BV38" i="2" s="1"/>
  <c r="BS38" i="2"/>
  <c r="BR38" i="2"/>
  <c r="BT38" i="2" s="1"/>
  <c r="BQ38" i="2"/>
  <c r="BN38" i="2"/>
  <c r="BJ38" i="2"/>
  <c r="BY38" i="2" s="1"/>
  <c r="BI38" i="2"/>
  <c r="BH38" i="2"/>
  <c r="BK38" i="2" s="1"/>
  <c r="BL38" i="2" s="1"/>
  <c r="BF38" i="2"/>
  <c r="BC38" i="2"/>
  <c r="BD38" i="2" s="1"/>
  <c r="BE38" i="2" s="1"/>
  <c r="BA38" i="2"/>
  <c r="AW38" i="2"/>
  <c r="AX38" i="2" s="1"/>
  <c r="AT38" i="2"/>
  <c r="AU38" i="2" s="1"/>
  <c r="AV38" i="2" s="1"/>
  <c r="AS38" i="2"/>
  <c r="AR38" i="2"/>
  <c r="AQ38" i="2"/>
  <c r="AP38" i="2"/>
  <c r="AO38" i="2"/>
  <c r="AN38" i="2"/>
  <c r="BB38" i="2" s="1"/>
  <c r="I38" i="2"/>
  <c r="G38" i="2"/>
  <c r="F38" i="2"/>
  <c r="D38" i="2"/>
  <c r="B38" i="2"/>
  <c r="DH37" i="2"/>
  <c r="CU37" i="2"/>
  <c r="CY37" i="2" s="1"/>
  <c r="DB37" i="2" s="1"/>
  <c r="DE37" i="2" s="1"/>
  <c r="CT37" i="2"/>
  <c r="CL37" i="2"/>
  <c r="CQ37" i="2" s="1"/>
  <c r="CV37" i="2" s="1"/>
  <c r="CZ37" i="2" s="1"/>
  <c r="DC37" i="2" s="1"/>
  <c r="DF37" i="2" s="1"/>
  <c r="CK37" i="2"/>
  <c r="CP37" i="2" s="1"/>
  <c r="CI37" i="2"/>
  <c r="CN37" i="2" s="1"/>
  <c r="CS37" i="2" s="1"/>
  <c r="CG37" i="2"/>
  <c r="CF37" i="2"/>
  <c r="CE37" i="2"/>
  <c r="CJ37" i="2" s="1"/>
  <c r="CO37" i="2" s="1"/>
  <c r="CD37" i="2"/>
  <c r="BX37" i="2"/>
  <c r="BW37" i="2"/>
  <c r="BT37" i="2"/>
  <c r="BS37" i="2"/>
  <c r="BU37" i="2" s="1"/>
  <c r="BV37" i="2" s="1"/>
  <c r="BR37" i="2"/>
  <c r="BQ37" i="2"/>
  <c r="BN37" i="2"/>
  <c r="BI37" i="2"/>
  <c r="BJ37" i="2" s="1"/>
  <c r="BH37" i="2"/>
  <c r="BF37" i="2"/>
  <c r="DL37" i="2" s="1"/>
  <c r="AX37" i="2"/>
  <c r="AY37" i="2" s="1"/>
  <c r="AW37" i="2"/>
  <c r="AU37" i="2"/>
  <c r="AV37" i="2" s="1"/>
  <c r="AT37" i="2"/>
  <c r="AS37" i="2"/>
  <c r="AR37" i="2"/>
  <c r="AQ37" i="2"/>
  <c r="AP37" i="2"/>
  <c r="AO37" i="2"/>
  <c r="BA37" i="2" s="1"/>
  <c r="AN37" i="2"/>
  <c r="I37" i="2"/>
  <c r="F37" i="2"/>
  <c r="D37" i="2"/>
  <c r="B37" i="2"/>
  <c r="G37" i="2" s="1"/>
  <c r="DH36" i="2"/>
  <c r="CQ36" i="2"/>
  <c r="CV36" i="2" s="1"/>
  <c r="CP36" i="2"/>
  <c r="CU36" i="2" s="1"/>
  <c r="CL36" i="2"/>
  <c r="CG36" i="2"/>
  <c r="CF36" i="2"/>
  <c r="CK36" i="2" s="1"/>
  <c r="CE36" i="2"/>
  <c r="CJ36" i="2" s="1"/>
  <c r="CO36" i="2" s="1"/>
  <c r="CT36" i="2" s="1"/>
  <c r="CX36" i="2" s="1"/>
  <c r="CD36" i="2"/>
  <c r="CI36" i="2" s="1"/>
  <c r="CN36" i="2" s="1"/>
  <c r="CS36" i="2" s="1"/>
  <c r="BX36" i="2"/>
  <c r="BW36" i="2"/>
  <c r="BR36" i="2"/>
  <c r="BT36" i="2" s="1"/>
  <c r="BQ36" i="2"/>
  <c r="BN36" i="2"/>
  <c r="BI36" i="2"/>
  <c r="BH36" i="2"/>
  <c r="BJ36" i="2" s="1"/>
  <c r="BF36" i="2"/>
  <c r="BA36" i="2"/>
  <c r="AX36" i="2"/>
  <c r="AY36" i="2" s="1"/>
  <c r="AW36" i="2"/>
  <c r="AT36" i="2"/>
  <c r="AU36" i="2" s="1"/>
  <c r="AV36" i="2" s="1"/>
  <c r="AS36" i="2"/>
  <c r="AR36" i="2"/>
  <c r="AQ36" i="2"/>
  <c r="AP36" i="2"/>
  <c r="AO36" i="2"/>
  <c r="AN36" i="2"/>
  <c r="BB36" i="2" s="1"/>
  <c r="I36" i="2"/>
  <c r="G36" i="2"/>
  <c r="F36" i="2"/>
  <c r="D36" i="2"/>
  <c r="B36" i="2"/>
  <c r="DL35" i="2"/>
  <c r="CU35" i="2"/>
  <c r="CL35" i="2"/>
  <c r="CQ35" i="2" s="1"/>
  <c r="CV35" i="2" s="1"/>
  <c r="CJ35" i="2"/>
  <c r="CO35" i="2" s="1"/>
  <c r="CT35" i="2" s="1"/>
  <c r="CI35" i="2"/>
  <c r="CN35" i="2" s="1"/>
  <c r="CS35" i="2" s="1"/>
  <c r="CG35" i="2"/>
  <c r="CF35" i="2"/>
  <c r="CK35" i="2" s="1"/>
  <c r="CP35" i="2" s="1"/>
  <c r="CE35" i="2"/>
  <c r="CD35" i="2"/>
  <c r="BX35" i="2"/>
  <c r="BW35" i="2"/>
  <c r="BR35" i="2"/>
  <c r="BT35" i="2" s="1"/>
  <c r="BQ35" i="2"/>
  <c r="BS35" i="2" s="1"/>
  <c r="BU35" i="2" s="1"/>
  <c r="BV35" i="2" s="1"/>
  <c r="BN35" i="2"/>
  <c r="BI35" i="2"/>
  <c r="BH35" i="2"/>
  <c r="BF35" i="2"/>
  <c r="AW35" i="2"/>
  <c r="AX35" i="2" s="1"/>
  <c r="AY35" i="2" s="1"/>
  <c r="AV35" i="2"/>
  <c r="AT35" i="2"/>
  <c r="AU35" i="2" s="1"/>
  <c r="AS35" i="2"/>
  <c r="AR35" i="2"/>
  <c r="AQ35" i="2"/>
  <c r="AP35" i="2"/>
  <c r="AO35" i="2"/>
  <c r="BA35" i="2" s="1"/>
  <c r="AN35" i="2"/>
  <c r="BB35" i="2" s="1"/>
  <c r="I35" i="2"/>
  <c r="F35" i="2"/>
  <c r="D35" i="2"/>
  <c r="B35" i="2"/>
  <c r="G35" i="2" s="1"/>
  <c r="DE34" i="2"/>
  <c r="CY34" i="2"/>
  <c r="DB34" i="2" s="1"/>
  <c r="CX34" i="2"/>
  <c r="CP34" i="2"/>
  <c r="CU34" i="2" s="1"/>
  <c r="CL34" i="2"/>
  <c r="CQ34" i="2" s="1"/>
  <c r="CV34" i="2" s="1"/>
  <c r="CZ34" i="2" s="1"/>
  <c r="DC34" i="2" s="1"/>
  <c r="DF34" i="2" s="1"/>
  <c r="CK34" i="2"/>
  <c r="CJ34" i="2"/>
  <c r="CO34" i="2" s="1"/>
  <c r="CT34" i="2" s="1"/>
  <c r="CI34" i="2"/>
  <c r="CN34" i="2" s="1"/>
  <c r="CS34" i="2" s="1"/>
  <c r="CG34" i="2"/>
  <c r="CF34" i="2"/>
  <c r="CE34" i="2"/>
  <c r="CD34" i="2"/>
  <c r="BX34" i="2"/>
  <c r="BZ34" i="2" s="1"/>
  <c r="BW34" i="2"/>
  <c r="BT34" i="2"/>
  <c r="BR34" i="2"/>
  <c r="BQ34" i="2"/>
  <c r="BN34" i="2"/>
  <c r="BK34" i="2"/>
  <c r="BL34" i="2" s="1"/>
  <c r="BI34" i="2"/>
  <c r="BJ34" i="2" s="1"/>
  <c r="BH34" i="2"/>
  <c r="BF34" i="2"/>
  <c r="BB34" i="2"/>
  <c r="AW34" i="2"/>
  <c r="AX34" i="2" s="1"/>
  <c r="AT34" i="2"/>
  <c r="AU34" i="2" s="1"/>
  <c r="AV34" i="2" s="1"/>
  <c r="AS34" i="2"/>
  <c r="AR34" i="2"/>
  <c r="AQ34" i="2"/>
  <c r="AP34" i="2"/>
  <c r="AO34" i="2"/>
  <c r="AN34" i="2"/>
  <c r="I34" i="2"/>
  <c r="F34" i="2"/>
  <c r="DH34" i="2" s="1"/>
  <c r="D34" i="2"/>
  <c r="B34" i="2"/>
  <c r="G34" i="2" s="1"/>
  <c r="CP33" i="2"/>
  <c r="CU33" i="2" s="1"/>
  <c r="CO33" i="2"/>
  <c r="CT33" i="2" s="1"/>
  <c r="CX33" i="2" s="1"/>
  <c r="CN33" i="2"/>
  <c r="CS33" i="2" s="1"/>
  <c r="CJ33" i="2"/>
  <c r="CG33" i="2"/>
  <c r="CL33" i="2" s="1"/>
  <c r="CQ33" i="2" s="1"/>
  <c r="CV33" i="2" s="1"/>
  <c r="CZ33" i="2" s="1"/>
  <c r="DC33" i="2" s="1"/>
  <c r="DF33" i="2" s="1"/>
  <c r="CF33" i="2"/>
  <c r="CK33" i="2" s="1"/>
  <c r="CE33" i="2"/>
  <c r="CD33" i="2"/>
  <c r="CI33" i="2" s="1"/>
  <c r="BX33" i="2"/>
  <c r="BZ33" i="2" s="1"/>
  <c r="BW33" i="2"/>
  <c r="BT33" i="2"/>
  <c r="BR33" i="2"/>
  <c r="BQ33" i="2"/>
  <c r="BS33" i="2" s="1"/>
  <c r="BU33" i="2" s="1"/>
  <c r="BV33" i="2" s="1"/>
  <c r="BN33" i="2"/>
  <c r="BK33" i="2"/>
  <c r="BL33" i="2" s="1"/>
  <c r="BJ33" i="2"/>
  <c r="BI33" i="2"/>
  <c r="BH33" i="2"/>
  <c r="BF33" i="2"/>
  <c r="BA33" i="2"/>
  <c r="BC33" i="2" s="1"/>
  <c r="BD33" i="2" s="1"/>
  <c r="BE33" i="2" s="1"/>
  <c r="AW33" i="2"/>
  <c r="AX33" i="2" s="1"/>
  <c r="AY33" i="2" s="1"/>
  <c r="AT33" i="2"/>
  <c r="AU33" i="2" s="1"/>
  <c r="AV33" i="2" s="1"/>
  <c r="AS33" i="2"/>
  <c r="AR33" i="2"/>
  <c r="AQ33" i="2"/>
  <c r="AP33" i="2"/>
  <c r="AO33" i="2"/>
  <c r="AN33" i="2"/>
  <c r="BB33" i="2" s="1"/>
  <c r="I33" i="2"/>
  <c r="F33" i="2"/>
  <c r="D33" i="2"/>
  <c r="B33" i="2"/>
  <c r="G33" i="2" s="1"/>
  <c r="CX32" i="2"/>
  <c r="CN32" i="2"/>
  <c r="CS32" i="2" s="1"/>
  <c r="CI32" i="2"/>
  <c r="CG32" i="2"/>
  <c r="CL32" i="2" s="1"/>
  <c r="CQ32" i="2" s="1"/>
  <c r="CV32" i="2" s="1"/>
  <c r="CZ32" i="2" s="1"/>
  <c r="DC32" i="2" s="1"/>
  <c r="DF32" i="2" s="1"/>
  <c r="CF32" i="2"/>
  <c r="CK32" i="2" s="1"/>
  <c r="CP32" i="2" s="1"/>
  <c r="CU32" i="2" s="1"/>
  <c r="CY32" i="2" s="1"/>
  <c r="DB32" i="2" s="1"/>
  <c r="DE32" i="2" s="1"/>
  <c r="CE32" i="2"/>
  <c r="CJ32" i="2" s="1"/>
  <c r="CO32" i="2" s="1"/>
  <c r="CT32" i="2" s="1"/>
  <c r="CD32" i="2"/>
  <c r="BX32" i="2"/>
  <c r="BZ32" i="2" s="1"/>
  <c r="BW32" i="2"/>
  <c r="BY32" i="2" s="1"/>
  <c r="CA32" i="2" s="1"/>
  <c r="CB32" i="2" s="1"/>
  <c r="BS32" i="2"/>
  <c r="BU32" i="2" s="1"/>
  <c r="BV32" i="2" s="1"/>
  <c r="BR32" i="2"/>
  <c r="BT32" i="2" s="1"/>
  <c r="BQ32" i="2"/>
  <c r="BN32" i="2"/>
  <c r="BI32" i="2"/>
  <c r="BJ32" i="2" s="1"/>
  <c r="BO32" i="2" s="1"/>
  <c r="BH32" i="2"/>
  <c r="BF32" i="2"/>
  <c r="BA32" i="2"/>
  <c r="BC32" i="2" s="1"/>
  <c r="BD32" i="2" s="1"/>
  <c r="BE32" i="2" s="1"/>
  <c r="AY32" i="2"/>
  <c r="AX32" i="2"/>
  <c r="AW32" i="2"/>
  <c r="AT32" i="2"/>
  <c r="AU32" i="2" s="1"/>
  <c r="AV32" i="2" s="1"/>
  <c r="AS32" i="2"/>
  <c r="AR32" i="2"/>
  <c r="AQ32" i="2"/>
  <c r="AP32" i="2"/>
  <c r="AO32" i="2"/>
  <c r="AN32" i="2"/>
  <c r="BB32" i="2" s="1"/>
  <c r="I32" i="2"/>
  <c r="G32" i="2"/>
  <c r="F32" i="2"/>
  <c r="D32" i="2"/>
  <c r="B32" i="2"/>
  <c r="DL31" i="2"/>
  <c r="CU31" i="2"/>
  <c r="CT31" i="2"/>
  <c r="CS31" i="2"/>
  <c r="CO31" i="2"/>
  <c r="CL31" i="2"/>
  <c r="CQ31" i="2" s="1"/>
  <c r="CV31" i="2" s="1"/>
  <c r="CZ31" i="2" s="1"/>
  <c r="DC31" i="2" s="1"/>
  <c r="DF31" i="2" s="1"/>
  <c r="CK31" i="2"/>
  <c r="CP31" i="2" s="1"/>
  <c r="CG31" i="2"/>
  <c r="CF31" i="2"/>
  <c r="CE31" i="2"/>
  <c r="CJ31" i="2" s="1"/>
  <c r="CD31" i="2"/>
  <c r="CI31" i="2" s="1"/>
  <c r="CN31" i="2" s="1"/>
  <c r="BZ31" i="2"/>
  <c r="BX31" i="2"/>
  <c r="BW31" i="2"/>
  <c r="BY31" i="2" s="1"/>
  <c r="CA31" i="2" s="1"/>
  <c r="BT31" i="2"/>
  <c r="BS31" i="2"/>
  <c r="BR31" i="2"/>
  <c r="BQ31" i="2"/>
  <c r="BN31" i="2"/>
  <c r="BK31" i="2"/>
  <c r="BL31" i="2" s="1"/>
  <c r="BJ31" i="2"/>
  <c r="BO31" i="2" s="1"/>
  <c r="BI31" i="2"/>
  <c r="BH31" i="2"/>
  <c r="BF31" i="2"/>
  <c r="BC31" i="2"/>
  <c r="BD31" i="2" s="1"/>
  <c r="BE31" i="2" s="1"/>
  <c r="AX31" i="2"/>
  <c r="AW31" i="2"/>
  <c r="AT31" i="2"/>
  <c r="AU31" i="2" s="1"/>
  <c r="AV31" i="2" s="1"/>
  <c r="AS31" i="2"/>
  <c r="AR31" i="2"/>
  <c r="AQ31" i="2"/>
  <c r="AP31" i="2"/>
  <c r="AO31" i="2"/>
  <c r="BB31" i="2" s="1"/>
  <c r="AN31" i="2"/>
  <c r="BA31" i="2" s="1"/>
  <c r="I31" i="2"/>
  <c r="F31" i="2"/>
  <c r="D31" i="2"/>
  <c r="B31" i="2"/>
  <c r="G31" i="2" s="1"/>
  <c r="CO30" i="2"/>
  <c r="CT30" i="2" s="1"/>
  <c r="CX30" i="2" s="1"/>
  <c r="CN30" i="2"/>
  <c r="CS30" i="2" s="1"/>
  <c r="CL30" i="2"/>
  <c r="CQ30" i="2" s="1"/>
  <c r="CV30" i="2" s="1"/>
  <c r="CK30" i="2"/>
  <c r="CP30" i="2" s="1"/>
  <c r="CU30" i="2" s="1"/>
  <c r="CG30" i="2"/>
  <c r="CF30" i="2"/>
  <c r="CE30" i="2"/>
  <c r="CJ30" i="2" s="1"/>
  <c r="CD30" i="2"/>
  <c r="CI30" i="2" s="1"/>
  <c r="BX30" i="2"/>
  <c r="BW30" i="2"/>
  <c r="BR30" i="2"/>
  <c r="BT30" i="2" s="1"/>
  <c r="BQ30" i="2"/>
  <c r="BS30" i="2" s="1"/>
  <c r="BU30" i="2" s="1"/>
  <c r="BV30" i="2" s="1"/>
  <c r="BN30" i="2"/>
  <c r="BI30" i="2"/>
  <c r="BH30" i="2"/>
  <c r="BK30" i="2" s="1"/>
  <c r="BL30" i="2" s="1"/>
  <c r="BF30" i="2"/>
  <c r="DL30" i="2" s="1"/>
  <c r="BB30" i="2"/>
  <c r="BA30" i="2"/>
  <c r="BC30" i="2" s="1"/>
  <c r="BD30" i="2" s="1"/>
  <c r="BE30" i="2" s="1"/>
  <c r="AW30" i="2"/>
  <c r="AX30" i="2" s="1"/>
  <c r="AT30" i="2"/>
  <c r="AU30" i="2" s="1"/>
  <c r="AV30" i="2" s="1"/>
  <c r="AS30" i="2"/>
  <c r="AR30" i="2"/>
  <c r="AQ30" i="2"/>
  <c r="AP30" i="2"/>
  <c r="AO30" i="2"/>
  <c r="AN30" i="2"/>
  <c r="I30" i="2"/>
  <c r="F30" i="2"/>
  <c r="DH30" i="2" s="1"/>
  <c r="D30" i="2"/>
  <c r="B30" i="2"/>
  <c r="G30" i="2" s="1"/>
  <c r="CJ29" i="2"/>
  <c r="CO29" i="2" s="1"/>
  <c r="CT29" i="2" s="1"/>
  <c r="CX29" i="2" s="1"/>
  <c r="CI29" i="2"/>
  <c r="CN29" i="2" s="1"/>
  <c r="CS29" i="2" s="1"/>
  <c r="CG29" i="2"/>
  <c r="CL29" i="2" s="1"/>
  <c r="CQ29" i="2" s="1"/>
  <c r="CV29" i="2" s="1"/>
  <c r="CF29" i="2"/>
  <c r="CK29" i="2" s="1"/>
  <c r="CP29" i="2" s="1"/>
  <c r="CU29" i="2" s="1"/>
  <c r="CY29" i="2" s="1"/>
  <c r="DB29" i="2" s="1"/>
  <c r="DE29" i="2" s="1"/>
  <c r="CE29" i="2"/>
  <c r="CD29" i="2"/>
  <c r="BZ29" i="2"/>
  <c r="CA29" i="2" s="1"/>
  <c r="BX29" i="2"/>
  <c r="BW29" i="2"/>
  <c r="BY29" i="2" s="1"/>
  <c r="BT29" i="2"/>
  <c r="BS29" i="2"/>
  <c r="BU29" i="2" s="1"/>
  <c r="BV29" i="2" s="1"/>
  <c r="BR29" i="2"/>
  <c r="BQ29" i="2"/>
  <c r="BN29" i="2"/>
  <c r="BO29" i="2" s="1"/>
  <c r="BL29" i="2"/>
  <c r="BI29" i="2"/>
  <c r="BJ29" i="2" s="1"/>
  <c r="BH29" i="2"/>
  <c r="BK29" i="2" s="1"/>
  <c r="BF29" i="2"/>
  <c r="DL29" i="2" s="1"/>
  <c r="AW29" i="2"/>
  <c r="AX29" i="2" s="1"/>
  <c r="AY29" i="2" s="1"/>
  <c r="AT29" i="2"/>
  <c r="AU29" i="2" s="1"/>
  <c r="AV29" i="2" s="1"/>
  <c r="AS29" i="2"/>
  <c r="AR29" i="2"/>
  <c r="AQ29" i="2"/>
  <c r="AP29" i="2"/>
  <c r="AO29" i="2"/>
  <c r="BA29" i="2" s="1"/>
  <c r="AN29" i="2"/>
  <c r="I29" i="2"/>
  <c r="G29" i="2"/>
  <c r="F29" i="2"/>
  <c r="D29" i="2"/>
  <c r="B29" i="2"/>
  <c r="CP28" i="2"/>
  <c r="CU28" i="2" s="1"/>
  <c r="CL28" i="2"/>
  <c r="CQ28" i="2" s="1"/>
  <c r="CV28" i="2" s="1"/>
  <c r="CJ28" i="2"/>
  <c r="CO28" i="2" s="1"/>
  <c r="CT28" i="2" s="1"/>
  <c r="CG28" i="2"/>
  <c r="CF28" i="2"/>
  <c r="CK28" i="2" s="1"/>
  <c r="CE28" i="2"/>
  <c r="CD28" i="2"/>
  <c r="CI28" i="2" s="1"/>
  <c r="CN28" i="2" s="1"/>
  <c r="CS28" i="2" s="1"/>
  <c r="BX28" i="2"/>
  <c r="BZ28" i="2" s="1"/>
  <c r="BW28" i="2"/>
  <c r="BR28" i="2"/>
  <c r="BQ28" i="2"/>
  <c r="BN28" i="2"/>
  <c r="BL28" i="2"/>
  <c r="BJ28" i="2"/>
  <c r="BO28" i="2" s="1"/>
  <c r="BI28" i="2"/>
  <c r="BH28" i="2"/>
  <c r="BK28" i="2" s="1"/>
  <c r="BF28" i="2"/>
  <c r="AX28" i="2"/>
  <c r="AW28" i="2"/>
  <c r="AT28" i="2"/>
  <c r="AU28" i="2" s="1"/>
  <c r="AS28" i="2"/>
  <c r="AR28" i="2"/>
  <c r="AQ28" i="2"/>
  <c r="AP28" i="2"/>
  <c r="AO28" i="2"/>
  <c r="AN28" i="2"/>
  <c r="BB28" i="2" s="1"/>
  <c r="I28" i="2"/>
  <c r="F28" i="2"/>
  <c r="D28" i="2"/>
  <c r="B28" i="2"/>
  <c r="G28" i="2" s="1"/>
  <c r="CQ27" i="2"/>
  <c r="CV27" i="2" s="1"/>
  <c r="CZ27" i="2" s="1"/>
  <c r="CO27" i="2"/>
  <c r="CT27" i="2" s="1"/>
  <c r="CN27" i="2"/>
  <c r="CS27" i="2" s="1"/>
  <c r="CK27" i="2"/>
  <c r="CP27" i="2" s="1"/>
  <c r="CU27" i="2" s="1"/>
  <c r="CY27" i="2" s="1"/>
  <c r="DB27" i="2" s="1"/>
  <c r="DE27" i="2" s="1"/>
  <c r="CJ27" i="2"/>
  <c r="CI27" i="2"/>
  <c r="CG27" i="2"/>
  <c r="CL27" i="2" s="1"/>
  <c r="CF27" i="2"/>
  <c r="CE27" i="2"/>
  <c r="CD27" i="2"/>
  <c r="BX27" i="2"/>
  <c r="BW27" i="2"/>
  <c r="BR27" i="2"/>
  <c r="BQ27" i="2"/>
  <c r="BN27" i="2"/>
  <c r="BT27" i="2" s="1"/>
  <c r="BI27" i="2"/>
  <c r="BH27" i="2"/>
  <c r="BK27" i="2" s="1"/>
  <c r="BL27" i="2" s="1"/>
  <c r="BF27" i="2"/>
  <c r="BA27" i="2"/>
  <c r="BC27" i="2" s="1"/>
  <c r="BD27" i="2" s="1"/>
  <c r="BE27" i="2" s="1"/>
  <c r="AW27" i="2"/>
  <c r="AX27" i="2" s="1"/>
  <c r="AY27" i="2" s="1"/>
  <c r="AT27" i="2"/>
  <c r="AU27" i="2" s="1"/>
  <c r="AV27" i="2" s="1"/>
  <c r="AS27" i="2"/>
  <c r="AR27" i="2"/>
  <c r="AQ27" i="2"/>
  <c r="AP27" i="2"/>
  <c r="AO27" i="2"/>
  <c r="AN27" i="2"/>
  <c r="BB27" i="2" s="1"/>
  <c r="I27" i="2"/>
  <c r="F27" i="2"/>
  <c r="DH27" i="2" s="1"/>
  <c r="D27" i="2"/>
  <c r="B27" i="2"/>
  <c r="G27" i="2" s="1"/>
  <c r="CU26" i="2"/>
  <c r="CP26" i="2"/>
  <c r="CO26" i="2"/>
  <c r="CT26" i="2" s="1"/>
  <c r="CJ26" i="2"/>
  <c r="CI26" i="2"/>
  <c r="CN26" i="2" s="1"/>
  <c r="CS26" i="2" s="1"/>
  <c r="CG26" i="2"/>
  <c r="CL26" i="2" s="1"/>
  <c r="CQ26" i="2" s="1"/>
  <c r="CV26" i="2" s="1"/>
  <c r="CZ26" i="2" s="1"/>
  <c r="DC26" i="2" s="1"/>
  <c r="DF26" i="2" s="1"/>
  <c r="CF26" i="2"/>
  <c r="CK26" i="2" s="1"/>
  <c r="CE26" i="2"/>
  <c r="CD26" i="2"/>
  <c r="BX26" i="2"/>
  <c r="BZ26" i="2" s="1"/>
  <c r="BW26" i="2"/>
  <c r="BT26" i="2"/>
  <c r="BS26" i="2"/>
  <c r="BU26" i="2" s="1"/>
  <c r="BV26" i="2" s="1"/>
  <c r="BR26" i="2"/>
  <c r="BQ26" i="2"/>
  <c r="BN26" i="2"/>
  <c r="BI26" i="2"/>
  <c r="BH26" i="2"/>
  <c r="BJ26" i="2" s="1"/>
  <c r="BF26" i="2"/>
  <c r="AW26" i="2"/>
  <c r="AX26" i="2" s="1"/>
  <c r="AY26" i="2" s="1"/>
  <c r="AT26" i="2"/>
  <c r="AU26" i="2" s="1"/>
  <c r="AV26" i="2" s="1"/>
  <c r="AS26" i="2"/>
  <c r="AR26" i="2"/>
  <c r="AQ26" i="2"/>
  <c r="AP26" i="2"/>
  <c r="AO26" i="2"/>
  <c r="BB26" i="2" s="1"/>
  <c r="AN26" i="2"/>
  <c r="BA26" i="2" s="1"/>
  <c r="BC26" i="2" s="1"/>
  <c r="BD26" i="2" s="1"/>
  <c r="BE26" i="2" s="1"/>
  <c r="I26" i="2"/>
  <c r="G26" i="2"/>
  <c r="F26" i="2"/>
  <c r="D26" i="2"/>
  <c r="B26" i="2"/>
  <c r="CI25" i="2"/>
  <c r="CN25" i="2" s="1"/>
  <c r="CS25" i="2" s="1"/>
  <c r="CG25" i="2"/>
  <c r="CL25" i="2" s="1"/>
  <c r="CQ25" i="2" s="1"/>
  <c r="CV25" i="2" s="1"/>
  <c r="CF25" i="2"/>
  <c r="CK25" i="2" s="1"/>
  <c r="CP25" i="2" s="1"/>
  <c r="CU25" i="2" s="1"/>
  <c r="CY25" i="2" s="1"/>
  <c r="DB25" i="2" s="1"/>
  <c r="DE25" i="2" s="1"/>
  <c r="CE25" i="2"/>
  <c r="CJ25" i="2" s="1"/>
  <c r="CO25" i="2" s="1"/>
  <c r="CT25" i="2" s="1"/>
  <c r="CD25" i="2"/>
  <c r="BX25" i="2"/>
  <c r="BZ25" i="2" s="1"/>
  <c r="BW25" i="2"/>
  <c r="BY25" i="2" s="1"/>
  <c r="CA25" i="2" s="1"/>
  <c r="CB25" i="2" s="1"/>
  <c r="BS25" i="2"/>
  <c r="BU25" i="2" s="1"/>
  <c r="BV25" i="2" s="1"/>
  <c r="BR25" i="2"/>
  <c r="BT25" i="2" s="1"/>
  <c r="BQ25" i="2"/>
  <c r="BN25" i="2"/>
  <c r="BK25" i="2"/>
  <c r="BL25" i="2" s="1"/>
  <c r="BI25" i="2"/>
  <c r="BJ25" i="2" s="1"/>
  <c r="BO25" i="2" s="1"/>
  <c r="BH25" i="2"/>
  <c r="BF25" i="2"/>
  <c r="DL25" i="2" s="1"/>
  <c r="AW25" i="2"/>
  <c r="AX25" i="2" s="1"/>
  <c r="AY25" i="2" s="1"/>
  <c r="AU25" i="2"/>
  <c r="AV25" i="2" s="1"/>
  <c r="AT25" i="2"/>
  <c r="AS25" i="2"/>
  <c r="AR25" i="2"/>
  <c r="AQ25" i="2"/>
  <c r="AP25" i="2"/>
  <c r="AO25" i="2"/>
  <c r="AN25" i="2"/>
  <c r="BB25" i="2" s="1"/>
  <c r="I25" i="2"/>
  <c r="G25" i="2"/>
  <c r="F25" i="2"/>
  <c r="DH25" i="2" s="1"/>
  <c r="D25" i="2"/>
  <c r="B25" i="2"/>
  <c r="CV24" i="2"/>
  <c r="CS24" i="2"/>
  <c r="CK24" i="2"/>
  <c r="CP24" i="2" s="1"/>
  <c r="CU24" i="2" s="1"/>
  <c r="CY24" i="2" s="1"/>
  <c r="DB24" i="2" s="1"/>
  <c r="DE24" i="2" s="1"/>
  <c r="CG24" i="2"/>
  <c r="CL24" i="2" s="1"/>
  <c r="CQ24" i="2" s="1"/>
  <c r="CF24" i="2"/>
  <c r="CE24" i="2"/>
  <c r="CJ24" i="2" s="1"/>
  <c r="CO24" i="2" s="1"/>
  <c r="CT24" i="2" s="1"/>
  <c r="CD24" i="2"/>
  <c r="CI24" i="2" s="1"/>
  <c r="CN24" i="2" s="1"/>
  <c r="BX24" i="2"/>
  <c r="BW24" i="2"/>
  <c r="BS24" i="2"/>
  <c r="BR24" i="2"/>
  <c r="BT24" i="2" s="1"/>
  <c r="BQ24" i="2"/>
  <c r="BN24" i="2"/>
  <c r="BI24" i="2"/>
  <c r="BJ24" i="2" s="1"/>
  <c r="BH24" i="2"/>
  <c r="BK24" i="2" s="1"/>
  <c r="BL24" i="2" s="1"/>
  <c r="BF24" i="2"/>
  <c r="BB24" i="2"/>
  <c r="AW24" i="2"/>
  <c r="AX24" i="2" s="1"/>
  <c r="AT24" i="2"/>
  <c r="AU24" i="2" s="1"/>
  <c r="AS24" i="2"/>
  <c r="AR24" i="2"/>
  <c r="AQ24" i="2"/>
  <c r="AP24" i="2"/>
  <c r="AO24" i="2"/>
  <c r="AN24" i="2"/>
  <c r="BA24" i="2" s="1"/>
  <c r="I24" i="2"/>
  <c r="F24" i="2"/>
  <c r="D24" i="2"/>
  <c r="B24" i="2"/>
  <c r="G24" i="2" s="1"/>
  <c r="DL23" i="2"/>
  <c r="DH23" i="2"/>
  <c r="CS23" i="2"/>
  <c r="CO23" i="2"/>
  <c r="CT23" i="2" s="1"/>
  <c r="CX23" i="2" s="1"/>
  <c r="CL23" i="2"/>
  <c r="CQ23" i="2" s="1"/>
  <c r="CV23" i="2" s="1"/>
  <c r="CZ23" i="2" s="1"/>
  <c r="DC23" i="2" s="1"/>
  <c r="DF23" i="2" s="1"/>
  <c r="CK23" i="2"/>
  <c r="CP23" i="2" s="1"/>
  <c r="CU23" i="2" s="1"/>
  <c r="CG23" i="2"/>
  <c r="CF23" i="2"/>
  <c r="CE23" i="2"/>
  <c r="CJ23" i="2" s="1"/>
  <c r="CD23" i="2"/>
  <c r="CI23" i="2" s="1"/>
  <c r="CN23" i="2" s="1"/>
  <c r="BX23" i="2"/>
  <c r="BW23" i="2"/>
  <c r="BR23" i="2"/>
  <c r="BT23" i="2" s="1"/>
  <c r="BQ23" i="2"/>
  <c r="BS23" i="2" s="1"/>
  <c r="BU23" i="2" s="1"/>
  <c r="BV23" i="2" s="1"/>
  <c r="BN23" i="2"/>
  <c r="BI23" i="2"/>
  <c r="BJ23" i="2" s="1"/>
  <c r="BH23" i="2"/>
  <c r="BK23" i="2" s="1"/>
  <c r="BL23" i="2" s="1"/>
  <c r="BF23" i="2"/>
  <c r="BC23" i="2"/>
  <c r="BD23" i="2" s="1"/>
  <c r="BE23" i="2" s="1"/>
  <c r="AX23" i="2"/>
  <c r="AW23" i="2"/>
  <c r="AT23" i="2"/>
  <c r="AU23" i="2" s="1"/>
  <c r="AV23" i="2" s="1"/>
  <c r="AS23" i="2"/>
  <c r="AR23" i="2"/>
  <c r="AQ23" i="2"/>
  <c r="AP23" i="2"/>
  <c r="AO23" i="2"/>
  <c r="BA23" i="2" s="1"/>
  <c r="AN23" i="2"/>
  <c r="BB23" i="2" s="1"/>
  <c r="I23" i="2"/>
  <c r="F23" i="2"/>
  <c r="D23" i="2"/>
  <c r="B23" i="2"/>
  <c r="G23" i="2" s="1"/>
  <c r="CQ22" i="2"/>
  <c r="CV22" i="2" s="1"/>
  <c r="CZ22" i="2" s="1"/>
  <c r="CN22" i="2"/>
  <c r="CS22" i="2" s="1"/>
  <c r="CK22" i="2"/>
  <c r="CP22" i="2" s="1"/>
  <c r="CU22" i="2" s="1"/>
  <c r="CY22" i="2" s="1"/>
  <c r="DB22" i="2" s="1"/>
  <c r="DE22" i="2" s="1"/>
  <c r="CJ22" i="2"/>
  <c r="CO22" i="2" s="1"/>
  <c r="CT22" i="2" s="1"/>
  <c r="CG22" i="2"/>
  <c r="CL22" i="2" s="1"/>
  <c r="CF22" i="2"/>
  <c r="CE22" i="2"/>
  <c r="CD22" i="2"/>
  <c r="CI22" i="2" s="1"/>
  <c r="BX22" i="2"/>
  <c r="BW22" i="2"/>
  <c r="BR22" i="2"/>
  <c r="BT22" i="2" s="1"/>
  <c r="BQ22" i="2"/>
  <c r="BN22" i="2"/>
  <c r="BI22" i="2"/>
  <c r="BH22" i="2"/>
  <c r="BK22" i="2" s="1"/>
  <c r="BL22" i="2" s="1"/>
  <c r="BF22" i="2"/>
  <c r="BB22" i="2"/>
  <c r="BC22" i="2" s="1"/>
  <c r="BD22" i="2" s="1"/>
  <c r="BE22" i="2" s="1"/>
  <c r="AW22" i="2"/>
  <c r="AX22" i="2" s="1"/>
  <c r="AT22" i="2"/>
  <c r="AU22" i="2" s="1"/>
  <c r="AV22" i="2" s="1"/>
  <c r="AS22" i="2"/>
  <c r="AR22" i="2"/>
  <c r="AQ22" i="2"/>
  <c r="AP22" i="2"/>
  <c r="AO22" i="2"/>
  <c r="AN22" i="2"/>
  <c r="BA22" i="2" s="1"/>
  <c r="I22" i="2"/>
  <c r="DL22" i="2" s="1"/>
  <c r="F22" i="2"/>
  <c r="D22" i="2"/>
  <c r="B22" i="2"/>
  <c r="G22" i="2" s="1"/>
  <c r="DH21" i="2"/>
  <c r="CJ21" i="2"/>
  <c r="CO21" i="2" s="1"/>
  <c r="CT21" i="2" s="1"/>
  <c r="CI21" i="2"/>
  <c r="CN21" i="2" s="1"/>
  <c r="CS21" i="2" s="1"/>
  <c r="CG21" i="2"/>
  <c r="CL21" i="2" s="1"/>
  <c r="CQ21" i="2" s="1"/>
  <c r="CV21" i="2" s="1"/>
  <c r="CZ21" i="2" s="1"/>
  <c r="CF21" i="2"/>
  <c r="CK21" i="2" s="1"/>
  <c r="CP21" i="2" s="1"/>
  <c r="CU21" i="2" s="1"/>
  <c r="CE21" i="2"/>
  <c r="CD21" i="2"/>
  <c r="BX21" i="2"/>
  <c r="BW21" i="2"/>
  <c r="BT21" i="2"/>
  <c r="BS21" i="2"/>
  <c r="BU21" i="2" s="1"/>
  <c r="BV21" i="2" s="1"/>
  <c r="BR21" i="2"/>
  <c r="BQ21" i="2"/>
  <c r="BN21" i="2"/>
  <c r="BI21" i="2"/>
  <c r="BH21" i="2"/>
  <c r="BK21" i="2" s="1"/>
  <c r="BL21" i="2" s="1"/>
  <c r="BF21" i="2"/>
  <c r="BB21" i="2"/>
  <c r="BA21" i="2"/>
  <c r="BC21" i="2" s="1"/>
  <c r="BD21" i="2" s="1"/>
  <c r="BE21" i="2" s="1"/>
  <c r="AX21" i="2"/>
  <c r="AY21" i="2" s="1"/>
  <c r="AW21" i="2"/>
  <c r="AT21" i="2"/>
  <c r="AU21" i="2" s="1"/>
  <c r="AV21" i="2" s="1"/>
  <c r="AS21" i="2"/>
  <c r="AR21" i="2"/>
  <c r="AQ21" i="2"/>
  <c r="AP21" i="2"/>
  <c r="AO21" i="2"/>
  <c r="AN21" i="2"/>
  <c r="I21" i="2"/>
  <c r="G21" i="2"/>
  <c r="F21" i="2"/>
  <c r="D21" i="2"/>
  <c r="B21" i="2"/>
  <c r="DH20" i="2"/>
  <c r="CT20" i="2"/>
  <c r="CQ20" i="2"/>
  <c r="CV20" i="2" s="1"/>
  <c r="CZ20" i="2" s="1"/>
  <c r="DC20" i="2" s="1"/>
  <c r="DF20" i="2" s="1"/>
  <c r="CP20" i="2"/>
  <c r="CU20" i="2" s="1"/>
  <c r="CY20" i="2" s="1"/>
  <c r="DB20" i="2" s="1"/>
  <c r="DE20" i="2" s="1"/>
  <c r="CO20" i="2"/>
  <c r="CK20" i="2"/>
  <c r="CI20" i="2"/>
  <c r="CN20" i="2" s="1"/>
  <c r="CS20" i="2" s="1"/>
  <c r="CG20" i="2"/>
  <c r="CL20" i="2" s="1"/>
  <c r="CF20" i="2"/>
  <c r="CE20" i="2"/>
  <c r="CJ20" i="2" s="1"/>
  <c r="CD20" i="2"/>
  <c r="BZ20" i="2"/>
  <c r="BY20" i="2"/>
  <c r="CA20" i="2" s="1"/>
  <c r="BX20" i="2"/>
  <c r="BW20" i="2"/>
  <c r="BT20" i="2"/>
  <c r="BS20" i="2"/>
  <c r="BU20" i="2" s="1"/>
  <c r="BV20" i="2" s="1"/>
  <c r="BR20" i="2"/>
  <c r="BQ20" i="2"/>
  <c r="BN20" i="2"/>
  <c r="BO20" i="2" s="1"/>
  <c r="BK20" i="2"/>
  <c r="BL20" i="2" s="1"/>
  <c r="BJ20" i="2"/>
  <c r="BF20" i="2"/>
  <c r="DL20" i="2" s="1"/>
  <c r="AW20" i="2"/>
  <c r="AX20" i="2" s="1"/>
  <c r="AY20" i="2" s="1"/>
  <c r="AU20" i="2"/>
  <c r="AV20" i="2" s="1"/>
  <c r="AT20" i="2"/>
  <c r="AS20" i="2"/>
  <c r="AR20" i="2"/>
  <c r="AQ20" i="2"/>
  <c r="AP20" i="2"/>
  <c r="AO20" i="2"/>
  <c r="BA20" i="2" s="1"/>
  <c r="AN20" i="2"/>
  <c r="AD20" i="2"/>
  <c r="AG20" i="2" s="1"/>
  <c r="I20" i="2"/>
  <c r="G20" i="2"/>
  <c r="F20" i="2"/>
  <c r="DH19" i="2"/>
  <c r="CN19" i="2"/>
  <c r="CS19" i="2" s="1"/>
  <c r="CK19" i="2"/>
  <c r="CP19" i="2" s="1"/>
  <c r="CU19" i="2" s="1"/>
  <c r="CG19" i="2"/>
  <c r="CL19" i="2" s="1"/>
  <c r="CQ19" i="2" s="1"/>
  <c r="CV19" i="2" s="1"/>
  <c r="CF19" i="2"/>
  <c r="CE19" i="2"/>
  <c r="CJ19" i="2" s="1"/>
  <c r="CO19" i="2" s="1"/>
  <c r="CT19" i="2" s="1"/>
  <c r="CX19" i="2" s="1"/>
  <c r="CD19" i="2"/>
  <c r="CI19" i="2" s="1"/>
  <c r="BX19" i="2"/>
  <c r="BW19" i="2"/>
  <c r="BY19" i="2" s="1"/>
  <c r="BR19" i="2"/>
  <c r="BQ19" i="2"/>
  <c r="BN19" i="2"/>
  <c r="BT19" i="2" s="1"/>
  <c r="BK19" i="2"/>
  <c r="BL19" i="2" s="1"/>
  <c r="BJ19" i="2"/>
  <c r="BF19" i="2"/>
  <c r="BA19" i="2"/>
  <c r="BC19" i="2" s="1"/>
  <c r="BD19" i="2" s="1"/>
  <c r="BE19" i="2" s="1"/>
  <c r="AW19" i="2"/>
  <c r="AX19" i="2" s="1"/>
  <c r="AY19" i="2" s="1"/>
  <c r="AU19" i="2"/>
  <c r="AV19" i="2" s="1"/>
  <c r="AT19" i="2"/>
  <c r="AS19" i="2"/>
  <c r="AR19" i="2"/>
  <c r="AQ19" i="2"/>
  <c r="AP19" i="2"/>
  <c r="AO19" i="2"/>
  <c r="AN19" i="2"/>
  <c r="BB19" i="2" s="1"/>
  <c r="AD19" i="2"/>
  <c r="AG19" i="2" s="1"/>
  <c r="I19" i="2"/>
  <c r="DL19" i="2" s="1"/>
  <c r="G19" i="2"/>
  <c r="F19" i="2"/>
  <c r="CJ18" i="2"/>
  <c r="CO18" i="2" s="1"/>
  <c r="CT18" i="2" s="1"/>
  <c r="CX18" i="2" s="1"/>
  <c r="CG18" i="2"/>
  <c r="CL18" i="2" s="1"/>
  <c r="CQ18" i="2" s="1"/>
  <c r="CV18" i="2" s="1"/>
  <c r="CZ18" i="2" s="1"/>
  <c r="DC18" i="2" s="1"/>
  <c r="DF18" i="2" s="1"/>
  <c r="CF18" i="2"/>
  <c r="CK18" i="2" s="1"/>
  <c r="CP18" i="2" s="1"/>
  <c r="CU18" i="2" s="1"/>
  <c r="CY18" i="2" s="1"/>
  <c r="DB18" i="2" s="1"/>
  <c r="DE18" i="2" s="1"/>
  <c r="CE18" i="2"/>
  <c r="CD18" i="2"/>
  <c r="CI18" i="2" s="1"/>
  <c r="CN18" i="2" s="1"/>
  <c r="CS18" i="2" s="1"/>
  <c r="BX18" i="2"/>
  <c r="BW18" i="2"/>
  <c r="BR18" i="2"/>
  <c r="BQ18" i="2"/>
  <c r="BS18" i="2" s="1"/>
  <c r="BN18" i="2"/>
  <c r="BZ18" i="2" s="1"/>
  <c r="BL18" i="2"/>
  <c r="BK18" i="2"/>
  <c r="BJ18" i="2"/>
  <c r="BF18" i="2"/>
  <c r="BB18" i="2"/>
  <c r="AW18" i="2"/>
  <c r="AX18" i="2" s="1"/>
  <c r="AT18" i="2"/>
  <c r="AU18" i="2" s="1"/>
  <c r="AV18" i="2" s="1"/>
  <c r="AS18" i="2"/>
  <c r="AR18" i="2"/>
  <c r="AQ18" i="2"/>
  <c r="AP18" i="2"/>
  <c r="AO18" i="2"/>
  <c r="AN18" i="2"/>
  <c r="BA18" i="2" s="1"/>
  <c r="BC18" i="2" s="1"/>
  <c r="BD18" i="2" s="1"/>
  <c r="BE18" i="2" s="1"/>
  <c r="AG18" i="2"/>
  <c r="AD18" i="2"/>
  <c r="I18" i="2"/>
  <c r="G18" i="2"/>
  <c r="F18" i="2"/>
  <c r="DL17" i="2"/>
  <c r="DH17" i="2"/>
  <c r="CU17" i="2"/>
  <c r="CY17" i="2" s="1"/>
  <c r="DB17" i="2" s="1"/>
  <c r="DE17" i="2" s="1"/>
  <c r="CQ17" i="2"/>
  <c r="CV17" i="2" s="1"/>
  <c r="CZ17" i="2" s="1"/>
  <c r="DC17" i="2" s="1"/>
  <c r="DF17" i="2" s="1"/>
  <c r="CO17" i="2"/>
  <c r="CT17" i="2" s="1"/>
  <c r="CL17" i="2"/>
  <c r="CI17" i="2"/>
  <c r="CN17" i="2" s="1"/>
  <c r="CS17" i="2" s="1"/>
  <c r="CG17" i="2"/>
  <c r="CF17" i="2"/>
  <c r="CK17" i="2" s="1"/>
  <c r="CP17" i="2" s="1"/>
  <c r="CE17" i="2"/>
  <c r="CJ17" i="2" s="1"/>
  <c r="CD17" i="2"/>
  <c r="BX17" i="2"/>
  <c r="BZ17" i="2" s="1"/>
  <c r="BW17" i="2"/>
  <c r="BY17" i="2" s="1"/>
  <c r="BR17" i="2"/>
  <c r="BT17" i="2" s="1"/>
  <c r="BQ17" i="2"/>
  <c r="BS17" i="2" s="1"/>
  <c r="BU17" i="2" s="1"/>
  <c r="BV17" i="2" s="1"/>
  <c r="BO17" i="2"/>
  <c r="BN17" i="2"/>
  <c r="BL17" i="2"/>
  <c r="BK17" i="2"/>
  <c r="BJ17" i="2"/>
  <c r="BF17" i="2"/>
  <c r="BA17" i="2"/>
  <c r="AX17" i="2"/>
  <c r="AW17" i="2"/>
  <c r="AT17" i="2"/>
  <c r="AU17" i="2" s="1"/>
  <c r="AV17" i="2" s="1"/>
  <c r="AS17" i="2"/>
  <c r="AR17" i="2"/>
  <c r="AQ17" i="2"/>
  <c r="AP17" i="2"/>
  <c r="AO17" i="2"/>
  <c r="AN17" i="2"/>
  <c r="BB17" i="2" s="1"/>
  <c r="AD17" i="2"/>
  <c r="AG17" i="2" s="1"/>
  <c r="I17" i="2"/>
  <c r="G17" i="2"/>
  <c r="F17" i="2"/>
  <c r="DL16" i="2"/>
  <c r="CV16" i="2"/>
  <c r="CQ16" i="2"/>
  <c r="CP16" i="2"/>
  <c r="CU16" i="2" s="1"/>
  <c r="CO16" i="2"/>
  <c r="CT16" i="2" s="1"/>
  <c r="CX16" i="2" s="1"/>
  <c r="CN16" i="2"/>
  <c r="CS16" i="2" s="1"/>
  <c r="CI16" i="2"/>
  <c r="CG16" i="2"/>
  <c r="CL16" i="2" s="1"/>
  <c r="CF16" i="2"/>
  <c r="CK16" i="2" s="1"/>
  <c r="CE16" i="2"/>
  <c r="CJ16" i="2" s="1"/>
  <c r="CD16" i="2"/>
  <c r="BZ16" i="2"/>
  <c r="BX16" i="2"/>
  <c r="BW16" i="2"/>
  <c r="BY16" i="2" s="1"/>
  <c r="CA16" i="2" s="1"/>
  <c r="CB16" i="2" s="1"/>
  <c r="BR16" i="2"/>
  <c r="BT16" i="2" s="1"/>
  <c r="BQ16" i="2"/>
  <c r="BN16" i="2"/>
  <c r="BS16" i="2" s="1"/>
  <c r="BK16" i="2"/>
  <c r="BL16" i="2" s="1"/>
  <c r="BJ16" i="2"/>
  <c r="BF16" i="2"/>
  <c r="AW16" i="2"/>
  <c r="AX16" i="2" s="1"/>
  <c r="AY16" i="2" s="1"/>
  <c r="AU16" i="2"/>
  <c r="AV16" i="2" s="1"/>
  <c r="AT16" i="2"/>
  <c r="AS16" i="2"/>
  <c r="AR16" i="2"/>
  <c r="AQ16" i="2"/>
  <c r="AP16" i="2"/>
  <c r="BA16" i="2" s="1"/>
  <c r="AO16" i="2"/>
  <c r="AN16" i="2"/>
  <c r="BB16" i="2" s="1"/>
  <c r="AD16" i="2"/>
  <c r="AG16" i="2" s="1"/>
  <c r="I16" i="2"/>
  <c r="DK16" i="2" s="1"/>
  <c r="G16" i="2"/>
  <c r="F16" i="2"/>
  <c r="CT15" i="2"/>
  <c r="CN15" i="2"/>
  <c r="CS15" i="2" s="1"/>
  <c r="CL15" i="2"/>
  <c r="CQ15" i="2" s="1"/>
  <c r="CV15" i="2" s="1"/>
  <c r="CZ15" i="2" s="1"/>
  <c r="DC15" i="2" s="1"/>
  <c r="DF15" i="2" s="1"/>
  <c r="CK15" i="2"/>
  <c r="CP15" i="2" s="1"/>
  <c r="CU15" i="2" s="1"/>
  <c r="CY15" i="2" s="1"/>
  <c r="DB15" i="2" s="1"/>
  <c r="DE15" i="2" s="1"/>
  <c r="CJ15" i="2"/>
  <c r="CO15" i="2" s="1"/>
  <c r="CG15" i="2"/>
  <c r="CF15" i="2"/>
  <c r="CE15" i="2"/>
  <c r="CD15" i="2"/>
  <c r="CI15" i="2" s="1"/>
  <c r="BX15" i="2"/>
  <c r="BZ15" i="2" s="1"/>
  <c r="BW15" i="2"/>
  <c r="BY15" i="2" s="1"/>
  <c r="CA15" i="2" s="1"/>
  <c r="BT15" i="2"/>
  <c r="BR15" i="2"/>
  <c r="BQ15" i="2"/>
  <c r="BN15" i="2"/>
  <c r="BK15" i="2"/>
  <c r="BL15" i="2" s="1"/>
  <c r="BJ15" i="2"/>
  <c r="BO15" i="2" s="1"/>
  <c r="BF15" i="2"/>
  <c r="BA15" i="2"/>
  <c r="BC15" i="2" s="1"/>
  <c r="BD15" i="2" s="1"/>
  <c r="BE15" i="2" s="1"/>
  <c r="AW15" i="2"/>
  <c r="AX15" i="2" s="1"/>
  <c r="AY15" i="2" s="1"/>
  <c r="AT15" i="2"/>
  <c r="AU15" i="2" s="1"/>
  <c r="AV15" i="2" s="1"/>
  <c r="AS15" i="2"/>
  <c r="AR15" i="2"/>
  <c r="AQ15" i="2"/>
  <c r="AP15" i="2"/>
  <c r="AO15" i="2"/>
  <c r="AN15" i="2"/>
  <c r="BB15" i="2" s="1"/>
  <c r="AD15" i="2"/>
  <c r="AG15" i="2" s="1"/>
  <c r="I15" i="2"/>
  <c r="DL15" i="2" s="1"/>
  <c r="G15" i="2"/>
  <c r="F15" i="2"/>
  <c r="CO14" i="2"/>
  <c r="CT14" i="2" s="1"/>
  <c r="CY14" i="2" s="1"/>
  <c r="DB14" i="2" s="1"/>
  <c r="DE14" i="2" s="1"/>
  <c r="CL14" i="2"/>
  <c r="CQ14" i="2" s="1"/>
  <c r="CV14" i="2" s="1"/>
  <c r="CZ14" i="2" s="1"/>
  <c r="DC14" i="2" s="1"/>
  <c r="DF14" i="2" s="1"/>
  <c r="CJ14" i="2"/>
  <c r="CG14" i="2"/>
  <c r="CF14" i="2"/>
  <c r="CK14" i="2" s="1"/>
  <c r="CP14" i="2" s="1"/>
  <c r="CU14" i="2" s="1"/>
  <c r="CE14" i="2"/>
  <c r="CD14" i="2"/>
  <c r="CI14" i="2" s="1"/>
  <c r="CN14" i="2" s="1"/>
  <c r="CS14" i="2" s="1"/>
  <c r="BX14" i="2"/>
  <c r="BZ14" i="2" s="1"/>
  <c r="BW14" i="2"/>
  <c r="BT14" i="2"/>
  <c r="BS14" i="2"/>
  <c r="BU14" i="2" s="1"/>
  <c r="BV14" i="2" s="1"/>
  <c r="BR14" i="2"/>
  <c r="BQ14" i="2"/>
  <c r="BN14" i="2"/>
  <c r="BK14" i="2"/>
  <c r="BL14" i="2" s="1"/>
  <c r="BJ14" i="2"/>
  <c r="BF14" i="2"/>
  <c r="BB14" i="2"/>
  <c r="AW14" i="2"/>
  <c r="AX14" i="2" s="1"/>
  <c r="AY14" i="2" s="1"/>
  <c r="AU14" i="2"/>
  <c r="AV14" i="2" s="1"/>
  <c r="AT14" i="2"/>
  <c r="AS14" i="2"/>
  <c r="AR14" i="2"/>
  <c r="AQ14" i="2"/>
  <c r="AP14" i="2"/>
  <c r="AO14" i="2"/>
  <c r="AN14" i="2"/>
  <c r="BA14" i="2" s="1"/>
  <c r="BC14" i="2" s="1"/>
  <c r="BD14" i="2" s="1"/>
  <c r="BE14" i="2" s="1"/>
  <c r="AG14" i="2"/>
  <c r="AD14" i="2"/>
  <c r="I14" i="2"/>
  <c r="G14" i="2"/>
  <c r="F14" i="2"/>
  <c r="DH13" i="2"/>
  <c r="CJ13" i="2"/>
  <c r="CO13" i="2" s="1"/>
  <c r="CT13" i="2" s="1"/>
  <c r="CX13" i="2" s="1"/>
  <c r="CI13" i="2"/>
  <c r="CN13" i="2" s="1"/>
  <c r="CS13" i="2" s="1"/>
  <c r="CG13" i="2"/>
  <c r="CL13" i="2" s="1"/>
  <c r="CQ13" i="2" s="1"/>
  <c r="CV13" i="2" s="1"/>
  <c r="CZ13" i="2" s="1"/>
  <c r="DC13" i="2" s="1"/>
  <c r="DF13" i="2" s="1"/>
  <c r="CF13" i="2"/>
  <c r="CK13" i="2" s="1"/>
  <c r="CP13" i="2" s="1"/>
  <c r="CU13" i="2" s="1"/>
  <c r="CY13" i="2" s="1"/>
  <c r="DB13" i="2" s="1"/>
  <c r="DE13" i="2" s="1"/>
  <c r="CE13" i="2"/>
  <c r="CD13" i="2"/>
  <c r="BX13" i="2"/>
  <c r="BW13" i="2"/>
  <c r="BY13" i="2" s="1"/>
  <c r="BR13" i="2"/>
  <c r="BT13" i="2" s="1"/>
  <c r="BQ13" i="2"/>
  <c r="BS13" i="2" s="1"/>
  <c r="BU13" i="2" s="1"/>
  <c r="BV13" i="2" s="1"/>
  <c r="BN13" i="2"/>
  <c r="BL13" i="2"/>
  <c r="BK13" i="2"/>
  <c r="BJ13" i="2"/>
  <c r="BO13" i="2" s="1"/>
  <c r="BF13" i="2"/>
  <c r="DL13" i="2" s="1"/>
  <c r="AX13" i="2"/>
  <c r="AY13" i="2" s="1"/>
  <c r="AW13" i="2"/>
  <c r="AT13" i="2"/>
  <c r="AU13" i="2" s="1"/>
  <c r="AV13" i="2" s="1"/>
  <c r="AS13" i="2"/>
  <c r="AR13" i="2"/>
  <c r="AQ13" i="2"/>
  <c r="AP13" i="2"/>
  <c r="BA13" i="2" s="1"/>
  <c r="BC13" i="2" s="1"/>
  <c r="BD13" i="2" s="1"/>
  <c r="BE13" i="2" s="1"/>
  <c r="AO13" i="2"/>
  <c r="AN13" i="2"/>
  <c r="BB13" i="2" s="1"/>
  <c r="AD13" i="2"/>
  <c r="AG13" i="2" s="1"/>
  <c r="I13" i="2"/>
  <c r="G13" i="2"/>
  <c r="F13" i="2"/>
  <c r="DL12" i="2"/>
  <c r="DH12" i="2"/>
  <c r="CQ12" i="2"/>
  <c r="CV12" i="2" s="1"/>
  <c r="CO12" i="2"/>
  <c r="CT12" i="2" s="1"/>
  <c r="CK12" i="2"/>
  <c r="CP12" i="2" s="1"/>
  <c r="CU12" i="2" s="1"/>
  <c r="CY12" i="2" s="1"/>
  <c r="DB12" i="2" s="1"/>
  <c r="DE12" i="2" s="1"/>
  <c r="CI12" i="2"/>
  <c r="CN12" i="2" s="1"/>
  <c r="CS12" i="2" s="1"/>
  <c r="CG12" i="2"/>
  <c r="CL12" i="2" s="1"/>
  <c r="CF12" i="2"/>
  <c r="CE12" i="2"/>
  <c r="CJ12" i="2" s="1"/>
  <c r="CD12" i="2"/>
  <c r="BZ12" i="2"/>
  <c r="BX12" i="2"/>
  <c r="BW12" i="2"/>
  <c r="BY12" i="2" s="1"/>
  <c r="CA12" i="2" s="1"/>
  <c r="BT12" i="2"/>
  <c r="BR12" i="2"/>
  <c r="BQ12" i="2"/>
  <c r="BN12" i="2"/>
  <c r="BO12" i="2" s="1"/>
  <c r="BK12" i="2"/>
  <c r="BL12" i="2" s="1"/>
  <c r="BJ12" i="2"/>
  <c r="BF12" i="2"/>
  <c r="BB12" i="2"/>
  <c r="BA12" i="2"/>
  <c r="BC12" i="2" s="1"/>
  <c r="BD12" i="2" s="1"/>
  <c r="BE12" i="2" s="1"/>
  <c r="AW12" i="2"/>
  <c r="AX12" i="2" s="1"/>
  <c r="AU12" i="2"/>
  <c r="AV12" i="2" s="1"/>
  <c r="AT12" i="2"/>
  <c r="AS12" i="2"/>
  <c r="AR12" i="2"/>
  <c r="AQ12" i="2"/>
  <c r="AP12" i="2"/>
  <c r="AO12" i="2"/>
  <c r="AN12" i="2"/>
  <c r="AD12" i="2"/>
  <c r="AG12" i="2" s="1"/>
  <c r="I12" i="2"/>
  <c r="G12" i="2"/>
  <c r="F12" i="2"/>
  <c r="CL11" i="2"/>
  <c r="CQ11" i="2" s="1"/>
  <c r="CV11" i="2" s="1"/>
  <c r="CK11" i="2"/>
  <c r="CP11" i="2" s="1"/>
  <c r="CU11" i="2" s="1"/>
  <c r="CG11" i="2"/>
  <c r="CF11" i="2"/>
  <c r="CE11" i="2"/>
  <c r="CJ11" i="2" s="1"/>
  <c r="CO11" i="2" s="1"/>
  <c r="CT11" i="2" s="1"/>
  <c r="CD11" i="2"/>
  <c r="CI11" i="2" s="1"/>
  <c r="CN11" i="2" s="1"/>
  <c r="CS11" i="2" s="1"/>
  <c r="BX11" i="2"/>
  <c r="BZ11" i="2" s="1"/>
  <c r="BW11" i="2"/>
  <c r="BY11" i="2" s="1"/>
  <c r="BR11" i="2"/>
  <c r="BQ11" i="2"/>
  <c r="BN11" i="2"/>
  <c r="BK11" i="2"/>
  <c r="BL11" i="2" s="1"/>
  <c r="BJ11" i="2"/>
  <c r="BO11" i="2" s="1"/>
  <c r="BF11" i="2"/>
  <c r="AW11" i="2"/>
  <c r="AX11" i="2" s="1"/>
  <c r="AU11" i="2"/>
  <c r="AV11" i="2" s="1"/>
  <c r="AT11" i="2"/>
  <c r="AS11" i="2"/>
  <c r="AR11" i="2"/>
  <c r="AQ11" i="2"/>
  <c r="AP11" i="2"/>
  <c r="BA11" i="2" s="1"/>
  <c r="BC11" i="2" s="1"/>
  <c r="BD11" i="2" s="1"/>
  <c r="BE11" i="2" s="1"/>
  <c r="AO11" i="2"/>
  <c r="AN11" i="2"/>
  <c r="BB11" i="2" s="1"/>
  <c r="AD11" i="2"/>
  <c r="AG11" i="2" s="1"/>
  <c r="I11" i="2"/>
  <c r="DL11" i="2" s="1"/>
  <c r="G11" i="2"/>
  <c r="F11" i="2"/>
  <c r="DH11" i="2" s="1"/>
  <c r="DL10" i="2"/>
  <c r="DH10" i="2"/>
  <c r="CP10" i="2"/>
  <c r="CU10" i="2" s="1"/>
  <c r="CJ10" i="2"/>
  <c r="CO10" i="2" s="1"/>
  <c r="CT10" i="2" s="1"/>
  <c r="CX10" i="2" s="1"/>
  <c r="CG10" i="2"/>
  <c r="CL10" i="2" s="1"/>
  <c r="CQ10" i="2" s="1"/>
  <c r="CV10" i="2" s="1"/>
  <c r="CF10" i="2"/>
  <c r="CK10" i="2" s="1"/>
  <c r="CE10" i="2"/>
  <c r="CD10" i="2"/>
  <c r="CI10" i="2" s="1"/>
  <c r="CN10" i="2" s="1"/>
  <c r="CS10" i="2" s="1"/>
  <c r="BY10" i="2"/>
  <c r="BX10" i="2"/>
  <c r="BW10" i="2"/>
  <c r="BR10" i="2"/>
  <c r="BQ10" i="2"/>
  <c r="BS10" i="2" s="1"/>
  <c r="BN10" i="2"/>
  <c r="BT10" i="2" s="1"/>
  <c r="BK10" i="2"/>
  <c r="BL10" i="2" s="1"/>
  <c r="BJ10" i="2"/>
  <c r="BF10" i="2"/>
  <c r="AW10" i="2"/>
  <c r="AX10" i="2" s="1"/>
  <c r="AY10" i="2" s="1"/>
  <c r="AT10" i="2"/>
  <c r="AU10" i="2" s="1"/>
  <c r="AV10" i="2" s="1"/>
  <c r="AS10" i="2"/>
  <c r="AR10" i="2"/>
  <c r="AQ10" i="2"/>
  <c r="AP10" i="2"/>
  <c r="AO10" i="2"/>
  <c r="BB10" i="2" s="1"/>
  <c r="AN10" i="2"/>
  <c r="BA10" i="2" s="1"/>
  <c r="BC10" i="2" s="1"/>
  <c r="BD10" i="2" s="1"/>
  <c r="BE10" i="2" s="1"/>
  <c r="AD10" i="2"/>
  <c r="AG10" i="2" s="1"/>
  <c r="I10" i="2"/>
  <c r="G10" i="2"/>
  <c r="F10" i="2"/>
  <c r="DH9" i="2"/>
  <c r="CO9" i="2"/>
  <c r="CT9" i="2" s="1"/>
  <c r="CN9" i="2"/>
  <c r="CS9" i="2" s="1"/>
  <c r="CL9" i="2"/>
  <c r="CQ9" i="2" s="1"/>
  <c r="CV9" i="2" s="1"/>
  <c r="CZ9" i="2" s="1"/>
  <c r="DC9" i="2" s="1"/>
  <c r="DF9" i="2" s="1"/>
  <c r="CJ9" i="2"/>
  <c r="CI9" i="2"/>
  <c r="CG9" i="2"/>
  <c r="CF9" i="2"/>
  <c r="CK9" i="2" s="1"/>
  <c r="CP9" i="2" s="1"/>
  <c r="CU9" i="2" s="1"/>
  <c r="CY9" i="2" s="1"/>
  <c r="DB9" i="2" s="1"/>
  <c r="DE9" i="2" s="1"/>
  <c r="CE9" i="2"/>
  <c r="CD9" i="2"/>
  <c r="BX9" i="2"/>
  <c r="BZ9" i="2" s="1"/>
  <c r="BW9" i="2"/>
  <c r="BY9" i="2" s="1"/>
  <c r="BS9" i="2"/>
  <c r="BR9" i="2"/>
  <c r="BT9" i="2" s="1"/>
  <c r="BQ9" i="2"/>
  <c r="BN9" i="2"/>
  <c r="BK9" i="2"/>
  <c r="BL9" i="2" s="1"/>
  <c r="BJ9" i="2"/>
  <c r="BO9" i="2" s="1"/>
  <c r="BF9" i="2"/>
  <c r="DL9" i="2" s="1"/>
  <c r="BA9" i="2"/>
  <c r="BC9" i="2" s="1"/>
  <c r="BD9" i="2" s="1"/>
  <c r="BE9" i="2" s="1"/>
  <c r="AX9" i="2"/>
  <c r="AW9" i="2"/>
  <c r="AT9" i="2"/>
  <c r="AU9" i="2" s="1"/>
  <c r="AV9" i="2" s="1"/>
  <c r="AS9" i="2"/>
  <c r="AR9" i="2"/>
  <c r="AQ9" i="2"/>
  <c r="AP9" i="2"/>
  <c r="AO9" i="2"/>
  <c r="AN9" i="2"/>
  <c r="BB9" i="2" s="1"/>
  <c r="AD9" i="2"/>
  <c r="AG9" i="2" s="1"/>
  <c r="I9" i="2"/>
  <c r="G9" i="2"/>
  <c r="F9" i="2"/>
  <c r="DL8" i="2"/>
  <c r="CQ8" i="2"/>
  <c r="CV8" i="2" s="1"/>
  <c r="CZ8" i="2" s="1"/>
  <c r="DC8" i="2" s="1"/>
  <c r="DF8" i="2" s="1"/>
  <c r="CP8" i="2"/>
  <c r="CU8" i="2" s="1"/>
  <c r="CG8" i="2"/>
  <c r="CL8" i="2" s="1"/>
  <c r="CF8" i="2"/>
  <c r="CK8" i="2" s="1"/>
  <c r="CE8" i="2"/>
  <c r="CJ8" i="2" s="1"/>
  <c r="CO8" i="2" s="1"/>
  <c r="CT8" i="2" s="1"/>
  <c r="CX8" i="2" s="1"/>
  <c r="CD8" i="2"/>
  <c r="CI8" i="2" s="1"/>
  <c r="CN8" i="2" s="1"/>
  <c r="CS8" i="2" s="1"/>
  <c r="BZ8" i="2"/>
  <c r="BY8" i="2"/>
  <c r="CA8" i="2" s="1"/>
  <c r="BX8" i="2"/>
  <c r="BW8" i="2"/>
  <c r="BR8" i="2"/>
  <c r="BT8" i="2" s="1"/>
  <c r="BQ8" i="2"/>
  <c r="BS8" i="2" s="1"/>
  <c r="BU8" i="2" s="1"/>
  <c r="BV8" i="2" s="1"/>
  <c r="BO8" i="2"/>
  <c r="BN8" i="2"/>
  <c r="BK8" i="2"/>
  <c r="BL8" i="2" s="1"/>
  <c r="BJ8" i="2"/>
  <c r="BF8" i="2"/>
  <c r="AX8" i="2"/>
  <c r="AY8" i="2" s="1"/>
  <c r="AW8" i="2"/>
  <c r="AU8" i="2"/>
  <c r="AV8" i="2" s="1"/>
  <c r="AT8" i="2"/>
  <c r="AS8" i="2"/>
  <c r="AR8" i="2"/>
  <c r="AQ8" i="2"/>
  <c r="AP8" i="2"/>
  <c r="AO8" i="2"/>
  <c r="AN8" i="2"/>
  <c r="BA8" i="2" s="1"/>
  <c r="AD8" i="2"/>
  <c r="AG8" i="2" s="1"/>
  <c r="I8" i="2"/>
  <c r="DH8" i="2" s="1"/>
  <c r="G8" i="2"/>
  <c r="F8" i="2"/>
  <c r="CS7" i="2"/>
  <c r="CO7" i="2"/>
  <c r="CT7" i="2" s="1"/>
  <c r="CX7" i="2" s="1"/>
  <c r="CN7" i="2"/>
  <c r="CJ7" i="2"/>
  <c r="CG7" i="2"/>
  <c r="CL7" i="2" s="1"/>
  <c r="CQ7" i="2" s="1"/>
  <c r="CV7" i="2" s="1"/>
  <c r="CZ7" i="2" s="1"/>
  <c r="DC7" i="2" s="1"/>
  <c r="DF7" i="2" s="1"/>
  <c r="CF7" i="2"/>
  <c r="CK7" i="2" s="1"/>
  <c r="CP7" i="2" s="1"/>
  <c r="CU7" i="2" s="1"/>
  <c r="CY7" i="2" s="1"/>
  <c r="DB7" i="2" s="1"/>
  <c r="DE7" i="2" s="1"/>
  <c r="CE7" i="2"/>
  <c r="CD7" i="2"/>
  <c r="CI7" i="2" s="1"/>
  <c r="BZ7" i="2"/>
  <c r="BY7" i="2"/>
  <c r="CA7" i="2" s="1"/>
  <c r="BX7" i="2"/>
  <c r="BW7" i="2"/>
  <c r="BS7" i="2"/>
  <c r="BR7" i="2"/>
  <c r="BT7" i="2" s="1"/>
  <c r="BQ7" i="2"/>
  <c r="BN7" i="2"/>
  <c r="BK7" i="2"/>
  <c r="BL7" i="2" s="1"/>
  <c r="BJ7" i="2"/>
  <c r="BO7" i="2" s="1"/>
  <c r="BF7" i="2"/>
  <c r="BA7" i="2"/>
  <c r="AW7" i="2"/>
  <c r="AX7" i="2" s="1"/>
  <c r="AT7" i="2"/>
  <c r="AU7" i="2" s="1"/>
  <c r="AV7" i="2" s="1"/>
  <c r="AS7" i="2"/>
  <c r="AR7" i="2"/>
  <c r="AQ7" i="2"/>
  <c r="AP7" i="2"/>
  <c r="AO7" i="2"/>
  <c r="AN7" i="2"/>
  <c r="BB7" i="2" s="1"/>
  <c r="AG7" i="2"/>
  <c r="AD7" i="2"/>
  <c r="I7" i="2"/>
  <c r="G7" i="2"/>
  <c r="F7" i="2"/>
  <c r="DH7" i="2" s="1"/>
  <c r="DL6" i="2"/>
  <c r="CP6" i="2"/>
  <c r="CU6" i="2" s="1"/>
  <c r="CY6" i="2" s="1"/>
  <c r="DB6" i="2" s="1"/>
  <c r="DE6" i="2" s="1"/>
  <c r="CO6" i="2"/>
  <c r="CT6" i="2" s="1"/>
  <c r="CX6" i="2" s="1"/>
  <c r="CJ6" i="2"/>
  <c r="CI6" i="2"/>
  <c r="CN6" i="2" s="1"/>
  <c r="CS6" i="2" s="1"/>
  <c r="CG6" i="2"/>
  <c r="CL6" i="2" s="1"/>
  <c r="CQ6" i="2" s="1"/>
  <c r="CV6" i="2" s="1"/>
  <c r="CZ6" i="2" s="1"/>
  <c r="DC6" i="2" s="1"/>
  <c r="DF6" i="2" s="1"/>
  <c r="CF6" i="2"/>
  <c r="CK6" i="2" s="1"/>
  <c r="CE6" i="2"/>
  <c r="CD6" i="2"/>
  <c r="BX6" i="2"/>
  <c r="BW6" i="2"/>
  <c r="BR6" i="2"/>
  <c r="BQ6" i="2"/>
  <c r="BS6" i="2" s="1"/>
  <c r="BU6" i="2" s="1"/>
  <c r="BV6" i="2" s="1"/>
  <c r="BN6" i="2"/>
  <c r="BT6" i="2" s="1"/>
  <c r="BK6" i="2"/>
  <c r="BL6" i="2" s="1"/>
  <c r="BJ6" i="2"/>
  <c r="BY6" i="2" s="1"/>
  <c r="BF6" i="2"/>
  <c r="BB6" i="2"/>
  <c r="AW6" i="2"/>
  <c r="AX6" i="2" s="1"/>
  <c r="AT6" i="2"/>
  <c r="AU6" i="2" s="1"/>
  <c r="AV6" i="2" s="1"/>
  <c r="AS6" i="2"/>
  <c r="AR6" i="2"/>
  <c r="AQ6" i="2"/>
  <c r="AP6" i="2"/>
  <c r="AO6" i="2"/>
  <c r="AN6" i="2"/>
  <c r="BA6" i="2" s="1"/>
  <c r="BC6" i="2" s="1"/>
  <c r="BD6" i="2" s="1"/>
  <c r="BE6" i="2" s="1"/>
  <c r="AD6" i="2"/>
  <c r="AG6" i="2" s="1"/>
  <c r="I6" i="2"/>
  <c r="G6" i="2"/>
  <c r="F6" i="2"/>
  <c r="CU5" i="2"/>
  <c r="CY5" i="2" s="1"/>
  <c r="DB5" i="2" s="1"/>
  <c r="DE5" i="2" s="1"/>
  <c r="CK5" i="2"/>
  <c r="CP5" i="2" s="1"/>
  <c r="CI5" i="2"/>
  <c r="CN5" i="2" s="1"/>
  <c r="CS5" i="2" s="1"/>
  <c r="CG5" i="2"/>
  <c r="CL5" i="2" s="1"/>
  <c r="CQ5" i="2" s="1"/>
  <c r="CV5" i="2" s="1"/>
  <c r="CF5" i="2"/>
  <c r="CE5" i="2"/>
  <c r="CJ5" i="2" s="1"/>
  <c r="CO5" i="2" s="1"/>
  <c r="CT5" i="2" s="1"/>
  <c r="CD5" i="2"/>
  <c r="BZ5" i="2"/>
  <c r="BX5" i="2"/>
  <c r="BW5" i="2"/>
  <c r="BY5" i="2" s="1"/>
  <c r="CA5" i="2" s="1"/>
  <c r="BT5" i="2"/>
  <c r="BR5" i="2"/>
  <c r="BQ5" i="2"/>
  <c r="BS5" i="2" s="1"/>
  <c r="BU5" i="2" s="1"/>
  <c r="BV5" i="2" s="1"/>
  <c r="BN5" i="2"/>
  <c r="BK5" i="2"/>
  <c r="BL5" i="2" s="1"/>
  <c r="BJ5" i="2"/>
  <c r="BO5" i="2" s="1"/>
  <c r="BF5" i="2"/>
  <c r="DL5" i="2" s="1"/>
  <c r="AX5" i="2"/>
  <c r="AW5" i="2"/>
  <c r="AU5" i="2"/>
  <c r="AV5" i="2" s="1"/>
  <c r="AT5" i="2"/>
  <c r="AS5" i="2"/>
  <c r="AR5" i="2"/>
  <c r="AQ5" i="2"/>
  <c r="AP5" i="2"/>
  <c r="AO5" i="2"/>
  <c r="AN5" i="2"/>
  <c r="BA5" i="2" s="1"/>
  <c r="AG5" i="2"/>
  <c r="AD5" i="2"/>
  <c r="I5" i="2"/>
  <c r="G5" i="2"/>
  <c r="F5" i="2"/>
  <c r="DH5" i="2" s="1"/>
  <c r="DH4" i="2"/>
  <c r="CI4" i="2"/>
  <c r="CN4" i="2" s="1"/>
  <c r="CS4" i="2" s="1"/>
  <c r="CG4" i="2"/>
  <c r="CL4" i="2" s="1"/>
  <c r="CQ4" i="2" s="1"/>
  <c r="CV4" i="2" s="1"/>
  <c r="CF4" i="2"/>
  <c r="CK4" i="2" s="1"/>
  <c r="CP4" i="2" s="1"/>
  <c r="CU4" i="2" s="1"/>
  <c r="CE4" i="2"/>
  <c r="CJ4" i="2" s="1"/>
  <c r="CO4" i="2" s="1"/>
  <c r="CT4" i="2" s="1"/>
  <c r="CX4" i="2" s="1"/>
  <c r="CD4" i="2"/>
  <c r="BZ4" i="2"/>
  <c r="BY4" i="2"/>
  <c r="CA4" i="2" s="1"/>
  <c r="BX4" i="2"/>
  <c r="BW4" i="2"/>
  <c r="BS4" i="2"/>
  <c r="BU4" i="2" s="1"/>
  <c r="BV4" i="2" s="1"/>
  <c r="BR4" i="2"/>
  <c r="BT4" i="2" s="1"/>
  <c r="BQ4" i="2"/>
  <c r="BN4" i="2"/>
  <c r="BO4" i="2" s="1"/>
  <c r="BK4" i="2"/>
  <c r="BL4" i="2" s="1"/>
  <c r="BJ4" i="2"/>
  <c r="BF4" i="2"/>
  <c r="BA4" i="2"/>
  <c r="BC4" i="2" s="1"/>
  <c r="BD4" i="2" s="1"/>
  <c r="BE4" i="2" s="1"/>
  <c r="AW4" i="2"/>
  <c r="AX4" i="2" s="1"/>
  <c r="AY4" i="2" s="1"/>
  <c r="AU4" i="2"/>
  <c r="AV4" i="2" s="1"/>
  <c r="AT4" i="2"/>
  <c r="AS4" i="2"/>
  <c r="AR4" i="2"/>
  <c r="AQ4" i="2"/>
  <c r="AP4" i="2"/>
  <c r="AO4" i="2"/>
  <c r="AN4" i="2"/>
  <c r="BB4" i="2" s="1"/>
  <c r="AD4" i="2"/>
  <c r="AG4" i="2" s="1"/>
  <c r="I4" i="2"/>
  <c r="DL4" i="2" s="1"/>
  <c r="G4" i="2"/>
  <c r="F4" i="2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E5" i="1"/>
  <c r="E4" i="1"/>
  <c r="E3" i="1"/>
  <c r="E2" i="1"/>
  <c r="AY28" i="2" l="1"/>
  <c r="AV28" i="2"/>
  <c r="CZ29" i="2"/>
  <c r="DC29" i="2" s="1"/>
  <c r="DF29" i="2" s="1"/>
  <c r="BO36" i="2"/>
  <c r="BY36" i="2"/>
  <c r="CY36" i="2"/>
  <c r="DB36" i="2" s="1"/>
  <c r="DE36" i="2" s="1"/>
  <c r="CB29" i="2"/>
  <c r="DK29" i="2"/>
  <c r="BZ23" i="2"/>
  <c r="BO23" i="2"/>
  <c r="CB31" i="2"/>
  <c r="DK31" i="2"/>
  <c r="CX11" i="2"/>
  <c r="CY47" i="2"/>
  <c r="DB47" i="2" s="1"/>
  <c r="DE47" i="2" s="1"/>
  <c r="BU10" i="2"/>
  <c r="BV10" i="2" s="1"/>
  <c r="CZ12" i="2"/>
  <c r="DC12" i="2" s="1"/>
  <c r="DF12" i="2" s="1"/>
  <c r="DJ12" i="2" s="1"/>
  <c r="DJ23" i="2"/>
  <c r="DK43" i="2"/>
  <c r="CB43" i="2"/>
  <c r="CZ4" i="2"/>
  <c r="DC4" i="2" s="1"/>
  <c r="DF4" i="2" s="1"/>
  <c r="DJ4" i="2" s="1"/>
  <c r="DJ11" i="2"/>
  <c r="CY19" i="2"/>
  <c r="DB19" i="2" s="1"/>
  <c r="DE19" i="2" s="1"/>
  <c r="CX24" i="2"/>
  <c r="CZ24" i="2"/>
  <c r="DC24" i="2" s="1"/>
  <c r="DF24" i="2" s="1"/>
  <c r="CB5" i="2"/>
  <c r="DK5" i="2"/>
  <c r="DK8" i="2"/>
  <c r="CB8" i="2"/>
  <c r="CY11" i="2"/>
  <c r="DB11" i="2" s="1"/>
  <c r="DE11" i="2" s="1"/>
  <c r="DK12" i="2"/>
  <c r="CB12" i="2"/>
  <c r="CX17" i="2"/>
  <c r="BU18" i="2"/>
  <c r="BV18" i="2" s="1"/>
  <c r="CX22" i="2"/>
  <c r="CZ36" i="2"/>
  <c r="DC36" i="2" s="1"/>
  <c r="DF36" i="2" s="1"/>
  <c r="DJ36" i="2" s="1"/>
  <c r="CZ11" i="2"/>
  <c r="DC11" i="2" s="1"/>
  <c r="DF11" i="2" s="1"/>
  <c r="DK20" i="2"/>
  <c r="CB20" i="2"/>
  <c r="BC29" i="2"/>
  <c r="BD29" i="2" s="1"/>
  <c r="BE29" i="2" s="1"/>
  <c r="CA10" i="2"/>
  <c r="CB10" i="2" s="1"/>
  <c r="CY16" i="2"/>
  <c r="DB16" i="2" s="1"/>
  <c r="DE16" i="2" s="1"/>
  <c r="DJ10" i="2"/>
  <c r="CX21" i="2"/>
  <c r="CY4" i="2"/>
  <c r="DB4" i="2" s="1"/>
  <c r="DE4" i="2" s="1"/>
  <c r="CB15" i="2"/>
  <c r="DK15" i="2"/>
  <c r="CZ19" i="2"/>
  <c r="DC19" i="2" s="1"/>
  <c r="DF19" i="2" s="1"/>
  <c r="DJ19" i="2" s="1"/>
  <c r="AV24" i="2"/>
  <c r="AY24" i="2"/>
  <c r="CZ35" i="2"/>
  <c r="CX35" i="2"/>
  <c r="DJ7" i="2"/>
  <c r="AY7" i="2"/>
  <c r="CX9" i="2"/>
  <c r="CZ16" i="2"/>
  <c r="DC16" i="2" s="1"/>
  <c r="DF16" i="2" s="1"/>
  <c r="CX28" i="2"/>
  <c r="CY28" i="2"/>
  <c r="DB28" i="2" s="1"/>
  <c r="DE28" i="2" s="1"/>
  <c r="DJ34" i="2"/>
  <c r="DC21" i="2"/>
  <c r="DF21" i="2" s="1"/>
  <c r="DJ21" i="2" s="1"/>
  <c r="CX12" i="2"/>
  <c r="CB7" i="2"/>
  <c r="DK7" i="2"/>
  <c r="BC7" i="2"/>
  <c r="BD7" i="2" s="1"/>
  <c r="BE7" i="2" s="1"/>
  <c r="BU9" i="2"/>
  <c r="BV9" i="2" s="1"/>
  <c r="DJ9" i="2"/>
  <c r="DJ13" i="2"/>
  <c r="AY18" i="2"/>
  <c r="CZ30" i="2"/>
  <c r="BZ36" i="2"/>
  <c r="CY10" i="2"/>
  <c r="DB10" i="2" s="1"/>
  <c r="DE10" i="2" s="1"/>
  <c r="AY6" i="2"/>
  <c r="DJ8" i="2"/>
  <c r="BO24" i="2"/>
  <c r="BY24" i="2"/>
  <c r="CX5" i="2"/>
  <c r="DK4" i="2"/>
  <c r="CB4" i="2"/>
  <c r="CZ5" i="2"/>
  <c r="DC5" i="2" s="1"/>
  <c r="DF5" i="2" s="1"/>
  <c r="DJ5" i="2" s="1"/>
  <c r="CY8" i="2"/>
  <c r="DB8" i="2" s="1"/>
  <c r="DE8" i="2" s="1"/>
  <c r="CA9" i="2"/>
  <c r="CZ10" i="2"/>
  <c r="DC10" i="2" s="1"/>
  <c r="DF10" i="2" s="1"/>
  <c r="CA11" i="2"/>
  <c r="CY21" i="2"/>
  <c r="DB21" i="2" s="1"/>
  <c r="DE21" i="2" s="1"/>
  <c r="CY23" i="2"/>
  <c r="DB23" i="2" s="1"/>
  <c r="DE23" i="2" s="1"/>
  <c r="CZ25" i="2"/>
  <c r="DC25" i="2" s="1"/>
  <c r="DF25" i="2" s="1"/>
  <c r="CX25" i="2"/>
  <c r="CY42" i="2"/>
  <c r="DB42" i="2" s="1"/>
  <c r="DE42" i="2" s="1"/>
  <c r="AY47" i="2"/>
  <c r="BO56" i="2"/>
  <c r="BY56" i="2"/>
  <c r="BZ6" i="2"/>
  <c r="CA6" i="2" s="1"/>
  <c r="DL45" i="2"/>
  <c r="DH45" i="2"/>
  <c r="DJ45" i="2" s="1"/>
  <c r="BJ85" i="2"/>
  <c r="BZ13" i="2"/>
  <c r="CA13" i="2" s="1"/>
  <c r="DL32" i="2"/>
  <c r="DK32" i="2"/>
  <c r="DH32" i="2"/>
  <c r="DJ32" i="2" s="1"/>
  <c r="BT54" i="2"/>
  <c r="BY54" i="2"/>
  <c r="BS54" i="2"/>
  <c r="BU54" i="2" s="1"/>
  <c r="BV54" i="2" s="1"/>
  <c r="DL21" i="2"/>
  <c r="BK26" i="2"/>
  <c r="BL26" i="2" s="1"/>
  <c r="CX31" i="2"/>
  <c r="BC36" i="2"/>
  <c r="BD36" i="2" s="1"/>
  <c r="BE36" i="2" s="1"/>
  <c r="BK37" i="2"/>
  <c r="BL37" i="2" s="1"/>
  <c r="CX38" i="2"/>
  <c r="AY41" i="2"/>
  <c r="DH44" i="2"/>
  <c r="DH50" i="2"/>
  <c r="DL50" i="2"/>
  <c r="BO57" i="2"/>
  <c r="BY57" i="2"/>
  <c r="AY62" i="2"/>
  <c r="BB131" i="2"/>
  <c r="BA131" i="2"/>
  <c r="BC131" i="2" s="1"/>
  <c r="BD131" i="2" s="1"/>
  <c r="BE131" i="2" s="1"/>
  <c r="BZ131" i="2"/>
  <c r="BY131" i="2"/>
  <c r="CA131" i="2" s="1"/>
  <c r="BT131" i="2"/>
  <c r="BS131" i="2"/>
  <c r="AV154" i="2"/>
  <c r="AY154" i="2"/>
  <c r="AY5" i="2"/>
  <c r="BO6" i="2"/>
  <c r="BZ10" i="2"/>
  <c r="BY14" i="2"/>
  <c r="CA14" i="2" s="1"/>
  <c r="CB14" i="2" s="1"/>
  <c r="CX14" i="2"/>
  <c r="CA17" i="2"/>
  <c r="BO19" i="2"/>
  <c r="AY22" i="2"/>
  <c r="BZ24" i="2"/>
  <c r="CY31" i="2"/>
  <c r="DB31" i="2" s="1"/>
  <c r="DE31" i="2" s="1"/>
  <c r="BA34" i="2"/>
  <c r="BC34" i="2" s="1"/>
  <c r="BD34" i="2" s="1"/>
  <c r="BE34" i="2" s="1"/>
  <c r="DL36" i="2"/>
  <c r="CZ38" i="2"/>
  <c r="DC38" i="2" s="1"/>
  <c r="DF38" i="2" s="1"/>
  <c r="BJ39" i="2"/>
  <c r="DC39" i="2" s="1"/>
  <c r="DF39" i="2" s="1"/>
  <c r="DJ39" i="2" s="1"/>
  <c r="BA41" i="2"/>
  <c r="BC41" i="2" s="1"/>
  <c r="BD41" i="2" s="1"/>
  <c r="BE41" i="2" s="1"/>
  <c r="AY43" i="2"/>
  <c r="BB44" i="2"/>
  <c r="BC44" i="2" s="1"/>
  <c r="BD44" i="2" s="1"/>
  <c r="BE44" i="2" s="1"/>
  <c r="BK44" i="2"/>
  <c r="BL44" i="2" s="1"/>
  <c r="BJ44" i="2"/>
  <c r="BK49" i="2"/>
  <c r="BL49" i="2" s="1"/>
  <c r="DL51" i="2"/>
  <c r="DH51" i="2"/>
  <c r="BA61" i="2"/>
  <c r="BC61" i="2" s="1"/>
  <c r="BD61" i="2" s="1"/>
  <c r="BE61" i="2" s="1"/>
  <c r="CX64" i="2"/>
  <c r="CY64" i="2"/>
  <c r="DB64" i="2" s="1"/>
  <c r="DE64" i="2" s="1"/>
  <c r="BO128" i="2"/>
  <c r="BY128" i="2"/>
  <c r="DK26" i="2"/>
  <c r="DH26" i="2"/>
  <c r="DJ26" i="2" s="1"/>
  <c r="AY17" i="2"/>
  <c r="DH18" i="2"/>
  <c r="DJ18" i="2" s="1"/>
  <c r="DL18" i="2"/>
  <c r="BT18" i="2"/>
  <c r="BS19" i="2"/>
  <c r="BU19" i="2" s="1"/>
  <c r="BV19" i="2" s="1"/>
  <c r="BY23" i="2"/>
  <c r="CA23" i="2" s="1"/>
  <c r="DH24" i="2"/>
  <c r="DJ24" i="2" s="1"/>
  <c r="DL24" i="2"/>
  <c r="DK25" i="2"/>
  <c r="BY28" i="2"/>
  <c r="CA28" i="2" s="1"/>
  <c r="AY30" i="2"/>
  <c r="CY35" i="2"/>
  <c r="DB35" i="2" s="1"/>
  <c r="DE35" i="2" s="1"/>
  <c r="CZ40" i="2"/>
  <c r="BB46" i="2"/>
  <c r="BC46" i="2" s="1"/>
  <c r="BD46" i="2" s="1"/>
  <c r="BE46" i="2" s="1"/>
  <c r="DJ53" i="2"/>
  <c r="BK61" i="2"/>
  <c r="BL61" i="2" s="1"/>
  <c r="BJ61" i="2"/>
  <c r="AV67" i="2"/>
  <c r="AY67" i="2"/>
  <c r="BB5" i="2"/>
  <c r="BC5" i="2" s="1"/>
  <c r="BD5" i="2" s="1"/>
  <c r="BE5" i="2" s="1"/>
  <c r="BO10" i="2"/>
  <c r="BT11" i="2"/>
  <c r="CX15" i="2"/>
  <c r="BY21" i="2"/>
  <c r="BC24" i="2"/>
  <c r="BD24" i="2" s="1"/>
  <c r="BE24" i="2" s="1"/>
  <c r="BS27" i="2"/>
  <c r="BU27" i="2" s="1"/>
  <c r="BV27" i="2" s="1"/>
  <c r="CY33" i="2"/>
  <c r="DB33" i="2" s="1"/>
  <c r="DE33" i="2" s="1"/>
  <c r="BO34" i="2"/>
  <c r="BY34" i="2"/>
  <c r="CA34" i="2" s="1"/>
  <c r="CB34" i="2" s="1"/>
  <c r="AY38" i="2"/>
  <c r="BB39" i="2"/>
  <c r="BA39" i="2"/>
  <c r="BC39" i="2" s="1"/>
  <c r="BD39" i="2" s="1"/>
  <c r="BE39" i="2" s="1"/>
  <c r="BA49" i="2"/>
  <c r="BB49" i="2"/>
  <c r="DK53" i="2"/>
  <c r="BZ54" i="2"/>
  <c r="BO60" i="2"/>
  <c r="BZ60" i="2"/>
  <c r="BY60" i="2"/>
  <c r="CY74" i="2"/>
  <c r="DB74" i="2" s="1"/>
  <c r="DE74" i="2" s="1"/>
  <c r="CX74" i="2"/>
  <c r="DJ25" i="2"/>
  <c r="DL7" i="2"/>
  <c r="AY11" i="2"/>
  <c r="DL26" i="2"/>
  <c r="BS28" i="2"/>
  <c r="BU28" i="2" s="1"/>
  <c r="BV28" i="2" s="1"/>
  <c r="DK33" i="2"/>
  <c r="DL33" i="2"/>
  <c r="CZ47" i="2"/>
  <c r="DC47" i="2" s="1"/>
  <c r="DF47" i="2" s="1"/>
  <c r="DJ47" i="2" s="1"/>
  <c r="CX48" i="2"/>
  <c r="CZ49" i="2"/>
  <c r="DC49" i="2" s="1"/>
  <c r="DF49" i="2" s="1"/>
  <c r="DC69" i="2"/>
  <c r="DF69" i="2" s="1"/>
  <c r="CY46" i="2"/>
  <c r="DB46" i="2" s="1"/>
  <c r="DE46" i="2" s="1"/>
  <c r="BZ47" i="2"/>
  <c r="BB72" i="2"/>
  <c r="BA72" i="2"/>
  <c r="CY30" i="2"/>
  <c r="DB30" i="2" s="1"/>
  <c r="DE30" i="2" s="1"/>
  <c r="CA38" i="2"/>
  <c r="CB38" i="2" s="1"/>
  <c r="BO26" i="2"/>
  <c r="BY26" i="2"/>
  <c r="CA26" i="2" s="1"/>
  <c r="CB26" i="2" s="1"/>
  <c r="BU41" i="2"/>
  <c r="BV41" i="2" s="1"/>
  <c r="BU24" i="2"/>
  <c r="BV24" i="2" s="1"/>
  <c r="CY26" i="2"/>
  <c r="DB26" i="2" s="1"/>
  <c r="DE26" i="2" s="1"/>
  <c r="BC35" i="2"/>
  <c r="BD35" i="2" s="1"/>
  <c r="BE35" i="2" s="1"/>
  <c r="BO37" i="2"/>
  <c r="BZ37" i="2"/>
  <c r="BY69" i="2"/>
  <c r="BB8" i="2"/>
  <c r="BC8" i="2" s="1"/>
  <c r="BD8" i="2" s="1"/>
  <c r="BE8" i="2" s="1"/>
  <c r="BY18" i="2"/>
  <c r="CA18" i="2" s="1"/>
  <c r="CB18" i="2" s="1"/>
  <c r="BB20" i="2"/>
  <c r="BC20" i="2" s="1"/>
  <c r="BD20" i="2" s="1"/>
  <c r="BE20" i="2" s="1"/>
  <c r="BJ21" i="2"/>
  <c r="DH33" i="2"/>
  <c r="DJ33" i="2" s="1"/>
  <c r="BK36" i="2"/>
  <c r="BL36" i="2" s="1"/>
  <c r="BJ41" i="2"/>
  <c r="DL41" i="2"/>
  <c r="AV42" i="2"/>
  <c r="AY42" i="2"/>
  <c r="DJ43" i="2"/>
  <c r="CZ46" i="2"/>
  <c r="DC46" i="2" s="1"/>
  <c r="DF46" i="2" s="1"/>
  <c r="AY56" i="2"/>
  <c r="BZ56" i="2"/>
  <c r="DL59" i="2"/>
  <c r="DH59" i="2"/>
  <c r="DK59" i="2"/>
  <c r="CX59" i="2"/>
  <c r="CZ60" i="2"/>
  <c r="DC60" i="2" s="1"/>
  <c r="DF60" i="2" s="1"/>
  <c r="DJ62" i="2"/>
  <c r="AV102" i="2"/>
  <c r="AY102" i="2"/>
  <c r="DK14" i="2"/>
  <c r="DH14" i="2"/>
  <c r="DJ14" i="2" s="1"/>
  <c r="CX26" i="2"/>
  <c r="AY31" i="2"/>
  <c r="DL57" i="2"/>
  <c r="DH57" i="2"/>
  <c r="BO58" i="2"/>
  <c r="BY58" i="2"/>
  <c r="CA58" i="2" s="1"/>
  <c r="CB58" i="2" s="1"/>
  <c r="BZ58" i="2"/>
  <c r="AY34" i="2"/>
  <c r="DJ37" i="2"/>
  <c r="BY44" i="2"/>
  <c r="DL48" i="2"/>
  <c r="DH48" i="2"/>
  <c r="CX20" i="2"/>
  <c r="BO38" i="2"/>
  <c r="BT40" i="2"/>
  <c r="BS40" i="2"/>
  <c r="BU40" i="2" s="1"/>
  <c r="BV40" i="2" s="1"/>
  <c r="BC16" i="2"/>
  <c r="BD16" i="2" s="1"/>
  <c r="BE16" i="2" s="1"/>
  <c r="CZ28" i="2"/>
  <c r="DC28" i="2" s="1"/>
  <c r="DF28" i="2" s="1"/>
  <c r="BU16" i="2"/>
  <c r="BV16" i="2" s="1"/>
  <c r="DH16" i="2"/>
  <c r="DJ16" i="2" s="1"/>
  <c r="BO18" i="2"/>
  <c r="BZ19" i="2"/>
  <c r="CA19" i="2" s="1"/>
  <c r="BJ22" i="2"/>
  <c r="BO22" i="2" s="1"/>
  <c r="DH22" i="2"/>
  <c r="CX27" i="2"/>
  <c r="DL28" i="2"/>
  <c r="DH28" i="2"/>
  <c r="DH29" i="2"/>
  <c r="DJ29" i="2" s="1"/>
  <c r="BJ30" i="2"/>
  <c r="BO30" i="2" s="1"/>
  <c r="BY37" i="2"/>
  <c r="BY42" i="2"/>
  <c r="CX44" i="2"/>
  <c r="AY45" i="2"/>
  <c r="BY45" i="2"/>
  <c r="CA45" i="2" s="1"/>
  <c r="CB45" i="2" s="1"/>
  <c r="BY48" i="2"/>
  <c r="BY49" i="2"/>
  <c r="BY50" i="2"/>
  <c r="CA50" i="2" s="1"/>
  <c r="DC58" i="2"/>
  <c r="DF58" i="2" s="1"/>
  <c r="CY59" i="2"/>
  <c r="DB59" i="2" s="1"/>
  <c r="DE59" i="2" s="1"/>
  <c r="BU80" i="2"/>
  <c r="BV80" i="2" s="1"/>
  <c r="BK35" i="2"/>
  <c r="BL35" i="2" s="1"/>
  <c r="BJ35" i="2"/>
  <c r="BO35" i="2" s="1"/>
  <c r="CX46" i="2"/>
  <c r="BJ40" i="2"/>
  <c r="BO40" i="2" s="1"/>
  <c r="BJ27" i="2"/>
  <c r="BO27" i="2" s="1"/>
  <c r="BU7" i="2"/>
  <c r="BV7" i="2" s="1"/>
  <c r="AY9" i="2"/>
  <c r="DJ20" i="2"/>
  <c r="DH15" i="2"/>
  <c r="DJ15" i="2" s="1"/>
  <c r="DH6" i="2"/>
  <c r="DJ6" i="2" s="1"/>
  <c r="AY12" i="2"/>
  <c r="BS12" i="2"/>
  <c r="BU12" i="2" s="1"/>
  <c r="BV12" i="2" s="1"/>
  <c r="DL14" i="2"/>
  <c r="BO16" i="2"/>
  <c r="DJ17" i="2"/>
  <c r="BZ27" i="2"/>
  <c r="BA28" i="2"/>
  <c r="BC28" i="2" s="1"/>
  <c r="BD28" i="2" s="1"/>
  <c r="BE28" i="2" s="1"/>
  <c r="BB29" i="2"/>
  <c r="BO33" i="2"/>
  <c r="BY33" i="2"/>
  <c r="CA33" i="2" s="1"/>
  <c r="CB33" i="2" s="1"/>
  <c r="BB37" i="2"/>
  <c r="BC37" i="2" s="1"/>
  <c r="BD37" i="2" s="1"/>
  <c r="BE37" i="2" s="1"/>
  <c r="CX37" i="2"/>
  <c r="BZ45" i="2"/>
  <c r="BZ46" i="2"/>
  <c r="BY46" i="2"/>
  <c r="CA46" i="2" s="1"/>
  <c r="CB46" i="2" s="1"/>
  <c r="DC50" i="2"/>
  <c r="DF50" i="2" s="1"/>
  <c r="CY51" i="2"/>
  <c r="DB51" i="2" s="1"/>
  <c r="DE51" i="2" s="1"/>
  <c r="BO54" i="2"/>
  <c r="BC64" i="2"/>
  <c r="BD64" i="2" s="1"/>
  <c r="BE64" i="2" s="1"/>
  <c r="BZ65" i="2"/>
  <c r="BY65" i="2"/>
  <c r="CA65" i="2" s="1"/>
  <c r="CB65" i="2" s="1"/>
  <c r="BO65" i="2"/>
  <c r="BA68" i="2"/>
  <c r="BC68" i="2" s="1"/>
  <c r="BD68" i="2" s="1"/>
  <c r="BE68" i="2" s="1"/>
  <c r="CX71" i="2"/>
  <c r="CZ71" i="2"/>
  <c r="DC71" i="2" s="1"/>
  <c r="DF71" i="2" s="1"/>
  <c r="DJ71" i="2" s="1"/>
  <c r="DC77" i="2"/>
  <c r="DF77" i="2" s="1"/>
  <c r="DC79" i="2"/>
  <c r="DF79" i="2" s="1"/>
  <c r="DJ79" i="2" s="1"/>
  <c r="CX72" i="2"/>
  <c r="BT28" i="2"/>
  <c r="BU31" i="2"/>
  <c r="BV31" i="2" s="1"/>
  <c r="BK32" i="2"/>
  <c r="BL32" i="2" s="1"/>
  <c r="DH46" i="2"/>
  <c r="BK48" i="2"/>
  <c r="BL48" i="2" s="1"/>
  <c r="BK50" i="2"/>
  <c r="BL50" i="2" s="1"/>
  <c r="CX50" i="2"/>
  <c r="DC56" i="2"/>
  <c r="DF56" i="2" s="1"/>
  <c r="CZ59" i="2"/>
  <c r="DC59" i="2" s="1"/>
  <c r="DF59" i="2" s="1"/>
  <c r="BU63" i="2"/>
  <c r="BV63" i="2" s="1"/>
  <c r="DJ65" i="2"/>
  <c r="BU71" i="2"/>
  <c r="BV71" i="2" s="1"/>
  <c r="CY80" i="2"/>
  <c r="DB80" i="2" s="1"/>
  <c r="DE80" i="2" s="1"/>
  <c r="CY84" i="2"/>
  <c r="DB84" i="2" s="1"/>
  <c r="DE84" i="2" s="1"/>
  <c r="AY88" i="2"/>
  <c r="CA66" i="2"/>
  <c r="CB66" i="2" s="1"/>
  <c r="BB73" i="2"/>
  <c r="BA73" i="2"/>
  <c r="BC73" i="2" s="1"/>
  <c r="BD73" i="2" s="1"/>
  <c r="BE73" i="2" s="1"/>
  <c r="CZ80" i="2"/>
  <c r="DC80" i="2" s="1"/>
  <c r="DF80" i="2" s="1"/>
  <c r="BO113" i="2"/>
  <c r="BY113" i="2"/>
  <c r="BS11" i="2"/>
  <c r="BU11" i="2" s="1"/>
  <c r="BV11" i="2" s="1"/>
  <c r="BO14" i="2"/>
  <c r="BC17" i="2"/>
  <c r="BD17" i="2" s="1"/>
  <c r="BE17" i="2" s="1"/>
  <c r="BS22" i="2"/>
  <c r="BU22" i="2" s="1"/>
  <c r="BV22" i="2" s="1"/>
  <c r="AY23" i="2"/>
  <c r="DL38" i="2"/>
  <c r="DK38" i="2"/>
  <c r="DH38" i="2"/>
  <c r="DJ38" i="2" s="1"/>
  <c r="CX41" i="2"/>
  <c r="BZ42" i="2"/>
  <c r="AY49" i="2"/>
  <c r="BC59" i="2"/>
  <c r="BD59" i="2" s="1"/>
  <c r="BE59" i="2" s="1"/>
  <c r="BU60" i="2"/>
  <c r="BV60" i="2" s="1"/>
  <c r="CZ64" i="2"/>
  <c r="DC64" i="2" s="1"/>
  <c r="DF64" i="2" s="1"/>
  <c r="DJ64" i="2" s="1"/>
  <c r="CX66" i="2"/>
  <c r="CZ74" i="2"/>
  <c r="DC74" i="2" s="1"/>
  <c r="DF74" i="2" s="1"/>
  <c r="BZ79" i="2"/>
  <c r="BB83" i="2"/>
  <c r="BA83" i="2"/>
  <c r="BC83" i="2" s="1"/>
  <c r="BD83" i="2" s="1"/>
  <c r="BE83" i="2" s="1"/>
  <c r="DC83" i="2"/>
  <c r="DF83" i="2" s="1"/>
  <c r="DJ83" i="2" s="1"/>
  <c r="DL27" i="2"/>
  <c r="BZ38" i="2"/>
  <c r="BS44" i="2"/>
  <c r="BU44" i="2" s="1"/>
  <c r="BV44" i="2" s="1"/>
  <c r="CX57" i="2"/>
  <c r="BZ64" i="2"/>
  <c r="CY66" i="2"/>
  <c r="DB66" i="2" s="1"/>
  <c r="DE66" i="2" s="1"/>
  <c r="DH70" i="2"/>
  <c r="DJ70" i="2" s="1"/>
  <c r="BZ76" i="2"/>
  <c r="BT76" i="2"/>
  <c r="DJ76" i="2"/>
  <c r="DN91" i="2"/>
  <c r="BS15" i="2"/>
  <c r="BU15" i="2" s="1"/>
  <c r="BV15" i="2" s="1"/>
  <c r="DH35" i="2"/>
  <c r="BS36" i="2"/>
  <c r="BU36" i="2" s="1"/>
  <c r="BV36" i="2" s="1"/>
  <c r="BK42" i="2"/>
  <c r="BL42" i="2" s="1"/>
  <c r="BO46" i="2"/>
  <c r="BK47" i="2"/>
  <c r="BL47" i="2" s="1"/>
  <c r="DC54" i="2"/>
  <c r="DF54" i="2" s="1"/>
  <c r="BC55" i="2"/>
  <c r="BD55" i="2" s="1"/>
  <c r="BE55" i="2" s="1"/>
  <c r="CZ57" i="2"/>
  <c r="DC57" i="2" s="1"/>
  <c r="DF57" i="2" s="1"/>
  <c r="BU59" i="2"/>
  <c r="BV59" i="2" s="1"/>
  <c r="CY61" i="2"/>
  <c r="DB61" i="2" s="1"/>
  <c r="DE61" i="2" s="1"/>
  <c r="BU62" i="2"/>
  <c r="BV62" i="2" s="1"/>
  <c r="CY73" i="2"/>
  <c r="DB73" i="2" s="1"/>
  <c r="DE73" i="2" s="1"/>
  <c r="CY81" i="2"/>
  <c r="DB81" i="2" s="1"/>
  <c r="DE81" i="2" s="1"/>
  <c r="BY40" i="2"/>
  <c r="BZ48" i="2"/>
  <c r="CZ48" i="2"/>
  <c r="DC48" i="2" s="1"/>
  <c r="DF48" i="2" s="1"/>
  <c r="BZ49" i="2"/>
  <c r="BO52" i="2"/>
  <c r="BA57" i="2"/>
  <c r="BC57" i="2" s="1"/>
  <c r="BD57" i="2" s="1"/>
  <c r="BE57" i="2" s="1"/>
  <c r="AY60" i="2"/>
  <c r="AY63" i="2"/>
  <c r="BB66" i="2"/>
  <c r="BY67" i="2"/>
  <c r="CA67" i="2" s="1"/>
  <c r="CB67" i="2" s="1"/>
  <c r="CA74" i="2"/>
  <c r="CB74" i="2" s="1"/>
  <c r="AY78" i="2"/>
  <c r="CA78" i="2"/>
  <c r="CB78" i="2" s="1"/>
  <c r="DL82" i="2"/>
  <c r="DH82" i="2"/>
  <c r="CZ84" i="2"/>
  <c r="BA92" i="2"/>
  <c r="BC92" i="2" s="1"/>
  <c r="BD92" i="2" s="1"/>
  <c r="BE92" i="2" s="1"/>
  <c r="BU98" i="2"/>
  <c r="BV98" i="2" s="1"/>
  <c r="AY153" i="2"/>
  <c r="AV153" i="2"/>
  <c r="DL60" i="2"/>
  <c r="BA78" i="2"/>
  <c r="BC78" i="2" s="1"/>
  <c r="BD78" i="2" s="1"/>
  <c r="BE78" i="2" s="1"/>
  <c r="DH80" i="2"/>
  <c r="DJ80" i="2" s="1"/>
  <c r="DL80" i="2"/>
  <c r="DK80" i="2"/>
  <c r="CZ81" i="2"/>
  <c r="DC81" i="2" s="1"/>
  <c r="DF81" i="2" s="1"/>
  <c r="BC82" i="2"/>
  <c r="BD82" i="2" s="1"/>
  <c r="BE82" i="2" s="1"/>
  <c r="AY84" i="2"/>
  <c r="BO87" i="2"/>
  <c r="BY87" i="2"/>
  <c r="CA87" i="2" s="1"/>
  <c r="CB87" i="2" s="1"/>
  <c r="DL56" i="2"/>
  <c r="DH56" i="2"/>
  <c r="DJ56" i="2" s="1"/>
  <c r="CZ63" i="2"/>
  <c r="DC63" i="2" s="1"/>
  <c r="DF63" i="2" s="1"/>
  <c r="BK64" i="2"/>
  <c r="BL64" i="2" s="1"/>
  <c r="BJ64" i="2"/>
  <c r="BO64" i="2" s="1"/>
  <c r="BA67" i="2"/>
  <c r="BC67" i="2" s="1"/>
  <c r="BD67" i="2" s="1"/>
  <c r="BE67" i="2" s="1"/>
  <c r="BU69" i="2"/>
  <c r="BV69" i="2" s="1"/>
  <c r="CY76" i="2"/>
  <c r="DB76" i="2" s="1"/>
  <c r="DE76" i="2" s="1"/>
  <c r="BJ77" i="2"/>
  <c r="BO77" i="2" s="1"/>
  <c r="DL78" i="2"/>
  <c r="DH78" i="2"/>
  <c r="DJ78" i="2" s="1"/>
  <c r="DK78" i="2"/>
  <c r="BU79" i="2"/>
  <c r="BV79" i="2" s="1"/>
  <c r="BK82" i="2"/>
  <c r="BL82" i="2" s="1"/>
  <c r="BJ82" i="2"/>
  <c r="AY83" i="2"/>
  <c r="DH60" i="2"/>
  <c r="DJ60" i="2" s="1"/>
  <c r="CZ66" i="2"/>
  <c r="DC66" i="2" s="1"/>
  <c r="DF66" i="2" s="1"/>
  <c r="DJ67" i="2"/>
  <c r="AY71" i="2"/>
  <c r="DH74" i="2"/>
  <c r="DJ74" i="2" s="1"/>
  <c r="DL74" i="2"/>
  <c r="DK74" i="2"/>
  <c r="BC74" i="2"/>
  <c r="BD74" i="2" s="1"/>
  <c r="BE74" i="2" s="1"/>
  <c r="BY76" i="2"/>
  <c r="BY79" i="2"/>
  <c r="BU86" i="2"/>
  <c r="BV86" i="2" s="1"/>
  <c r="DC87" i="2"/>
  <c r="DF87" i="2" s="1"/>
  <c r="DL90" i="2"/>
  <c r="DH90" i="2"/>
  <c r="DK65" i="2"/>
  <c r="BZ69" i="2"/>
  <c r="DJ69" i="2"/>
  <c r="DK73" i="2"/>
  <c r="AY76" i="2"/>
  <c r="CY79" i="2"/>
  <c r="DB79" i="2" s="1"/>
  <c r="DE79" i="2" s="1"/>
  <c r="BO91" i="2"/>
  <c r="BZ91" i="2"/>
  <c r="BO101" i="2"/>
  <c r="BZ101" i="2"/>
  <c r="BY101" i="2"/>
  <c r="CA101" i="2" s="1"/>
  <c r="CB101" i="2" s="1"/>
  <c r="DL54" i="2"/>
  <c r="DH54" i="2"/>
  <c r="DJ54" i="2" s="1"/>
  <c r="BA65" i="2"/>
  <c r="BC65" i="2" s="1"/>
  <c r="BD65" i="2" s="1"/>
  <c r="BE65" i="2" s="1"/>
  <c r="DJ68" i="2"/>
  <c r="BU68" i="2"/>
  <c r="BV68" i="2" s="1"/>
  <c r="CZ70" i="2"/>
  <c r="DC70" i="2" s="1"/>
  <c r="DF70" i="2" s="1"/>
  <c r="CZ73" i="2"/>
  <c r="DC73" i="2" s="1"/>
  <c r="DF73" i="2" s="1"/>
  <c r="DJ81" i="2"/>
  <c r="BJ83" i="2"/>
  <c r="BO83" i="2" s="1"/>
  <c r="AY98" i="2"/>
  <c r="AV98" i="2"/>
  <c r="DC101" i="2"/>
  <c r="DF101" i="2" s="1"/>
  <c r="DJ101" i="2" s="1"/>
  <c r="CZ105" i="2"/>
  <c r="DC105" i="2" s="1"/>
  <c r="DF105" i="2" s="1"/>
  <c r="DJ105" i="2" s="1"/>
  <c r="CZ112" i="2"/>
  <c r="DC112" i="2" s="1"/>
  <c r="DF112" i="2" s="1"/>
  <c r="CY112" i="2"/>
  <c r="DB112" i="2" s="1"/>
  <c r="DE112" i="2" s="1"/>
  <c r="CX112" i="2"/>
  <c r="DL118" i="2"/>
  <c r="DH118" i="2"/>
  <c r="DJ118" i="2" s="1"/>
  <c r="DL34" i="2"/>
  <c r="DJ49" i="2"/>
  <c r="AY53" i="2"/>
  <c r="BC56" i="2"/>
  <c r="BD56" i="2" s="1"/>
  <c r="BE56" i="2" s="1"/>
  <c r="BZ57" i="2"/>
  <c r="BO71" i="2"/>
  <c r="BY71" i="2"/>
  <c r="CA71" i="2" s="1"/>
  <c r="BS77" i="2"/>
  <c r="CX78" i="2"/>
  <c r="BA79" i="2"/>
  <c r="BC79" i="2" s="1"/>
  <c r="BD79" i="2" s="1"/>
  <c r="BE79" i="2" s="1"/>
  <c r="CX83" i="2"/>
  <c r="DK86" i="2"/>
  <c r="BU90" i="2"/>
  <c r="BV90" i="2" s="1"/>
  <c r="BO99" i="2"/>
  <c r="BZ99" i="2"/>
  <c r="BB122" i="2"/>
  <c r="BA122" i="2"/>
  <c r="BA25" i="2"/>
  <c r="BC25" i="2" s="1"/>
  <c r="BD25" i="2" s="1"/>
  <c r="BE25" i="2" s="1"/>
  <c r="DH31" i="2"/>
  <c r="DJ31" i="2" s="1"/>
  <c r="BS34" i="2"/>
  <c r="BU34" i="2" s="1"/>
  <c r="BV34" i="2" s="1"/>
  <c r="BY47" i="2"/>
  <c r="CA47" i="2" s="1"/>
  <c r="BS48" i="2"/>
  <c r="BU48" i="2" s="1"/>
  <c r="BV48" i="2" s="1"/>
  <c r="BU49" i="2"/>
  <c r="BV49" i="2" s="1"/>
  <c r="BS53" i="2"/>
  <c r="BU53" i="2" s="1"/>
  <c r="BV53" i="2" s="1"/>
  <c r="DJ58" i="2"/>
  <c r="AY58" i="2"/>
  <c r="BZ66" i="2"/>
  <c r="DL68" i="2"/>
  <c r="BY70" i="2"/>
  <c r="CA70" i="2" s="1"/>
  <c r="CB70" i="2" s="1"/>
  <c r="BB71" i="2"/>
  <c r="BA71" i="2"/>
  <c r="BC71" i="2" s="1"/>
  <c r="BD71" i="2" s="1"/>
  <c r="BE71" i="2" s="1"/>
  <c r="CZ72" i="2"/>
  <c r="DC72" i="2" s="1"/>
  <c r="DF72" i="2" s="1"/>
  <c r="DJ72" i="2" s="1"/>
  <c r="DK75" i="2"/>
  <c r="DN75" i="2" s="1"/>
  <c r="BO76" i="2"/>
  <c r="CY83" i="2"/>
  <c r="DB83" i="2" s="1"/>
  <c r="DE83" i="2" s="1"/>
  <c r="CX85" i="2"/>
  <c r="DH86" i="2"/>
  <c r="DJ86" i="2" s="1"/>
  <c r="CY89" i="2"/>
  <c r="DB89" i="2" s="1"/>
  <c r="DE89" i="2" s="1"/>
  <c r="BU91" i="2"/>
  <c r="BV91" i="2" s="1"/>
  <c r="CX104" i="2"/>
  <c r="BJ90" i="2"/>
  <c r="BO90" i="2" s="1"/>
  <c r="DJ93" i="2"/>
  <c r="CX93" i="2"/>
  <c r="BA94" i="2"/>
  <c r="BC94" i="2" s="1"/>
  <c r="BD94" i="2" s="1"/>
  <c r="BE94" i="2" s="1"/>
  <c r="BU100" i="2"/>
  <c r="BV100" i="2" s="1"/>
  <c r="BO102" i="2"/>
  <c r="BY102" i="2"/>
  <c r="CA102" i="2" s="1"/>
  <c r="CB102" i="2" s="1"/>
  <c r="AY91" i="2"/>
  <c r="BC93" i="2"/>
  <c r="BD93" i="2" s="1"/>
  <c r="BE93" i="2" s="1"/>
  <c r="DH94" i="2"/>
  <c r="BU107" i="2"/>
  <c r="BV107" i="2" s="1"/>
  <c r="DC113" i="2"/>
  <c r="DF113" i="2" s="1"/>
  <c r="DJ95" i="2"/>
  <c r="CX98" i="2"/>
  <c r="CX100" i="2"/>
  <c r="BU103" i="2"/>
  <c r="BV103" i="2" s="1"/>
  <c r="CX110" i="2"/>
  <c r="DC132" i="2"/>
  <c r="DF132" i="2" s="1"/>
  <c r="DK133" i="2"/>
  <c r="CB133" i="2"/>
  <c r="DC102" i="2"/>
  <c r="DF102" i="2" s="1"/>
  <c r="CA106" i="2"/>
  <c r="CB106" i="2" s="1"/>
  <c r="DC121" i="2"/>
  <c r="DF121" i="2" s="1"/>
  <c r="DJ121" i="2" s="1"/>
  <c r="DH129" i="2"/>
  <c r="DJ129" i="2" s="1"/>
  <c r="DL129" i="2"/>
  <c r="BA62" i="2"/>
  <c r="BC62" i="2" s="1"/>
  <c r="BD62" i="2" s="1"/>
  <c r="BE62" i="2" s="1"/>
  <c r="CA72" i="2"/>
  <c r="CB72" i="2" s="1"/>
  <c r="BY77" i="2"/>
  <c r="BZ81" i="2"/>
  <c r="BY81" i="2"/>
  <c r="CA81" i="2" s="1"/>
  <c r="BS81" i="2"/>
  <c r="BU81" i="2" s="1"/>
  <c r="BV81" i="2" s="1"/>
  <c r="CX87" i="2"/>
  <c r="AY89" i="2"/>
  <c r="CY90" i="2"/>
  <c r="DB90" i="2" s="1"/>
  <c r="DE90" i="2" s="1"/>
  <c r="BC91" i="2"/>
  <c r="BD91" i="2" s="1"/>
  <c r="BE91" i="2" s="1"/>
  <c r="AY92" i="2"/>
  <c r="CX92" i="2"/>
  <c r="CZ93" i="2"/>
  <c r="DC93" i="2" s="1"/>
  <c r="DF93" i="2" s="1"/>
  <c r="CX94" i="2"/>
  <c r="CA96" i="2"/>
  <c r="CB96" i="2" s="1"/>
  <c r="AY97" i="2"/>
  <c r="CZ98" i="2"/>
  <c r="DC98" i="2" s="1"/>
  <c r="DF98" i="2" s="1"/>
  <c r="CX99" i="2"/>
  <c r="AY101" i="2"/>
  <c r="CA114" i="2"/>
  <c r="CB114" i="2" s="1"/>
  <c r="DJ114" i="2"/>
  <c r="AY52" i="2"/>
  <c r="BA58" i="2"/>
  <c r="BC58" i="2" s="1"/>
  <c r="BD58" i="2" s="1"/>
  <c r="BE58" i="2" s="1"/>
  <c r="DK63" i="2"/>
  <c r="DH63" i="2"/>
  <c r="BA66" i="2"/>
  <c r="BC66" i="2" s="1"/>
  <c r="BD66" i="2" s="1"/>
  <c r="BE66" i="2" s="1"/>
  <c r="BS72" i="2"/>
  <c r="AY77" i="2"/>
  <c r="CX82" i="2"/>
  <c r="BJ84" i="2"/>
  <c r="BO84" i="2" s="1"/>
  <c r="BU85" i="2"/>
  <c r="BV85" i="2" s="1"/>
  <c r="AY87" i="2"/>
  <c r="DK96" i="2"/>
  <c r="DL96" i="2"/>
  <c r="DH96" i="2"/>
  <c r="DJ96" i="2" s="1"/>
  <c r="BZ102" i="2"/>
  <c r="CY119" i="2"/>
  <c r="DB119" i="2" s="1"/>
  <c r="DE119" i="2" s="1"/>
  <c r="CY124" i="2"/>
  <c r="DB124" i="2" s="1"/>
  <c r="DE124" i="2" s="1"/>
  <c r="CA126" i="2"/>
  <c r="CB126" i="2" s="1"/>
  <c r="BS45" i="2"/>
  <c r="BU45" i="2" s="1"/>
  <c r="BV45" i="2" s="1"/>
  <c r="BK51" i="2"/>
  <c r="BL51" i="2" s="1"/>
  <c r="BJ51" i="2"/>
  <c r="BO51" i="2" s="1"/>
  <c r="DL52" i="2"/>
  <c r="DK52" i="2"/>
  <c r="DN52" i="2" s="1"/>
  <c r="BO59" i="2"/>
  <c r="DL63" i="2"/>
  <c r="BJ69" i="2"/>
  <c r="BO69" i="2" s="1"/>
  <c r="BK70" i="2"/>
  <c r="BL70" i="2" s="1"/>
  <c r="DL72" i="2"/>
  <c r="DK72" i="2"/>
  <c r="BA76" i="2"/>
  <c r="BC76" i="2" s="1"/>
  <c r="BD76" i="2" s="1"/>
  <c r="BE76" i="2" s="1"/>
  <c r="CZ90" i="2"/>
  <c r="DC90" i="2" s="1"/>
  <c r="DF90" i="2" s="1"/>
  <c r="DJ92" i="2"/>
  <c r="CY94" i="2"/>
  <c r="DB94" i="2" s="1"/>
  <c r="DE94" i="2" s="1"/>
  <c r="BA96" i="2"/>
  <c r="BC96" i="2" s="1"/>
  <c r="BD96" i="2" s="1"/>
  <c r="BE96" i="2" s="1"/>
  <c r="BC98" i="2"/>
  <c r="BD98" i="2" s="1"/>
  <c r="BE98" i="2" s="1"/>
  <c r="BA100" i="2"/>
  <c r="BC100" i="2" s="1"/>
  <c r="BD100" i="2" s="1"/>
  <c r="BE100" i="2" s="1"/>
  <c r="BA108" i="2"/>
  <c r="BC108" i="2" s="1"/>
  <c r="BD108" i="2" s="1"/>
  <c r="BE108" i="2" s="1"/>
  <c r="BJ112" i="2"/>
  <c r="BB114" i="2"/>
  <c r="BA114" i="2"/>
  <c r="DL115" i="2"/>
  <c r="BB56" i="2"/>
  <c r="BA60" i="2"/>
  <c r="BC60" i="2" s="1"/>
  <c r="BD60" i="2" s="1"/>
  <c r="BE60" i="2" s="1"/>
  <c r="DK67" i="2"/>
  <c r="BT72" i="2"/>
  <c r="DH73" i="2"/>
  <c r="DJ73" i="2" s="1"/>
  <c r="AY73" i="2"/>
  <c r="DL73" i="2"/>
  <c r="BA77" i="2"/>
  <c r="BC77" i="2" s="1"/>
  <c r="BD77" i="2" s="1"/>
  <c r="BE77" i="2" s="1"/>
  <c r="BT80" i="2"/>
  <c r="BT81" i="2"/>
  <c r="BZ85" i="2"/>
  <c r="CY86" i="2"/>
  <c r="DB86" i="2" s="1"/>
  <c r="DE86" i="2" s="1"/>
  <c r="DJ89" i="2"/>
  <c r="BY91" i="2"/>
  <c r="CA91" i="2" s="1"/>
  <c r="CB91" i="2" s="1"/>
  <c r="BT93" i="2"/>
  <c r="BY95" i="2"/>
  <c r="CA95" i="2" s="1"/>
  <c r="CB95" i="2" s="1"/>
  <c r="BT95" i="2"/>
  <c r="BS95" i="2"/>
  <c r="CY97" i="2"/>
  <c r="DB97" i="2" s="1"/>
  <c r="DE97" i="2" s="1"/>
  <c r="BO114" i="2"/>
  <c r="BZ114" i="2"/>
  <c r="BT78" i="2"/>
  <c r="BU78" i="2" s="1"/>
  <c r="BV78" i="2" s="1"/>
  <c r="BT88" i="2"/>
  <c r="BU88" i="2" s="1"/>
  <c r="BV88" i="2" s="1"/>
  <c r="BZ90" i="2"/>
  <c r="BS93" i="2"/>
  <c r="BU93" i="2" s="1"/>
  <c r="BV93" i="2" s="1"/>
  <c r="DH97" i="2"/>
  <c r="BA97" i="2"/>
  <c r="BC97" i="2" s="1"/>
  <c r="BD97" i="2" s="1"/>
  <c r="BE97" i="2" s="1"/>
  <c r="CZ100" i="2"/>
  <c r="DC100" i="2" s="1"/>
  <c r="DF100" i="2" s="1"/>
  <c r="DH104" i="2"/>
  <c r="DJ104" i="2" s="1"/>
  <c r="CY105" i="2"/>
  <c r="DB105" i="2" s="1"/>
  <c r="DE105" i="2" s="1"/>
  <c r="CY110" i="2"/>
  <c r="DB110" i="2" s="1"/>
  <c r="DE110" i="2" s="1"/>
  <c r="CY111" i="2"/>
  <c r="DB111" i="2" s="1"/>
  <c r="DE111" i="2" s="1"/>
  <c r="BK116" i="2"/>
  <c r="BL116" i="2" s="1"/>
  <c r="CZ119" i="2"/>
  <c r="DC119" i="2" s="1"/>
  <c r="DF119" i="2" s="1"/>
  <c r="DJ119" i="2" s="1"/>
  <c r="CA122" i="2"/>
  <c r="CB122" i="2" s="1"/>
  <c r="CX128" i="2"/>
  <c r="CZ128" i="2"/>
  <c r="DC128" i="2" s="1"/>
  <c r="DF128" i="2" s="1"/>
  <c r="DJ128" i="2" s="1"/>
  <c r="DL107" i="2"/>
  <c r="CZ110" i="2"/>
  <c r="DC110" i="2" s="1"/>
  <c r="DF110" i="2" s="1"/>
  <c r="BK117" i="2"/>
  <c r="BL117" i="2" s="1"/>
  <c r="BJ117" i="2"/>
  <c r="DJ135" i="2"/>
  <c r="CZ138" i="2"/>
  <c r="DC138" i="2" s="1"/>
  <c r="DF138" i="2" s="1"/>
  <c r="CY138" i="2"/>
  <c r="DB138" i="2" s="1"/>
  <c r="DE138" i="2" s="1"/>
  <c r="CX138" i="2"/>
  <c r="DH88" i="2"/>
  <c r="DJ88" i="2" s="1"/>
  <c r="DK88" i="2"/>
  <c r="BZ92" i="2"/>
  <c r="CA92" i="2" s="1"/>
  <c r="DL93" i="2"/>
  <c r="DL95" i="2"/>
  <c r="BK96" i="2"/>
  <c r="BL96" i="2" s="1"/>
  <c r="DH98" i="2"/>
  <c r="DJ98" i="2" s="1"/>
  <c r="BA102" i="2"/>
  <c r="BC102" i="2" s="1"/>
  <c r="BD102" i="2" s="1"/>
  <c r="BE102" i="2" s="1"/>
  <c r="BC103" i="2"/>
  <c r="BD103" i="2" s="1"/>
  <c r="BE103" i="2" s="1"/>
  <c r="DK104" i="2"/>
  <c r="CY106" i="2"/>
  <c r="DB106" i="2" s="1"/>
  <c r="DE106" i="2" s="1"/>
  <c r="BA107" i="2"/>
  <c r="BC107" i="2" s="1"/>
  <c r="BD107" i="2" s="1"/>
  <c r="BE107" i="2" s="1"/>
  <c r="BY119" i="2"/>
  <c r="CA119" i="2" s="1"/>
  <c r="BT119" i="2"/>
  <c r="BS119" i="2"/>
  <c r="BO126" i="2"/>
  <c r="BZ126" i="2"/>
  <c r="BO150" i="2"/>
  <c r="BZ150" i="2"/>
  <c r="BY150" i="2"/>
  <c r="CA150" i="2" s="1"/>
  <c r="AY85" i="2"/>
  <c r="BA88" i="2"/>
  <c r="BC88" i="2" s="1"/>
  <c r="BD88" i="2" s="1"/>
  <c r="BE88" i="2" s="1"/>
  <c r="BZ97" i="2"/>
  <c r="CY101" i="2"/>
  <c r="DB101" i="2" s="1"/>
  <c r="DE101" i="2" s="1"/>
  <c r="DH102" i="2"/>
  <c r="DJ102" i="2" s="1"/>
  <c r="DL103" i="2"/>
  <c r="DH103" i="2"/>
  <c r="BK104" i="2"/>
  <c r="BL104" i="2" s="1"/>
  <c r="AY105" i="2"/>
  <c r="DH107" i="2"/>
  <c r="DJ107" i="2" s="1"/>
  <c r="CZ116" i="2"/>
  <c r="DC116" i="2" s="1"/>
  <c r="DF116" i="2" s="1"/>
  <c r="DJ116" i="2" s="1"/>
  <c r="CA118" i="2"/>
  <c r="CB118" i="2" s="1"/>
  <c r="CX118" i="2"/>
  <c r="BO119" i="2"/>
  <c r="CX122" i="2"/>
  <c r="CX130" i="2"/>
  <c r="BZ93" i="2"/>
  <c r="CA93" i="2" s="1"/>
  <c r="BC105" i="2"/>
  <c r="BD105" i="2" s="1"/>
  <c r="BE105" i="2" s="1"/>
  <c r="BZ115" i="2"/>
  <c r="BT115" i="2"/>
  <c r="CX115" i="2"/>
  <c r="BO118" i="2"/>
  <c r="CY118" i="2"/>
  <c r="DB118" i="2" s="1"/>
  <c r="DE118" i="2" s="1"/>
  <c r="BY121" i="2"/>
  <c r="CA121" i="2" s="1"/>
  <c r="CB121" i="2" s="1"/>
  <c r="DC134" i="2"/>
  <c r="DF134" i="2" s="1"/>
  <c r="BA50" i="2"/>
  <c r="BC50" i="2" s="1"/>
  <c r="BD50" i="2" s="1"/>
  <c r="BE50" i="2" s="1"/>
  <c r="DL58" i="2"/>
  <c r="DK62" i="2"/>
  <c r="DH66" i="2"/>
  <c r="DJ66" i="2" s="1"/>
  <c r="BS70" i="2"/>
  <c r="BU70" i="2" s="1"/>
  <c r="BV70" i="2" s="1"/>
  <c r="BT77" i="2"/>
  <c r="DH85" i="2"/>
  <c r="BS87" i="2"/>
  <c r="BU87" i="2" s="1"/>
  <c r="BV87" i="2" s="1"/>
  <c r="BY89" i="2"/>
  <c r="CA89" i="2" s="1"/>
  <c r="CB89" i="2" s="1"/>
  <c r="BC95" i="2"/>
  <c r="BD95" i="2" s="1"/>
  <c r="BE95" i="2" s="1"/>
  <c r="CY108" i="2"/>
  <c r="DB108" i="2" s="1"/>
  <c r="DE108" i="2" s="1"/>
  <c r="AY111" i="2"/>
  <c r="DC114" i="2"/>
  <c r="DF114" i="2" s="1"/>
  <c r="BO115" i="2"/>
  <c r="CX117" i="2"/>
  <c r="BS118" i="2"/>
  <c r="BZ121" i="2"/>
  <c r="CZ122" i="2"/>
  <c r="DC122" i="2" s="1"/>
  <c r="DF122" i="2" s="1"/>
  <c r="DJ122" i="2" s="1"/>
  <c r="CX127" i="2"/>
  <c r="CZ130" i="2"/>
  <c r="DC130" i="2" s="1"/>
  <c r="DF130" i="2" s="1"/>
  <c r="BS52" i="2"/>
  <c r="BU52" i="2" s="1"/>
  <c r="BV52" i="2" s="1"/>
  <c r="BA54" i="2"/>
  <c r="BC54" i="2" s="1"/>
  <c r="BD54" i="2" s="1"/>
  <c r="BE54" i="2" s="1"/>
  <c r="BY55" i="2"/>
  <c r="CA55" i="2" s="1"/>
  <c r="DK58" i="2"/>
  <c r="DL64" i="2"/>
  <c r="DK68" i="2"/>
  <c r="BY73" i="2"/>
  <c r="CA73" i="2" s="1"/>
  <c r="CB73" i="2" s="1"/>
  <c r="BA75" i="2"/>
  <c r="BC75" i="2" s="1"/>
  <c r="BD75" i="2" s="1"/>
  <c r="BE75" i="2" s="1"/>
  <c r="DL76" i="2"/>
  <c r="BS76" i="2"/>
  <c r="BU76" i="2" s="1"/>
  <c r="BV76" i="2" s="1"/>
  <c r="DL77" i="2"/>
  <c r="DL83" i="2"/>
  <c r="BA85" i="2"/>
  <c r="BC85" i="2" s="1"/>
  <c r="BD85" i="2" s="1"/>
  <c r="BE85" i="2" s="1"/>
  <c r="DL87" i="2"/>
  <c r="BZ89" i="2"/>
  <c r="BJ97" i="2"/>
  <c r="BO97" i="2" s="1"/>
  <c r="BY99" i="2"/>
  <c r="AY100" i="2"/>
  <c r="CY104" i="2"/>
  <c r="DB104" i="2" s="1"/>
  <c r="DE104" i="2" s="1"/>
  <c r="CA105" i="2"/>
  <c r="CZ108" i="2"/>
  <c r="DC108" i="2" s="1"/>
  <c r="DF108" i="2" s="1"/>
  <c r="DJ108" i="2" s="1"/>
  <c r="BT109" i="2"/>
  <c r="BS109" i="2"/>
  <c r="BO122" i="2"/>
  <c r="BZ122" i="2"/>
  <c r="BY124" i="2"/>
  <c r="CZ124" i="2"/>
  <c r="DC124" i="2" s="1"/>
  <c r="DF124" i="2" s="1"/>
  <c r="DJ124" i="2" s="1"/>
  <c r="BS58" i="2"/>
  <c r="BU58" i="2" s="1"/>
  <c r="BV58" i="2" s="1"/>
  <c r="BY61" i="2"/>
  <c r="BA70" i="2"/>
  <c r="BC70" i="2" s="1"/>
  <c r="BD70" i="2" s="1"/>
  <c r="BE70" i="2" s="1"/>
  <c r="DL71" i="2"/>
  <c r="DH77" i="2"/>
  <c r="DJ77" i="2" s="1"/>
  <c r="BY83" i="2"/>
  <c r="DH87" i="2"/>
  <c r="DJ87" i="2" s="1"/>
  <c r="BK89" i="2"/>
  <c r="BL89" i="2" s="1"/>
  <c r="BJ98" i="2"/>
  <c r="BO98" i="2" s="1"/>
  <c r="BC99" i="2"/>
  <c r="BD99" i="2" s="1"/>
  <c r="BE99" i="2" s="1"/>
  <c r="CX103" i="2"/>
  <c r="CA107" i="2"/>
  <c r="CB107" i="2" s="1"/>
  <c r="BK113" i="2"/>
  <c r="BL113" i="2" s="1"/>
  <c r="BY116" i="2"/>
  <c r="CA116" i="2" s="1"/>
  <c r="CZ117" i="2"/>
  <c r="DC117" i="2" s="1"/>
  <c r="DF117" i="2" s="1"/>
  <c r="DJ117" i="2" s="1"/>
  <c r="CX123" i="2"/>
  <c r="BB140" i="2"/>
  <c r="BA140" i="2"/>
  <c r="BC140" i="2" s="1"/>
  <c r="BD140" i="2" s="1"/>
  <c r="BE140" i="2" s="1"/>
  <c r="DK91" i="2"/>
  <c r="DM91" i="2" s="1"/>
  <c r="BZ100" i="2"/>
  <c r="CA100" i="2" s="1"/>
  <c r="BY108" i="2"/>
  <c r="CA108" i="2" s="1"/>
  <c r="BA115" i="2"/>
  <c r="BC115" i="2" s="1"/>
  <c r="BD115" i="2" s="1"/>
  <c r="BE115" i="2" s="1"/>
  <c r="BA118" i="2"/>
  <c r="BC118" i="2" s="1"/>
  <c r="BD118" i="2" s="1"/>
  <c r="BE118" i="2" s="1"/>
  <c r="BA119" i="2"/>
  <c r="BC119" i="2" s="1"/>
  <c r="BD119" i="2" s="1"/>
  <c r="BE119" i="2" s="1"/>
  <c r="BJ125" i="2"/>
  <c r="CY125" i="2"/>
  <c r="DB125" i="2" s="1"/>
  <c r="DE125" i="2" s="1"/>
  <c r="DL126" i="2"/>
  <c r="DH126" i="2"/>
  <c r="DJ126" i="2" s="1"/>
  <c r="DJ132" i="2"/>
  <c r="DH137" i="2"/>
  <c r="AY152" i="2"/>
  <c r="DL106" i="2"/>
  <c r="DK106" i="2"/>
  <c r="AY106" i="2"/>
  <c r="AY109" i="2"/>
  <c r="CY116" i="2"/>
  <c r="DB116" i="2" s="1"/>
  <c r="DE116" i="2" s="1"/>
  <c r="AY123" i="2"/>
  <c r="DH127" i="2"/>
  <c r="BC130" i="2"/>
  <c r="BD130" i="2" s="1"/>
  <c r="BE130" i="2" s="1"/>
  <c r="CX143" i="2"/>
  <c r="CZ143" i="2"/>
  <c r="CA151" i="2"/>
  <c r="CB151" i="2" s="1"/>
  <c r="BY103" i="2"/>
  <c r="CA103" i="2" s="1"/>
  <c r="BA111" i="2"/>
  <c r="BC111" i="2" s="1"/>
  <c r="BD111" i="2" s="1"/>
  <c r="BE111" i="2" s="1"/>
  <c r="DL112" i="2"/>
  <c r="BU113" i="2"/>
  <c r="BV113" i="2" s="1"/>
  <c r="BZ118" i="2"/>
  <c r="CX102" i="2"/>
  <c r="BZ103" i="2"/>
  <c r="DH106" i="2"/>
  <c r="DJ106" i="2" s="1"/>
  <c r="BY115" i="2"/>
  <c r="CA115" i="2" s="1"/>
  <c r="CB115" i="2" s="1"/>
  <c r="CX125" i="2"/>
  <c r="BC128" i="2"/>
  <c r="BD128" i="2" s="1"/>
  <c r="BE128" i="2" s="1"/>
  <c r="CX137" i="2"/>
  <c r="BZ108" i="2"/>
  <c r="DJ112" i="2"/>
  <c r="BB121" i="2"/>
  <c r="BA121" i="2"/>
  <c r="DC125" i="2"/>
  <c r="DF125" i="2" s="1"/>
  <c r="BZ128" i="2"/>
  <c r="DC131" i="2"/>
  <c r="DF131" i="2" s="1"/>
  <c r="DJ131" i="2" s="1"/>
  <c r="BA87" i="2"/>
  <c r="BC87" i="2" s="1"/>
  <c r="BD87" i="2" s="1"/>
  <c r="BE87" i="2" s="1"/>
  <c r="BA90" i="2"/>
  <c r="BC90" i="2" s="1"/>
  <c r="BD90" i="2" s="1"/>
  <c r="BE90" i="2" s="1"/>
  <c r="BJ103" i="2"/>
  <c r="BO103" i="2" s="1"/>
  <c r="AY117" i="2"/>
  <c r="BZ119" i="2"/>
  <c r="BJ134" i="2"/>
  <c r="BO134" i="2" s="1"/>
  <c r="CY135" i="2"/>
  <c r="DB135" i="2" s="1"/>
  <c r="DE135" i="2" s="1"/>
  <c r="DC141" i="2"/>
  <c r="DF141" i="2" s="1"/>
  <c r="DJ141" i="2" s="1"/>
  <c r="BA86" i="2"/>
  <c r="BC86" i="2" s="1"/>
  <c r="BD86" i="2" s="1"/>
  <c r="BE86" i="2" s="1"/>
  <c r="BJ94" i="2"/>
  <c r="BO94" i="2" s="1"/>
  <c r="CA111" i="2"/>
  <c r="CB111" i="2" s="1"/>
  <c r="BJ121" i="2"/>
  <c r="BO121" i="2" s="1"/>
  <c r="CY127" i="2"/>
  <c r="DB127" i="2" s="1"/>
  <c r="DE127" i="2" s="1"/>
  <c r="BA132" i="2"/>
  <c r="BB132" i="2"/>
  <c r="CZ137" i="2"/>
  <c r="DC137" i="2" s="1"/>
  <c r="DF137" i="2" s="1"/>
  <c r="DH100" i="2"/>
  <c r="DJ100" i="2" s="1"/>
  <c r="BC104" i="2"/>
  <c r="BD104" i="2" s="1"/>
  <c r="BE104" i="2" s="1"/>
  <c r="DL110" i="2"/>
  <c r="DH110" i="2"/>
  <c r="DJ110" i="2" s="1"/>
  <c r="DH113" i="2"/>
  <c r="DJ113" i="2" s="1"/>
  <c r="DL113" i="2"/>
  <c r="BZ113" i="2"/>
  <c r="AY114" i="2"/>
  <c r="DH120" i="2"/>
  <c r="DJ120" i="2" s="1"/>
  <c r="DH125" i="2"/>
  <c r="BU129" i="2"/>
  <c r="BV129" i="2" s="1"/>
  <c r="CX131" i="2"/>
  <c r="CX132" i="2"/>
  <c r="DC133" i="2"/>
  <c r="DF133" i="2" s="1"/>
  <c r="DJ133" i="2" s="1"/>
  <c r="BU144" i="2"/>
  <c r="BV144" i="2" s="1"/>
  <c r="DC146" i="2"/>
  <c r="DF146" i="2" s="1"/>
  <c r="DJ146" i="2" s="1"/>
  <c r="CX129" i="2"/>
  <c r="BJ132" i="2"/>
  <c r="CX136" i="2"/>
  <c r="BK109" i="2"/>
  <c r="BL109" i="2" s="1"/>
  <c r="BY109" i="2"/>
  <c r="CA109" i="2" s="1"/>
  <c r="BS115" i="2"/>
  <c r="BU115" i="2" s="1"/>
  <c r="BV115" i="2" s="1"/>
  <c r="BT118" i="2"/>
  <c r="BB120" i="2"/>
  <c r="BC120" i="2" s="1"/>
  <c r="BD120" i="2" s="1"/>
  <c r="BE120" i="2" s="1"/>
  <c r="CY122" i="2"/>
  <c r="DB122" i="2" s="1"/>
  <c r="DE122" i="2" s="1"/>
  <c r="BU124" i="2"/>
  <c r="BV124" i="2" s="1"/>
  <c r="BZ129" i="2"/>
  <c r="CA129" i="2" s="1"/>
  <c r="CY129" i="2"/>
  <c r="DB129" i="2" s="1"/>
  <c r="DE129" i="2" s="1"/>
  <c r="CY132" i="2"/>
  <c r="DB132" i="2" s="1"/>
  <c r="DE132" i="2" s="1"/>
  <c r="BB133" i="2"/>
  <c r="BA133" i="2"/>
  <c r="BC133" i="2" s="1"/>
  <c r="BD133" i="2" s="1"/>
  <c r="BE133" i="2" s="1"/>
  <c r="CA138" i="2"/>
  <c r="CA149" i="2"/>
  <c r="BY125" i="2"/>
  <c r="AY128" i="2"/>
  <c r="CA130" i="2"/>
  <c r="CB130" i="2" s="1"/>
  <c r="DJ134" i="2"/>
  <c r="AY136" i="2"/>
  <c r="BY141" i="2"/>
  <c r="AY126" i="2"/>
  <c r="DJ136" i="2"/>
  <c r="BZ141" i="2"/>
  <c r="DL154" i="2"/>
  <c r="DH154" i="2"/>
  <c r="AY132" i="2"/>
  <c r="CY137" i="2"/>
  <c r="DB137" i="2" s="1"/>
  <c r="DE137" i="2" s="1"/>
  <c r="BZ152" i="2"/>
  <c r="BJ108" i="2"/>
  <c r="BO108" i="2" s="1"/>
  <c r="BY110" i="2"/>
  <c r="DH111" i="2"/>
  <c r="DJ111" i="2" s="1"/>
  <c r="DL114" i="2"/>
  <c r="BT116" i="2"/>
  <c r="BU116" i="2" s="1"/>
  <c r="BV116" i="2" s="1"/>
  <c r="AY121" i="2"/>
  <c r="BK123" i="2"/>
  <c r="BL123" i="2" s="1"/>
  <c r="BA124" i="2"/>
  <c r="BC124" i="2" s="1"/>
  <c r="BD124" i="2" s="1"/>
  <c r="BE124" i="2" s="1"/>
  <c r="BA126" i="2"/>
  <c r="BC126" i="2" s="1"/>
  <c r="BD126" i="2" s="1"/>
  <c r="BE126" i="2" s="1"/>
  <c r="BJ127" i="2"/>
  <c r="DH130" i="2"/>
  <c r="BO131" i="2"/>
  <c r="BS133" i="2"/>
  <c r="BU134" i="2"/>
  <c r="BV134" i="2" s="1"/>
  <c r="DL135" i="2"/>
  <c r="CA136" i="2"/>
  <c r="DH139" i="2"/>
  <c r="DL139" i="2"/>
  <c r="BJ139" i="2"/>
  <c r="BZ139" i="2" s="1"/>
  <c r="CY142" i="2"/>
  <c r="DB142" i="2" s="1"/>
  <c r="DE142" i="2" s="1"/>
  <c r="CY143" i="2"/>
  <c r="DB143" i="2" s="1"/>
  <c r="DE143" i="2" s="1"/>
  <c r="CX146" i="2"/>
  <c r="CX149" i="2"/>
  <c r="CZ150" i="2"/>
  <c r="DC150" i="2" s="1"/>
  <c r="DF150" i="2" s="1"/>
  <c r="DJ150" i="2" s="1"/>
  <c r="BT104" i="2"/>
  <c r="BU104" i="2" s="1"/>
  <c r="BV104" i="2" s="1"/>
  <c r="BA109" i="2"/>
  <c r="BC109" i="2" s="1"/>
  <c r="BD109" i="2" s="1"/>
  <c r="BE109" i="2" s="1"/>
  <c r="BZ110" i="2"/>
  <c r="DL121" i="2"/>
  <c r="BZ124" i="2"/>
  <c r="BT133" i="2"/>
  <c r="AY134" i="2"/>
  <c r="CZ142" i="2"/>
  <c r="DC142" i="2" s="1"/>
  <c r="DF142" i="2" s="1"/>
  <c r="BY144" i="2"/>
  <c r="BT144" i="2"/>
  <c r="BZ145" i="2"/>
  <c r="BY145" i="2"/>
  <c r="CA145" i="2" s="1"/>
  <c r="BZ111" i="2"/>
  <c r="AY122" i="2"/>
  <c r="CY131" i="2"/>
  <c r="DB131" i="2" s="1"/>
  <c r="DE131" i="2" s="1"/>
  <c r="DL140" i="2"/>
  <c r="DH140" i="2"/>
  <c r="BJ140" i="2"/>
  <c r="DC140" i="2" s="1"/>
  <c r="DF140" i="2" s="1"/>
  <c r="BK141" i="2"/>
  <c r="BL141" i="2" s="1"/>
  <c r="CX141" i="2"/>
  <c r="BY142" i="2"/>
  <c r="BO144" i="2"/>
  <c r="CX145" i="2"/>
  <c r="BU146" i="2"/>
  <c r="BV146" i="2" s="1"/>
  <c r="CY148" i="2"/>
  <c r="DB148" i="2" s="1"/>
  <c r="DE148" i="2" s="1"/>
  <c r="CY150" i="2"/>
  <c r="DB150" i="2" s="1"/>
  <c r="DE150" i="2" s="1"/>
  <c r="BY152" i="2"/>
  <c r="CA152" i="2" s="1"/>
  <c r="CB152" i="2" s="1"/>
  <c r="CX144" i="2"/>
  <c r="CX147" i="2"/>
  <c r="AY151" i="2"/>
  <c r="BT153" i="2"/>
  <c r="BY132" i="2"/>
  <c r="BK133" i="2"/>
  <c r="BL133" i="2" s="1"/>
  <c r="BA137" i="2"/>
  <c r="BC137" i="2" s="1"/>
  <c r="BD137" i="2" s="1"/>
  <c r="BE137" i="2" s="1"/>
  <c r="DH138" i="2"/>
  <c r="DJ138" i="2" s="1"/>
  <c r="BS141" i="2"/>
  <c r="BU141" i="2" s="1"/>
  <c r="BV141" i="2" s="1"/>
  <c r="BA143" i="2"/>
  <c r="BC143" i="2" s="1"/>
  <c r="BD143" i="2" s="1"/>
  <c r="BE143" i="2" s="1"/>
  <c r="BA145" i="2"/>
  <c r="BC145" i="2" s="1"/>
  <c r="BD145" i="2" s="1"/>
  <c r="BE145" i="2" s="1"/>
  <c r="BA148" i="2"/>
  <c r="BC148" i="2" s="1"/>
  <c r="BD148" i="2" s="1"/>
  <c r="BE148" i="2" s="1"/>
  <c r="BK149" i="2"/>
  <c r="BL149" i="2" s="1"/>
  <c r="BZ151" i="2"/>
  <c r="BY153" i="2"/>
  <c r="CA153" i="2" s="1"/>
  <c r="CB153" i="2" s="1"/>
  <c r="BJ154" i="2"/>
  <c r="BT141" i="2"/>
  <c r="CY144" i="2"/>
  <c r="DB144" i="2" s="1"/>
  <c r="DE144" i="2" s="1"/>
  <c r="DL145" i="2"/>
  <c r="CY145" i="2"/>
  <c r="DB145" i="2" s="1"/>
  <c r="DE145" i="2" s="1"/>
  <c r="DL146" i="2"/>
  <c r="BZ148" i="2"/>
  <c r="DB153" i="2"/>
  <c r="DE153" i="2" s="1"/>
  <c r="BK138" i="2"/>
  <c r="BL138" i="2" s="1"/>
  <c r="BU140" i="2"/>
  <c r="BV140" i="2" s="1"/>
  <c r="DL142" i="2"/>
  <c r="BZ142" i="2"/>
  <c r="BB146" i="2"/>
  <c r="BC146" i="2" s="1"/>
  <c r="BD146" i="2" s="1"/>
  <c r="BE146" i="2" s="1"/>
  <c r="BY146" i="2"/>
  <c r="CA146" i="2" s="1"/>
  <c r="BK148" i="2"/>
  <c r="BL148" i="2" s="1"/>
  <c r="DL153" i="2"/>
  <c r="DK153" i="2"/>
  <c r="DH153" i="2"/>
  <c r="DJ153" i="2" s="1"/>
  <c r="CX154" i="2"/>
  <c r="BA142" i="2"/>
  <c r="BC142" i="2" s="1"/>
  <c r="BD142" i="2" s="1"/>
  <c r="BE142" i="2" s="1"/>
  <c r="BZ144" i="2"/>
  <c r="BT152" i="2"/>
  <c r="CY152" i="2"/>
  <c r="DB152" i="2" s="1"/>
  <c r="DE152" i="2" s="1"/>
  <c r="BY154" i="2"/>
  <c r="CY154" i="2"/>
  <c r="DB154" i="2" s="1"/>
  <c r="DE154" i="2" s="1"/>
  <c r="BA113" i="2"/>
  <c r="BC113" i="2" s="1"/>
  <c r="BD113" i="2" s="1"/>
  <c r="BE113" i="2" s="1"/>
  <c r="DK121" i="2"/>
  <c r="DH123" i="2"/>
  <c r="DJ123" i="2" s="1"/>
  <c r="DK123" i="2"/>
  <c r="DL141" i="2"/>
  <c r="BJ142" i="2"/>
  <c r="BO142" i="2" s="1"/>
  <c r="DH142" i="2"/>
  <c r="DH144" i="2"/>
  <c r="DJ144" i="2" s="1"/>
  <c r="DH145" i="2"/>
  <c r="DJ145" i="2" s="1"/>
  <c r="BU151" i="2"/>
  <c r="BV151" i="2" s="1"/>
  <c r="BO153" i="2"/>
  <c r="CZ154" i="2"/>
  <c r="DC154" i="2" s="1"/>
  <c r="DF154" i="2" s="1"/>
  <c r="DL123" i="2"/>
  <c r="BS126" i="2"/>
  <c r="BU126" i="2" s="1"/>
  <c r="BV126" i="2" s="1"/>
  <c r="BA141" i="2"/>
  <c r="BC141" i="2" s="1"/>
  <c r="BD141" i="2" s="1"/>
  <c r="BE141" i="2" s="1"/>
  <c r="BZ146" i="2"/>
  <c r="AY137" i="2"/>
  <c r="BT142" i="2"/>
  <c r="BU142" i="2" s="1"/>
  <c r="BV142" i="2" s="1"/>
  <c r="BT143" i="2"/>
  <c r="BU143" i="2" s="1"/>
  <c r="BV143" i="2" s="1"/>
  <c r="BY148" i="2"/>
  <c r="CA148" i="2" s="1"/>
  <c r="BS152" i="2"/>
  <c r="BU152" i="2" s="1"/>
  <c r="BV152" i="2" s="1"/>
  <c r="AY150" i="2"/>
  <c r="DH151" i="2"/>
  <c r="DJ151" i="2" s="1"/>
  <c r="DL152" i="2"/>
  <c r="BS153" i="2"/>
  <c r="BU153" i="2" s="1"/>
  <c r="BV153" i="2" s="1"/>
  <c r="BA153" i="2"/>
  <c r="BC153" i="2" s="1"/>
  <c r="BD153" i="2" s="1"/>
  <c r="BE153" i="2" s="1"/>
  <c r="BA154" i="2"/>
  <c r="BC154" i="2" s="1"/>
  <c r="BD154" i="2" s="1"/>
  <c r="BE154" i="2" s="1"/>
  <c r="BY135" i="2"/>
  <c r="BJ147" i="2"/>
  <c r="BO147" i="2" s="1"/>
  <c r="DH149" i="2"/>
  <c r="DJ149" i="2" s="1"/>
  <c r="BZ135" i="2"/>
  <c r="BZ137" i="2"/>
  <c r="CA137" i="2" s="1"/>
  <c r="BJ143" i="2"/>
  <c r="BJ146" i="2"/>
  <c r="BO146" i="2" s="1"/>
  <c r="AY148" i="2"/>
  <c r="BA149" i="2"/>
  <c r="BC149" i="2" s="1"/>
  <c r="BD149" i="2" s="1"/>
  <c r="BE149" i="2" s="1"/>
  <c r="DL151" i="2"/>
  <c r="BZ136" i="2"/>
  <c r="DH152" i="2"/>
  <c r="DJ152" i="2" s="1"/>
  <c r="BA139" i="2"/>
  <c r="BC139" i="2" s="1"/>
  <c r="BD139" i="2" s="1"/>
  <c r="BE139" i="2" s="1"/>
  <c r="BA151" i="2"/>
  <c r="BC151" i="2" s="1"/>
  <c r="BD151" i="2" s="1"/>
  <c r="BE151" i="2" s="1"/>
  <c r="BA138" i="2"/>
  <c r="BC138" i="2" s="1"/>
  <c r="BD138" i="2" s="1"/>
  <c r="BE138" i="2" s="1"/>
  <c r="BA150" i="2"/>
  <c r="BC150" i="2" s="1"/>
  <c r="BD150" i="2" s="1"/>
  <c r="BE150" i="2" s="1"/>
  <c r="CB19" i="2" l="1"/>
  <c r="DK19" i="2"/>
  <c r="CB13" i="2"/>
  <c r="DK13" i="2"/>
  <c r="DN19" i="2"/>
  <c r="DM19" i="2"/>
  <c r="CB93" i="2"/>
  <c r="DK93" i="2"/>
  <c r="DN93" i="2" s="1"/>
  <c r="DN4" i="2"/>
  <c r="DM4" i="2"/>
  <c r="CB6" i="2"/>
  <c r="DK6" i="2"/>
  <c r="DN6" i="2" s="1"/>
  <c r="DM5" i="2"/>
  <c r="DN5" i="2"/>
  <c r="DN12" i="2"/>
  <c r="DM12" i="2"/>
  <c r="CB129" i="2"/>
  <c r="DK129" i="2"/>
  <c r="CB100" i="2"/>
  <c r="DK100" i="2"/>
  <c r="DN100" i="2" s="1"/>
  <c r="DN72" i="2"/>
  <c r="DM72" i="2"/>
  <c r="DN121" i="2"/>
  <c r="DM121" i="2"/>
  <c r="CB137" i="2"/>
  <c r="DK137" i="2"/>
  <c r="DN133" i="2"/>
  <c r="DM133" i="2"/>
  <c r="CB92" i="2"/>
  <c r="DK92" i="2"/>
  <c r="DN105" i="2"/>
  <c r="DM105" i="2"/>
  <c r="DN47" i="2"/>
  <c r="DM47" i="2"/>
  <c r="DN116" i="2"/>
  <c r="DN101" i="2"/>
  <c r="BY127" i="2"/>
  <c r="BO127" i="2"/>
  <c r="DK116" i="2"/>
  <c r="DM116" i="2" s="1"/>
  <c r="CB116" i="2"/>
  <c r="BY143" i="2"/>
  <c r="BO143" i="2"/>
  <c r="DK151" i="2"/>
  <c r="DN123" i="2"/>
  <c r="DM123" i="2"/>
  <c r="BZ147" i="2"/>
  <c r="DJ130" i="2"/>
  <c r="BO125" i="2"/>
  <c r="BZ125" i="2"/>
  <c r="CA125" i="2" s="1"/>
  <c r="BU95" i="2"/>
  <c r="BV95" i="2" s="1"/>
  <c r="DM86" i="2"/>
  <c r="DN86" i="2"/>
  <c r="CA76" i="2"/>
  <c r="BY51" i="2"/>
  <c r="CA51" i="2" s="1"/>
  <c r="CA49" i="2"/>
  <c r="DJ22" i="2"/>
  <c r="DJ48" i="2"/>
  <c r="CA60" i="2"/>
  <c r="BY35" i="2"/>
  <c r="CB28" i="2"/>
  <c r="DK28" i="2"/>
  <c r="BU131" i="2"/>
  <c r="BV131" i="2" s="1"/>
  <c r="DM32" i="2"/>
  <c r="DN32" i="2"/>
  <c r="CA56" i="2"/>
  <c r="CB119" i="2"/>
  <c r="DK119" i="2"/>
  <c r="DN119" i="2" s="1"/>
  <c r="BZ94" i="2"/>
  <c r="DN129" i="2"/>
  <c r="DM129" i="2"/>
  <c r="DM58" i="2"/>
  <c r="DN58" i="2"/>
  <c r="BO82" i="2"/>
  <c r="BZ82" i="2"/>
  <c r="BY82" i="2"/>
  <c r="CA82" i="2" s="1"/>
  <c r="CA48" i="2"/>
  <c r="DN14" i="2"/>
  <c r="DM14" i="2"/>
  <c r="BZ35" i="2"/>
  <c r="DN88" i="2"/>
  <c r="DM88" i="2"/>
  <c r="DN73" i="2"/>
  <c r="DM73" i="2"/>
  <c r="DN80" i="2"/>
  <c r="DM80" i="2"/>
  <c r="DM26" i="2"/>
  <c r="DN26" i="2"/>
  <c r="BO44" i="2"/>
  <c r="BZ44" i="2"/>
  <c r="DK131" i="2"/>
  <c r="DN131" i="2" s="1"/>
  <c r="CB131" i="2"/>
  <c r="DC30" i="2"/>
  <c r="DF30" i="2" s="1"/>
  <c r="DJ30" i="2" s="1"/>
  <c r="DC27" i="2"/>
  <c r="DF27" i="2" s="1"/>
  <c r="DJ27" i="2" s="1"/>
  <c r="BZ40" i="2"/>
  <c r="CA40" i="2" s="1"/>
  <c r="DM38" i="2"/>
  <c r="DN38" i="2"/>
  <c r="CA44" i="2"/>
  <c r="CA69" i="2"/>
  <c r="BC72" i="2"/>
  <c r="BD72" i="2" s="1"/>
  <c r="BE72" i="2" s="1"/>
  <c r="BO61" i="2"/>
  <c r="BP51" i="2" s="1"/>
  <c r="BZ61" i="2"/>
  <c r="DN74" i="2"/>
  <c r="DM74" i="2"/>
  <c r="DN16" i="2"/>
  <c r="DM16" i="2"/>
  <c r="DM43" i="2"/>
  <c r="DN43" i="2"/>
  <c r="CA128" i="2"/>
  <c r="CB17" i="2"/>
  <c r="DK17" i="2"/>
  <c r="DM17" i="2" s="1"/>
  <c r="BO85" i="2"/>
  <c r="BY85" i="2"/>
  <c r="CA85" i="2" s="1"/>
  <c r="DC44" i="2"/>
  <c r="DF44" i="2" s="1"/>
  <c r="CA36" i="2"/>
  <c r="DN106" i="2"/>
  <c r="DM106" i="2"/>
  <c r="BZ143" i="2"/>
  <c r="CB149" i="2"/>
  <c r="DK149" i="2"/>
  <c r="BC121" i="2"/>
  <c r="BD121" i="2" s="1"/>
  <c r="BE121" i="2" s="1"/>
  <c r="DC143" i="2"/>
  <c r="DF143" i="2" s="1"/>
  <c r="DJ143" i="2" s="1"/>
  <c r="DJ137" i="2"/>
  <c r="DK111" i="2"/>
  <c r="DN111" i="2" s="1"/>
  <c r="CA61" i="2"/>
  <c r="DM92" i="2"/>
  <c r="DN92" i="2"/>
  <c r="CB47" i="2"/>
  <c r="DK47" i="2"/>
  <c r="DN78" i="2"/>
  <c r="DM78" i="2"/>
  <c r="DN70" i="2"/>
  <c r="DM70" i="2"/>
  <c r="BZ77" i="2"/>
  <c r="CA77" i="2" s="1"/>
  <c r="DK46" i="2"/>
  <c r="CA42" i="2"/>
  <c r="DN53" i="2"/>
  <c r="DM53" i="2"/>
  <c r="DK23" i="2"/>
  <c r="CB23" i="2"/>
  <c r="DN13" i="2"/>
  <c r="DM13" i="2"/>
  <c r="DK103" i="2"/>
  <c r="CB103" i="2"/>
  <c r="DJ154" i="2"/>
  <c r="CB105" i="2"/>
  <c r="DK105" i="2"/>
  <c r="DK136" i="2"/>
  <c r="CB136" i="2"/>
  <c r="CB108" i="2"/>
  <c r="DK108" i="2"/>
  <c r="DN108" i="2" s="1"/>
  <c r="CA99" i="2"/>
  <c r="BU118" i="2"/>
  <c r="BV118" i="2" s="1"/>
  <c r="CB81" i="2"/>
  <c r="DK81" i="2"/>
  <c r="DM81" i="2" s="1"/>
  <c r="DJ94" i="2"/>
  <c r="DK118" i="2"/>
  <c r="DN118" i="2" s="1"/>
  <c r="DC82" i="2"/>
  <c r="DF82" i="2" s="1"/>
  <c r="DJ82" i="2" s="1"/>
  <c r="DJ90" i="2"/>
  <c r="DN67" i="2"/>
  <c r="DM67" i="2"/>
  <c r="DJ46" i="2"/>
  <c r="CA37" i="2"/>
  <c r="BZ22" i="2"/>
  <c r="BY90" i="2"/>
  <c r="CA90" i="2" s="1"/>
  <c r="DK45" i="2"/>
  <c r="DM45" i="2" s="1"/>
  <c r="CA24" i="2"/>
  <c r="DM9" i="2"/>
  <c r="DN9" i="2"/>
  <c r="BY27" i="2"/>
  <c r="CA27" i="2" s="1"/>
  <c r="DN11" i="2"/>
  <c r="DM11" i="2"/>
  <c r="BZ30" i="2"/>
  <c r="CB150" i="2"/>
  <c r="DK150" i="2"/>
  <c r="DM150" i="2" s="1"/>
  <c r="BY94" i="2"/>
  <c r="CA135" i="2"/>
  <c r="DN136" i="2"/>
  <c r="DM136" i="2"/>
  <c r="DJ125" i="2"/>
  <c r="BO117" i="2"/>
  <c r="BY117" i="2"/>
  <c r="CA117" i="2" s="1"/>
  <c r="BZ117" i="2"/>
  <c r="DK115" i="2"/>
  <c r="BU72" i="2"/>
  <c r="BV72" i="2" s="1"/>
  <c r="DN31" i="2"/>
  <c r="DM31" i="2"/>
  <c r="DN81" i="2"/>
  <c r="DC97" i="2"/>
  <c r="DF97" i="2" s="1"/>
  <c r="DK34" i="2"/>
  <c r="DN34" i="2" s="1"/>
  <c r="DM62" i="2"/>
  <c r="DN62" i="2"/>
  <c r="BC49" i="2"/>
  <c r="BD49" i="2" s="1"/>
  <c r="BE49" i="2" s="1"/>
  <c r="CA21" i="2"/>
  <c r="BO39" i="2"/>
  <c r="BY39" i="2"/>
  <c r="CA39" i="2" s="1"/>
  <c r="BZ39" i="2"/>
  <c r="CA57" i="2"/>
  <c r="BY22" i="2"/>
  <c r="DK148" i="2"/>
  <c r="CB148" i="2"/>
  <c r="DN107" i="2"/>
  <c r="DM107" i="2"/>
  <c r="DJ85" i="2"/>
  <c r="BU77" i="2"/>
  <c r="BV77" i="2" s="1"/>
  <c r="BY84" i="2"/>
  <c r="DK70" i="2"/>
  <c r="DN15" i="2"/>
  <c r="DM15" i="2"/>
  <c r="DN29" i="2"/>
  <c r="DM29" i="2"/>
  <c r="BO41" i="2"/>
  <c r="BY41" i="2"/>
  <c r="CA41" i="2" s="1"/>
  <c r="DN25" i="2"/>
  <c r="DM25" i="2"/>
  <c r="BZ41" i="2"/>
  <c r="DM8" i="2"/>
  <c r="DN8" i="2"/>
  <c r="DM52" i="2"/>
  <c r="DN152" i="2"/>
  <c r="DM152" i="2"/>
  <c r="CA142" i="2"/>
  <c r="CA124" i="2"/>
  <c r="DC127" i="2"/>
  <c r="DF127" i="2" s="1"/>
  <c r="DK152" i="2"/>
  <c r="BZ140" i="2"/>
  <c r="DN120" i="2"/>
  <c r="DM120" i="2"/>
  <c r="BC132" i="2"/>
  <c r="BD132" i="2" s="1"/>
  <c r="BE132" i="2" s="1"/>
  <c r="DK126" i="2"/>
  <c r="DM126" i="2" s="1"/>
  <c r="DK87" i="2"/>
  <c r="DM87" i="2" s="1"/>
  <c r="DK102" i="2"/>
  <c r="DN102" i="2" s="1"/>
  <c r="DK101" i="2"/>
  <c r="DM101" i="2" s="1"/>
  <c r="BC114" i="2"/>
  <c r="BD114" i="2" s="1"/>
  <c r="BE114" i="2" s="1"/>
  <c r="DK66" i="2"/>
  <c r="DM66" i="2" s="1"/>
  <c r="BZ134" i="2"/>
  <c r="BC122" i="2"/>
  <c r="BD122" i="2" s="1"/>
  <c r="BE122" i="2" s="1"/>
  <c r="CB71" i="2"/>
  <c r="DK71" i="2"/>
  <c r="DN71" i="2" s="1"/>
  <c r="DC103" i="2"/>
  <c r="DF103" i="2" s="1"/>
  <c r="DJ103" i="2" s="1"/>
  <c r="DM20" i="2"/>
  <c r="DN20" i="2"/>
  <c r="DJ28" i="2"/>
  <c r="DJ57" i="2"/>
  <c r="DC61" i="2"/>
  <c r="DF61" i="2" s="1"/>
  <c r="DJ61" i="2" s="1"/>
  <c r="BZ51" i="2"/>
  <c r="DC40" i="2"/>
  <c r="DF40" i="2" s="1"/>
  <c r="DJ40" i="2" s="1"/>
  <c r="DK11" i="2"/>
  <c r="CB11" i="2"/>
  <c r="DC22" i="2"/>
  <c r="DF22" i="2" s="1"/>
  <c r="DN7" i="2"/>
  <c r="DM7" i="2"/>
  <c r="CB146" i="2"/>
  <c r="DK146" i="2"/>
  <c r="DN146" i="2" s="1"/>
  <c r="CA154" i="2"/>
  <c r="DK130" i="2"/>
  <c r="BO154" i="2"/>
  <c r="BZ154" i="2"/>
  <c r="CB145" i="2"/>
  <c r="DK145" i="2"/>
  <c r="DN145" i="2" s="1"/>
  <c r="DK114" i="2"/>
  <c r="DN114" i="2" s="1"/>
  <c r="CB138" i="2"/>
  <c r="DK138" i="2"/>
  <c r="DN138" i="2" s="1"/>
  <c r="BY97" i="2"/>
  <c r="CA97" i="2" s="1"/>
  <c r="BO140" i="2"/>
  <c r="BY140" i="2"/>
  <c r="CA140" i="2" s="1"/>
  <c r="CA110" i="2"/>
  <c r="DK95" i="2"/>
  <c r="DM95" i="2" s="1"/>
  <c r="DK107" i="2"/>
  <c r="BY98" i="2"/>
  <c r="DJ63" i="2"/>
  <c r="DC94" i="2"/>
  <c r="DF94" i="2" s="1"/>
  <c r="DC84" i="2"/>
  <c r="DF84" i="2" s="1"/>
  <c r="DJ84" i="2" s="1"/>
  <c r="DN65" i="2"/>
  <c r="DM65" i="2"/>
  <c r="BY30" i="2"/>
  <c r="CA30" i="2" s="1"/>
  <c r="DC51" i="2"/>
  <c r="DF51" i="2" s="1"/>
  <c r="DM33" i="2"/>
  <c r="DN33" i="2"/>
  <c r="DJ50" i="2"/>
  <c r="CA54" i="2"/>
  <c r="DM75" i="2"/>
  <c r="DC41" i="2"/>
  <c r="DF41" i="2" s="1"/>
  <c r="DJ41" i="2" s="1"/>
  <c r="BO139" i="2"/>
  <c r="BY139" i="2"/>
  <c r="CA139" i="2" s="1"/>
  <c r="DN149" i="2"/>
  <c r="DM149" i="2"/>
  <c r="DK89" i="2"/>
  <c r="DN89" i="2" s="1"/>
  <c r="DC139" i="2"/>
  <c r="DF139" i="2" s="1"/>
  <c r="DJ139" i="2" s="1"/>
  <c r="DK122" i="2"/>
  <c r="DN122" i="2" s="1"/>
  <c r="DJ142" i="2"/>
  <c r="CA132" i="2"/>
  <c r="BZ127" i="2"/>
  <c r="DK109" i="2"/>
  <c r="CB109" i="2"/>
  <c r="DJ127" i="2"/>
  <c r="DM104" i="2"/>
  <c r="DN104" i="2"/>
  <c r="BY134" i="2"/>
  <c r="CA134" i="2" s="1"/>
  <c r="CA144" i="2"/>
  <c r="BU133" i="2"/>
  <c r="BV133" i="2" s="1"/>
  <c r="DM151" i="2"/>
  <c r="DN151" i="2"/>
  <c r="DM153" i="2"/>
  <c r="DN153" i="2"/>
  <c r="BY147" i="2"/>
  <c r="DJ140" i="2"/>
  <c r="CA141" i="2"/>
  <c r="BO132" i="2"/>
  <c r="BZ132" i="2"/>
  <c r="BU109" i="2"/>
  <c r="BV109" i="2" s="1"/>
  <c r="CB55" i="2"/>
  <c r="DK55" i="2"/>
  <c r="DC147" i="2"/>
  <c r="DF147" i="2" s="1"/>
  <c r="DJ147" i="2" s="1"/>
  <c r="BZ98" i="2"/>
  <c r="BU119" i="2"/>
  <c r="BV119" i="2" s="1"/>
  <c r="DJ97" i="2"/>
  <c r="BO112" i="2"/>
  <c r="BY112" i="2"/>
  <c r="CA112" i="2" s="1"/>
  <c r="DM96" i="2"/>
  <c r="DN96" i="2"/>
  <c r="BZ112" i="2"/>
  <c r="DM68" i="2"/>
  <c r="DN68" i="2"/>
  <c r="CA79" i="2"/>
  <c r="BZ84" i="2"/>
  <c r="BZ83" i="2"/>
  <c r="CA83" i="2" s="1"/>
  <c r="CA113" i="2"/>
  <c r="DC85" i="2"/>
  <c r="DF85" i="2" s="1"/>
  <c r="CB50" i="2"/>
  <c r="DK50" i="2"/>
  <c r="DJ59" i="2"/>
  <c r="BO21" i="2"/>
  <c r="BZ21" i="2"/>
  <c r="BY64" i="2"/>
  <c r="CA64" i="2" s="1"/>
  <c r="DK10" i="2"/>
  <c r="DN10" i="2" s="1"/>
  <c r="DK18" i="2"/>
  <c r="DM18" i="2" s="1"/>
  <c r="DJ51" i="2"/>
  <c r="DJ44" i="2"/>
  <c r="DK9" i="2"/>
  <c r="CB9" i="2"/>
  <c r="DC35" i="2"/>
  <c r="DF35" i="2" s="1"/>
  <c r="DJ35" i="2" s="1"/>
  <c r="DM23" i="2"/>
  <c r="DN23" i="2"/>
  <c r="DN103" i="2" l="1"/>
  <c r="DM103" i="2"/>
  <c r="DK40" i="2"/>
  <c r="CB40" i="2"/>
  <c r="DK83" i="2"/>
  <c r="CB83" i="2"/>
  <c r="DN82" i="2"/>
  <c r="DM82" i="2"/>
  <c r="CB77" i="2"/>
  <c r="DK77" i="2"/>
  <c r="CB125" i="2"/>
  <c r="DK125" i="2"/>
  <c r="DN44" i="2"/>
  <c r="DM44" i="2"/>
  <c r="CB140" i="2"/>
  <c r="DK140" i="2"/>
  <c r="DN140" i="2" s="1"/>
  <c r="DN57" i="2"/>
  <c r="DM57" i="2"/>
  <c r="DN126" i="2"/>
  <c r="CB41" i="2"/>
  <c r="DK41" i="2"/>
  <c r="CB60" i="2"/>
  <c r="DK60" i="2"/>
  <c r="DM131" i="2"/>
  <c r="DN109" i="2"/>
  <c r="DM109" i="2"/>
  <c r="CB139" i="2"/>
  <c r="DK139" i="2"/>
  <c r="DN139" i="2" s="1"/>
  <c r="CB154" i="2"/>
  <c r="DK154" i="2"/>
  <c r="DN154" i="2" s="1"/>
  <c r="DN28" i="2"/>
  <c r="DM28" i="2"/>
  <c r="DN85" i="2"/>
  <c r="DM85" i="2"/>
  <c r="CB39" i="2"/>
  <c r="DK39" i="2"/>
  <c r="DN90" i="2"/>
  <c r="DK99" i="2"/>
  <c r="CB99" i="2"/>
  <c r="CA127" i="2"/>
  <c r="CB97" i="2"/>
  <c r="DK97" i="2"/>
  <c r="CB142" i="2"/>
  <c r="DK142" i="2"/>
  <c r="DM125" i="2"/>
  <c r="DN125" i="2"/>
  <c r="CB27" i="2"/>
  <c r="DK27" i="2"/>
  <c r="DK61" i="2"/>
  <c r="CB61" i="2"/>
  <c r="CB69" i="2"/>
  <c r="DK69" i="2"/>
  <c r="CB48" i="2"/>
  <c r="DK48" i="2"/>
  <c r="DM48" i="2" s="1"/>
  <c r="CB21" i="2"/>
  <c r="DK21" i="2"/>
  <c r="CB44" i="2"/>
  <c r="DK44" i="2"/>
  <c r="CB82" i="2"/>
  <c r="DK82" i="2"/>
  <c r="DK49" i="2"/>
  <c r="CB49" i="2"/>
  <c r="DN130" i="2"/>
  <c r="DM130" i="2"/>
  <c r="CB36" i="2"/>
  <c r="DK36" i="2"/>
  <c r="CB51" i="2"/>
  <c r="DK51" i="2"/>
  <c r="DM51" i="2" s="1"/>
  <c r="DN87" i="2"/>
  <c r="CB144" i="2"/>
  <c r="DK144" i="2"/>
  <c r="DN41" i="2"/>
  <c r="DM41" i="2"/>
  <c r="DM148" i="2"/>
  <c r="DN148" i="2"/>
  <c r="CB135" i="2"/>
  <c r="DK135" i="2"/>
  <c r="CB24" i="2"/>
  <c r="DK24" i="2"/>
  <c r="DN45" i="2"/>
  <c r="DM114" i="2"/>
  <c r="CB56" i="2"/>
  <c r="DK56" i="2"/>
  <c r="DK134" i="2"/>
  <c r="CB134" i="2"/>
  <c r="DM111" i="2"/>
  <c r="CB117" i="2"/>
  <c r="DK117" i="2"/>
  <c r="CA94" i="2"/>
  <c r="DM100" i="2"/>
  <c r="DM118" i="2"/>
  <c r="CB85" i="2"/>
  <c r="DK85" i="2"/>
  <c r="CB76" i="2"/>
  <c r="DK76" i="2"/>
  <c r="DM108" i="2"/>
  <c r="DM122" i="2"/>
  <c r="DM71" i="2"/>
  <c r="DN142" i="2"/>
  <c r="DM142" i="2"/>
  <c r="DN59" i="2"/>
  <c r="DM59" i="2"/>
  <c r="CB54" i="2"/>
  <c r="DK54" i="2"/>
  <c r="DM63" i="2"/>
  <c r="DN63" i="2"/>
  <c r="DM6" i="2"/>
  <c r="DM145" i="2"/>
  <c r="CB90" i="2"/>
  <c r="DK90" i="2"/>
  <c r="DM90" i="2" s="1"/>
  <c r="DM89" i="2"/>
  <c r="DN17" i="2"/>
  <c r="DN55" i="2"/>
  <c r="DM55" i="2"/>
  <c r="CB112" i="2"/>
  <c r="DK112" i="2"/>
  <c r="DN50" i="2"/>
  <c r="DM50" i="2"/>
  <c r="CA98" i="2"/>
  <c r="CA84" i="2"/>
  <c r="DM10" i="2"/>
  <c r="DM146" i="2"/>
  <c r="DM119" i="2"/>
  <c r="DN150" i="2"/>
  <c r="CB132" i="2"/>
  <c r="DK132" i="2"/>
  <c r="CB64" i="2"/>
  <c r="DK64" i="2"/>
  <c r="DN115" i="2"/>
  <c r="DM115" i="2"/>
  <c r="CB141" i="2"/>
  <c r="DK141" i="2"/>
  <c r="DM102" i="2"/>
  <c r="DN18" i="2"/>
  <c r="DM40" i="2"/>
  <c r="DN40" i="2"/>
  <c r="CB37" i="2"/>
  <c r="DK37" i="2"/>
  <c r="DN27" i="2"/>
  <c r="DM27" i="2"/>
  <c r="CA143" i="2"/>
  <c r="DK30" i="2"/>
  <c r="DM30" i="2" s="1"/>
  <c r="CB30" i="2"/>
  <c r="DN137" i="2"/>
  <c r="DM137" i="2"/>
  <c r="DN97" i="2"/>
  <c r="DM97" i="2"/>
  <c r="CA22" i="2"/>
  <c r="DN66" i="2"/>
  <c r="DN46" i="2"/>
  <c r="DM46" i="2"/>
  <c r="DM93" i="2"/>
  <c r="DM138" i="2"/>
  <c r="CB128" i="2"/>
  <c r="DK128" i="2"/>
  <c r="DM34" i="2"/>
  <c r="DN95" i="2"/>
  <c r="DK79" i="2"/>
  <c r="CB79" i="2"/>
  <c r="CB113" i="2"/>
  <c r="DK113" i="2"/>
  <c r="CA147" i="2"/>
  <c r="CB110" i="2"/>
  <c r="DK110" i="2"/>
  <c r="DN61" i="2"/>
  <c r="DM61" i="2"/>
  <c r="DK124" i="2"/>
  <c r="CB124" i="2"/>
  <c r="CB57" i="2"/>
  <c r="DK57" i="2"/>
  <c r="CB42" i="2"/>
  <c r="DK42" i="2"/>
  <c r="CA35" i="2"/>
  <c r="CB94" i="2" l="1"/>
  <c r="DK94" i="2"/>
  <c r="DM24" i="2"/>
  <c r="DN24" i="2"/>
  <c r="DM110" i="2"/>
  <c r="DN110" i="2"/>
  <c r="DN117" i="2"/>
  <c r="DM117" i="2"/>
  <c r="DM21" i="2"/>
  <c r="DN21" i="2"/>
  <c r="DM135" i="2"/>
  <c r="DN135" i="2"/>
  <c r="DM39" i="2"/>
  <c r="DN39" i="2"/>
  <c r="DN36" i="2"/>
  <c r="DM36" i="2"/>
  <c r="DN83" i="2"/>
  <c r="DM83" i="2"/>
  <c r="DN42" i="2"/>
  <c r="DM42" i="2"/>
  <c r="CB147" i="2"/>
  <c r="DK147" i="2"/>
  <c r="DK84" i="2"/>
  <c r="CB84" i="2"/>
  <c r="DM134" i="2"/>
  <c r="DN134" i="2"/>
  <c r="DN60" i="2"/>
  <c r="DM60" i="2"/>
  <c r="DN113" i="2"/>
  <c r="DM113" i="2"/>
  <c r="CB143" i="2"/>
  <c r="DK143" i="2"/>
  <c r="CB98" i="2"/>
  <c r="DK98" i="2"/>
  <c r="DM76" i="2"/>
  <c r="DN76" i="2"/>
  <c r="DN56" i="2"/>
  <c r="DM56" i="2"/>
  <c r="DM141" i="2"/>
  <c r="DN141" i="2"/>
  <c r="DM69" i="2"/>
  <c r="DN69" i="2"/>
  <c r="CB127" i="2"/>
  <c r="DK127" i="2"/>
  <c r="DN30" i="2"/>
  <c r="CB35" i="2"/>
  <c r="DK35" i="2"/>
  <c r="DM49" i="2"/>
  <c r="DN49" i="2"/>
  <c r="DN48" i="2"/>
  <c r="DN79" i="2"/>
  <c r="DM79" i="2"/>
  <c r="CB22" i="2"/>
  <c r="DK22" i="2"/>
  <c r="DN37" i="2"/>
  <c r="DM37" i="2"/>
  <c r="DN64" i="2"/>
  <c r="DM64" i="2"/>
  <c r="DN112" i="2"/>
  <c r="DM112" i="2"/>
  <c r="DM54" i="2"/>
  <c r="DN54" i="2"/>
  <c r="DM154" i="2"/>
  <c r="DN128" i="2"/>
  <c r="DM128" i="2"/>
  <c r="DN124" i="2"/>
  <c r="DM124" i="2"/>
  <c r="DN51" i="2"/>
  <c r="DM140" i="2"/>
  <c r="DN144" i="2"/>
  <c r="DM144" i="2"/>
  <c r="DM77" i="2"/>
  <c r="DN77" i="2"/>
  <c r="DM139" i="2"/>
  <c r="DN132" i="2"/>
  <c r="DM132" i="2"/>
  <c r="DN99" i="2"/>
  <c r="DM99" i="2"/>
  <c r="DM35" i="2" l="1"/>
  <c r="DN35" i="2"/>
  <c r="DM84" i="2"/>
  <c r="DN84" i="2"/>
  <c r="DN98" i="2"/>
  <c r="DM98" i="2"/>
  <c r="DN147" i="2"/>
  <c r="DM147" i="2"/>
  <c r="DN127" i="2"/>
  <c r="DM127" i="2"/>
  <c r="DN143" i="2"/>
  <c r="DM143" i="2"/>
  <c r="DM22" i="2"/>
  <c r="DN22" i="2"/>
  <c r="DN94" i="2"/>
  <c r="DM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tc={01D3D8E6-7FFE-3846-8FAD-F84F97C632EA}</author>
  </authors>
  <commentList>
    <comment ref="A21" authorId="0" shapeId="0" xr:uid="{01D3D8E6-7FFE-3846-8FAD-F84F97C632EA}">
      <text>
        <t>[Threaded comment]
Your version of Excel allows you to read this threaded comment; however, any edits to it will get removed if the file is opened in a newer version of Excel. Learn more: https://go.microsoft.com/fwlink/?linkid=870924
Comment:
    P and A used in animal names are the same</t>
      </text>
    </comment>
  </commentList>
</comments>
</file>

<file path=xl/sharedStrings.xml><?xml version="1.0" encoding="utf-8"?>
<sst xmlns="http://schemas.openxmlformats.org/spreadsheetml/2006/main" count="368" uniqueCount="215">
  <si>
    <t>Specimen</t>
  </si>
  <si>
    <t>Sex</t>
  </si>
  <si>
    <t>Instar</t>
  </si>
  <si>
    <t>Body mass (g)</t>
  </si>
  <si>
    <t>Body mass (kg)</t>
  </si>
  <si>
    <t>Body length (mm)</t>
  </si>
  <si>
    <t>Femur length (mm)</t>
  </si>
  <si>
    <t>Tibia length (mm)</t>
  </si>
  <si>
    <t>Leg length(mm)</t>
  </si>
  <si>
    <t>Phlugis 1</t>
  </si>
  <si>
    <t>?</t>
  </si>
  <si>
    <r>
      <t>I</t>
    </r>
    <r>
      <rPr>
        <sz val="8"/>
        <color theme="1"/>
        <rFont val="Gill Sans MT (Body)"/>
      </rPr>
      <t>2</t>
    </r>
  </si>
  <si>
    <t>Phlugis 2</t>
  </si>
  <si>
    <t>Male</t>
  </si>
  <si>
    <t>Adult</t>
  </si>
  <si>
    <t>Phlugis 3</t>
  </si>
  <si>
    <r>
      <t>I</t>
    </r>
    <r>
      <rPr>
        <sz val="8"/>
        <color theme="1"/>
        <rFont val="Gill Sans MT (Body)"/>
      </rPr>
      <t>1</t>
    </r>
  </si>
  <si>
    <t>Phlugis 4</t>
  </si>
  <si>
    <t>Female</t>
  </si>
  <si>
    <t>A1</t>
  </si>
  <si>
    <t>A4</t>
  </si>
  <si>
    <t>A5</t>
  </si>
  <si>
    <t>A6</t>
  </si>
  <si>
    <t>F1</t>
  </si>
  <si>
    <t>M1</t>
  </si>
  <si>
    <t>M2</t>
  </si>
  <si>
    <t>Camera set up (Phlugis 1-4)</t>
  </si>
  <si>
    <t>1000 frames/second</t>
  </si>
  <si>
    <t>2000 shutter speed</t>
  </si>
  <si>
    <t>30 frames/second video speed</t>
  </si>
  <si>
    <t>Camera set up (Phlugis 5)</t>
  </si>
  <si>
    <t>2000 frames/second</t>
  </si>
  <si>
    <t>4000 shutter speed</t>
  </si>
  <si>
    <t>Stationary</t>
  </si>
  <si>
    <t>Take off</t>
  </si>
  <si>
    <t>Take off +10ms</t>
  </si>
  <si>
    <t>Contact</t>
  </si>
  <si>
    <t>Distance</t>
  </si>
  <si>
    <t>Angles</t>
  </si>
  <si>
    <t>Knee angle (cosine rule)</t>
  </si>
  <si>
    <t>Frames and sample rate</t>
  </si>
  <si>
    <t>10 ms</t>
  </si>
  <si>
    <t>ID</t>
  </si>
  <si>
    <t>Jump height (mm)</t>
  </si>
  <si>
    <t>Jump number</t>
  </si>
  <si>
    <t>Length (m)</t>
  </si>
  <si>
    <t>Leg length (mm)</t>
  </si>
  <si>
    <t>Mass (g)</t>
  </si>
  <si>
    <t>Mass (kg)</t>
  </si>
  <si>
    <t>Head</t>
  </si>
  <si>
    <t>DF</t>
  </si>
  <si>
    <t>FTJ</t>
  </si>
  <si>
    <t>F</t>
  </si>
  <si>
    <t>DF - FTJ</t>
  </si>
  <si>
    <t>FTJ - F</t>
  </si>
  <si>
    <t>DF - F</t>
  </si>
  <si>
    <t>H-FTJ</t>
  </si>
  <si>
    <t>H-F</t>
  </si>
  <si>
    <t>H-DF</t>
  </si>
  <si>
    <t>FTJ angle</t>
  </si>
  <si>
    <t>H.FTJ degrees</t>
  </si>
  <si>
    <t>DF.FTJ degrees</t>
  </si>
  <si>
    <t>Δ Y stationary to take-off</t>
  </si>
  <si>
    <t>Feet leave (frame)</t>
  </si>
  <si>
    <t>Contact (frame)</t>
  </si>
  <si>
    <t>Δ Contact frame</t>
  </si>
  <si>
    <t>Middle frame</t>
  </si>
  <si>
    <t>Δ Middle frame</t>
  </si>
  <si>
    <t>Sample rate (frames/s)</t>
  </si>
  <si>
    <t>Δtime/frame</t>
  </si>
  <si>
    <t>Jump duration (s)</t>
  </si>
  <si>
    <t>Δ  DF (+10ms)</t>
  </si>
  <si>
    <t>Linear velocity</t>
  </si>
  <si>
    <t>Linear acceleration (m/s^2)</t>
  </si>
  <si>
    <t>Δ  DF (C)</t>
  </si>
  <si>
    <t>Elevation (radians)</t>
  </si>
  <si>
    <t>Elevation (degrees)</t>
  </si>
  <si>
    <t>Elevation (degrees) (+)</t>
  </si>
  <si>
    <t>Elevation (radians) (+)</t>
  </si>
  <si>
    <t>Δ Radians</t>
  </si>
  <si>
    <t>Angular velocity (rad/s)</t>
  </si>
  <si>
    <t>Angular acceleration (rad/s^2)</t>
  </si>
  <si>
    <t>Ineratia (Kg*m^2)</t>
  </si>
  <si>
    <t>Energy (mJ)</t>
  </si>
  <si>
    <t>X</t>
  </si>
  <si>
    <t>Y</t>
  </si>
  <si>
    <t>frame</t>
  </si>
  <si>
    <t>a^2+b^2-c^2</t>
  </si>
  <si>
    <t>2*a*b</t>
  </si>
  <si>
    <t>a^2+b^2-c^2/2*a*b</t>
  </si>
  <si>
    <t>ACOS(Ɵ) rad</t>
  </si>
  <si>
    <t>ACOS(Ɵ) degrees</t>
  </si>
  <si>
    <t>Dx</t>
  </si>
  <si>
    <t>Dy</t>
  </si>
  <si>
    <t>x vel (m/s)</t>
  </si>
  <si>
    <t>y vel (m/s)</t>
  </si>
  <si>
    <t>Velocity (m/s)</t>
  </si>
  <si>
    <t>Take-off</t>
  </si>
  <si>
    <t>10ms</t>
  </si>
  <si>
    <t>Take-off (+)</t>
  </si>
  <si>
    <t>10ms (+)</t>
  </si>
  <si>
    <t>Contact (+)</t>
  </si>
  <si>
    <t>Δ  S-T</t>
  </si>
  <si>
    <t>Δ T-10ms</t>
  </si>
  <si>
    <t>Δ T-C</t>
  </si>
  <si>
    <t xml:space="preserve">T - 10ms </t>
  </si>
  <si>
    <t>TC</t>
  </si>
  <si>
    <t>T-10ms rad/s ^2</t>
  </si>
  <si>
    <t>T/C rad/s ^2</t>
  </si>
  <si>
    <t>I = (1/12*m*L^2)</t>
  </si>
  <si>
    <t>RE</t>
  </si>
  <si>
    <t>KE</t>
  </si>
  <si>
    <t>GPE</t>
  </si>
  <si>
    <t>TE</t>
  </si>
  <si>
    <t>RE/KE (%)</t>
  </si>
  <si>
    <t>1a</t>
  </si>
  <si>
    <t>1b</t>
  </si>
  <si>
    <t>1c</t>
  </si>
  <si>
    <t>2a</t>
  </si>
  <si>
    <t>3a</t>
  </si>
  <si>
    <t>3b</t>
  </si>
  <si>
    <t>4a</t>
  </si>
  <si>
    <t>4b</t>
  </si>
  <si>
    <t>5a</t>
  </si>
  <si>
    <t>5b</t>
  </si>
  <si>
    <t>6a</t>
  </si>
  <si>
    <t>6b</t>
  </si>
  <si>
    <t>50A4J1</t>
  </si>
  <si>
    <t>50A4J2</t>
  </si>
  <si>
    <t>50A4J3</t>
  </si>
  <si>
    <t>50A4J4</t>
  </si>
  <si>
    <t>50A4J5</t>
  </si>
  <si>
    <t>50A5J1</t>
  </si>
  <si>
    <t>50A5J2</t>
  </si>
  <si>
    <t>50A5J3</t>
  </si>
  <si>
    <t>50A5J4</t>
  </si>
  <si>
    <t>50A5J5</t>
  </si>
  <si>
    <t>50A6J1</t>
  </si>
  <si>
    <t>50A6J2</t>
  </si>
  <si>
    <t>50A6J3</t>
  </si>
  <si>
    <t>50A6J4</t>
  </si>
  <si>
    <t>50A6J5</t>
  </si>
  <si>
    <t>50F1J1</t>
  </si>
  <si>
    <t>50F1J2</t>
  </si>
  <si>
    <t>50F1J3</t>
  </si>
  <si>
    <t>50F1J4</t>
  </si>
  <si>
    <t>50F1J5</t>
  </si>
  <si>
    <t>50M1J1</t>
  </si>
  <si>
    <t>50M1J2_right</t>
  </si>
  <si>
    <t>50M1J3</t>
  </si>
  <si>
    <t>50M1J4</t>
  </si>
  <si>
    <t>50M1J5</t>
  </si>
  <si>
    <t>50M2J1</t>
  </si>
  <si>
    <t>50M2J2</t>
  </si>
  <si>
    <t>50M2J3</t>
  </si>
  <si>
    <t>50M2J4</t>
  </si>
  <si>
    <t>50M2J5</t>
  </si>
  <si>
    <t>2b</t>
  </si>
  <si>
    <t>7a</t>
  </si>
  <si>
    <t>7b</t>
  </si>
  <si>
    <t>75A4J1</t>
  </si>
  <si>
    <t>75A4J2</t>
  </si>
  <si>
    <t>75A5J1</t>
  </si>
  <si>
    <t>75A5J2</t>
  </si>
  <si>
    <t>75A5J3</t>
  </si>
  <si>
    <t>75A5J4</t>
  </si>
  <si>
    <t>75A5J5</t>
  </si>
  <si>
    <t>75A6J1</t>
  </si>
  <si>
    <t>75A6J2</t>
  </si>
  <si>
    <t>75A6J3</t>
  </si>
  <si>
    <t>75A6J4</t>
  </si>
  <si>
    <t>75A6J5</t>
  </si>
  <si>
    <t>75F1J1</t>
  </si>
  <si>
    <t>75F1J2</t>
  </si>
  <si>
    <t>75F1J3</t>
  </si>
  <si>
    <t>75F1J4</t>
  </si>
  <si>
    <t>75F1J5</t>
  </si>
  <si>
    <t>75M1J1</t>
  </si>
  <si>
    <t>75M1J2</t>
  </si>
  <si>
    <t>75M1J3</t>
  </si>
  <si>
    <t>75M1J4</t>
  </si>
  <si>
    <t>75M1J5</t>
  </si>
  <si>
    <t>75M2J1</t>
  </si>
  <si>
    <t>75M2J2</t>
  </si>
  <si>
    <t>75M2J3</t>
  </si>
  <si>
    <t>75M2J4</t>
  </si>
  <si>
    <t>75M2J5</t>
  </si>
  <si>
    <t>8a</t>
  </si>
  <si>
    <t>8b</t>
  </si>
  <si>
    <t>100A4J1</t>
  </si>
  <si>
    <t>100A5J1</t>
  </si>
  <si>
    <t>100A5J2</t>
  </si>
  <si>
    <t>100A5J3</t>
  </si>
  <si>
    <t>100A5J4_right</t>
  </si>
  <si>
    <t>100A5J5_right</t>
  </si>
  <si>
    <t>100A6J1</t>
  </si>
  <si>
    <t>100A6J2</t>
  </si>
  <si>
    <t>100A6J3</t>
  </si>
  <si>
    <t>100A6J4</t>
  </si>
  <si>
    <t>100A6J5</t>
  </si>
  <si>
    <t>100F1J1</t>
  </si>
  <si>
    <t>100F1J2_right</t>
  </si>
  <si>
    <t>100F1J3</t>
  </si>
  <si>
    <t>100F1J4</t>
  </si>
  <si>
    <t>100F1J5</t>
  </si>
  <si>
    <t>100M1J1</t>
  </si>
  <si>
    <t>100M1J2_c</t>
  </si>
  <si>
    <t>100M1J3_c</t>
  </si>
  <si>
    <t>100M1J4_c</t>
  </si>
  <si>
    <t>10M1J5</t>
  </si>
  <si>
    <t>100M2J1</t>
  </si>
  <si>
    <t>100M2J2</t>
  </si>
  <si>
    <t>100M2J3</t>
  </si>
  <si>
    <t>100M2J4</t>
  </si>
  <si>
    <t>100M2J5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</si>
</sst>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Gill Sans MT (Body)"/>
    </font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164" fontId="0" fillId="0" borderId="0" xfId="1" applyNumberFormat="1" applyFont="1"/>
    <xf numFmtId="164" fontId="0" fillId="0" borderId="0" xfId="2" applyNumberFormat="1" applyFont="1"/>
    <xf numFmtId="2" fontId="1" fillId="0" borderId="0" xfId="0" applyNumberFormat="1" applyFont="1"/>
    <xf numFmtId="0" fontId="6" fillId="0" borderId="0" xfId="0" applyFont="1"/>
  </cellXfs>
  <cellStyles count="3">
    <cellStyle name="Normal" xfId="0" builtinId="0"/>
    <cellStyle name="Normal 2" xfId="1" xr:uid="{18034669-548D-324C-A9F1-08D61151EAB6}"/>
    <cellStyle name="Normal 3" xfId="2" xr:uid="{F91FB04D-9307-6045-BE56-403A43A50385}"/>
  </cellStyles>
  <dxfs count="2">
    <dxf>
      <font>
        <strike val="0"/>
      </font>
      <fill>
        <patternFill>
          <f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Both/all/Shannon%20Harrison/Data/katydids/Meconematinae/Phlugis/Phlugis%20data/Jorge%20and%20Sebastienne/2nd%20lot%20of%20insects/Kinematics%20and%20summary.xlsx" TargetMode="External"/><Relationship Id="rId1" Type="http://schemas.openxmlformats.org/officeDocument/2006/relationships/externalLinkPath" Target="Kinematics%20and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 info"/>
      <sheetName val="Full workup"/>
      <sheetName val="Average (animal)"/>
      <sheetName val="Average (height)"/>
      <sheetName val="Figure 1b (10ms)"/>
      <sheetName val="Figure 2a"/>
      <sheetName val="Figure 1b (C)"/>
    </sheetNames>
    <sheetDataSet>
      <sheetData sheetId="0">
        <row r="6">
          <cell r="A6" t="str">
            <v>A1</v>
          </cell>
          <cell r="B6" t="str">
            <v>Male</v>
          </cell>
          <cell r="D6">
            <v>7.85E-2</v>
          </cell>
          <cell r="E6">
            <v>7.8499999999999997E-5</v>
          </cell>
          <cell r="F6">
            <v>14.45</v>
          </cell>
          <cell r="G6">
            <v>8.6999999999999993</v>
          </cell>
          <cell r="H6">
            <v>7.4</v>
          </cell>
          <cell r="I6">
            <v>16.100000000000001</v>
          </cell>
        </row>
        <row r="7">
          <cell r="A7" t="str">
            <v>A4</v>
          </cell>
          <cell r="B7" t="str">
            <v>Male</v>
          </cell>
          <cell r="D7">
            <v>6.5100000000000005E-2</v>
          </cell>
          <cell r="E7">
            <v>6.510000000000001E-5</v>
          </cell>
          <cell r="F7">
            <v>12.94</v>
          </cell>
          <cell r="G7">
            <v>9.1890000000000001</v>
          </cell>
          <cell r="H7">
            <v>9.15</v>
          </cell>
          <cell r="I7">
            <v>18.338999999999999</v>
          </cell>
        </row>
        <row r="8">
          <cell r="A8" t="str">
            <v>A5</v>
          </cell>
          <cell r="B8" t="str">
            <v>Male</v>
          </cell>
          <cell r="D8">
            <v>7.8700000000000006E-2</v>
          </cell>
          <cell r="E8">
            <v>7.8700000000000002E-5</v>
          </cell>
          <cell r="F8">
            <v>15.69</v>
          </cell>
          <cell r="G8">
            <v>10.06</v>
          </cell>
          <cell r="H8">
            <v>10.17</v>
          </cell>
          <cell r="I8">
            <v>20.23</v>
          </cell>
        </row>
        <row r="9">
          <cell r="A9" t="str">
            <v>A6</v>
          </cell>
          <cell r="B9" t="str">
            <v>Female</v>
          </cell>
          <cell r="D9">
            <v>8.2199999999999995E-2</v>
          </cell>
          <cell r="E9">
            <v>8.2199999999999992E-5</v>
          </cell>
          <cell r="F9">
            <v>16.21</v>
          </cell>
          <cell r="G9">
            <v>11.52</v>
          </cell>
          <cell r="H9">
            <v>11.1</v>
          </cell>
          <cell r="I9">
            <v>22.619999999999997</v>
          </cell>
        </row>
        <row r="10">
          <cell r="A10" t="str">
            <v>F1</v>
          </cell>
          <cell r="B10" t="str">
            <v>Female</v>
          </cell>
          <cell r="D10">
            <v>7.0099999999999996E-2</v>
          </cell>
          <cell r="E10">
            <v>7.0099999999999996E-5</v>
          </cell>
          <cell r="F10">
            <v>13.55</v>
          </cell>
          <cell r="G10">
            <v>10.33</v>
          </cell>
          <cell r="H10">
            <v>10.53</v>
          </cell>
          <cell r="I10">
            <v>20.86</v>
          </cell>
        </row>
        <row r="11">
          <cell r="A11" t="str">
            <v>M1</v>
          </cell>
          <cell r="B11" t="str">
            <v>Male</v>
          </cell>
          <cell r="D11">
            <v>7.1199999999999999E-2</v>
          </cell>
          <cell r="E11">
            <v>7.1199999999999996E-5</v>
          </cell>
          <cell r="F11">
            <v>12.09</v>
          </cell>
          <cell r="G11">
            <v>9.0139999999999993</v>
          </cell>
          <cell r="H11">
            <v>8.8469999999999995</v>
          </cell>
          <cell r="I11">
            <v>17.860999999999997</v>
          </cell>
        </row>
        <row r="12">
          <cell r="A12" t="str">
            <v>M2</v>
          </cell>
          <cell r="B12" t="str">
            <v>Male</v>
          </cell>
          <cell r="D12">
            <v>6.7799999999999999E-2</v>
          </cell>
          <cell r="E12">
            <v>6.7799999999999995E-5</v>
          </cell>
          <cell r="F12">
            <v>15.18</v>
          </cell>
          <cell r="G12">
            <v>10.34</v>
          </cell>
          <cell r="H12">
            <v>10.19</v>
          </cell>
          <cell r="I12">
            <v>20.53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hannon Harrison" id="{56E618B8-F158-D84A-A705-8CE9C16843D9}" userId="S::ShHarrison@lincoln.ac.uk::6a4c5cf7-4e6f-41bd-98b0-0563e99ee4f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1" dT="2024-09-25T12:45:09.97" personId="{56E618B8-F158-D84A-A705-8CE9C16843D9}" id="{01D3D8E6-7FFE-3846-8FAD-F84F97C632EA}">
    <text>P and A used in animal names are the same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514F-89FA-9D4C-A6F0-E95D03570AEA}">
  <dimension ref="A1:I22"/>
  <sheetViews>
    <sheetView workbookViewId="0">
      <selection activeCell="A46" sqref="A46"/>
    </sheetView>
  </sheetViews>
  <sheetFormatPr baseColWidth="10" defaultColWidth="11.6640625" defaultRowHeight="15" x14ac:dyDescent="0.2"/>
  <cols>
    <col min="1" max="1" width="29.83203125" bestFit="1" customWidth="1"/>
    <col min="4" max="4" width="13.6640625" bestFit="1" customWidth="1"/>
    <col min="5" max="5" width="14.6640625" bestFit="1" customWidth="1"/>
    <col min="6" max="6" width="17.1640625" bestFit="1" customWidth="1"/>
    <col min="7" max="7" width="18.5" bestFit="1" customWidth="1"/>
    <col min="8" max="8" width="16.83203125" bestFit="1" customWidth="1"/>
    <col min="9" max="9" width="14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2" t="s">
        <v>9</v>
      </c>
      <c r="B2" s="2" t="s">
        <v>10</v>
      </c>
      <c r="C2" s="2" t="s">
        <v>11</v>
      </c>
      <c r="D2" s="2">
        <v>2.6100000000000002E-2</v>
      </c>
      <c r="E2" s="2">
        <f t="shared" ref="E2:E12" si="0">D2/1000</f>
        <v>2.6100000000000001E-5</v>
      </c>
      <c r="F2" s="2">
        <v>8.4559999999999995</v>
      </c>
      <c r="G2" s="2">
        <v>7.5330000000000004</v>
      </c>
      <c r="H2" s="2">
        <v>7.2460000000000004</v>
      </c>
      <c r="I2" s="2"/>
    </row>
    <row r="3" spans="1:9" hidden="1" x14ac:dyDescent="0.2">
      <c r="A3" s="2" t="s">
        <v>12</v>
      </c>
      <c r="B3" s="2" t="s">
        <v>13</v>
      </c>
      <c r="C3" s="2" t="s">
        <v>14</v>
      </c>
      <c r="D3" s="2">
        <v>8.5900000000000004E-2</v>
      </c>
      <c r="E3" s="2">
        <f t="shared" si="0"/>
        <v>8.5900000000000001E-5</v>
      </c>
      <c r="F3" s="2">
        <v>12.178000000000001</v>
      </c>
      <c r="G3" s="2">
        <v>8.1229999999999993</v>
      </c>
      <c r="H3" s="2">
        <v>8.5960000000000001</v>
      </c>
      <c r="I3" s="2"/>
    </row>
    <row r="4" spans="1:9" hidden="1" x14ac:dyDescent="0.2">
      <c r="A4" s="2" t="s">
        <v>15</v>
      </c>
      <c r="B4" s="2" t="s">
        <v>10</v>
      </c>
      <c r="C4" s="2" t="s">
        <v>16</v>
      </c>
      <c r="D4" s="2">
        <v>1.34E-2</v>
      </c>
      <c r="E4" s="2">
        <f t="shared" si="0"/>
        <v>1.34E-5</v>
      </c>
      <c r="F4" s="2">
        <v>7.5330000000000004</v>
      </c>
      <c r="G4" s="2">
        <v>6.3049999999999997</v>
      </c>
      <c r="H4" s="2">
        <v>6.665</v>
      </c>
      <c r="I4" s="2"/>
    </row>
    <row r="5" spans="1:9" hidden="1" x14ac:dyDescent="0.2">
      <c r="A5" s="2" t="s">
        <v>17</v>
      </c>
      <c r="B5" s="2" t="s">
        <v>18</v>
      </c>
      <c r="C5" s="2" t="s">
        <v>14</v>
      </c>
      <c r="D5" s="2">
        <v>9.4E-2</v>
      </c>
      <c r="E5" s="2">
        <f t="shared" si="0"/>
        <v>9.3999999999999994E-5</v>
      </c>
      <c r="F5" s="2">
        <v>11.356999999999999</v>
      </c>
      <c r="G5" s="2">
        <v>8.4619999999999997</v>
      </c>
      <c r="H5" s="2">
        <v>7.8940000000000001</v>
      </c>
      <c r="I5" s="2"/>
    </row>
    <row r="6" spans="1:9" x14ac:dyDescent="0.2">
      <c r="A6" s="2" t="s">
        <v>19</v>
      </c>
      <c r="B6" s="2" t="s">
        <v>13</v>
      </c>
      <c r="C6" s="2"/>
      <c r="D6" s="2">
        <v>7.85E-2</v>
      </c>
      <c r="E6" s="2">
        <f t="shared" si="0"/>
        <v>7.8499999999999997E-5</v>
      </c>
      <c r="F6" s="2">
        <v>14.45</v>
      </c>
      <c r="G6" s="2">
        <v>8.6999999999999993</v>
      </c>
      <c r="H6" s="2">
        <v>7.4</v>
      </c>
      <c r="I6" s="2">
        <f>SUM(G6:H6)</f>
        <v>16.100000000000001</v>
      </c>
    </row>
    <row r="7" spans="1:9" x14ac:dyDescent="0.2">
      <c r="A7" s="2" t="s">
        <v>20</v>
      </c>
      <c r="B7" s="2" t="s">
        <v>13</v>
      </c>
      <c r="C7" s="2"/>
      <c r="D7" s="2">
        <v>6.5100000000000005E-2</v>
      </c>
      <c r="E7" s="2">
        <f t="shared" si="0"/>
        <v>6.510000000000001E-5</v>
      </c>
      <c r="F7" s="2">
        <v>12.94</v>
      </c>
      <c r="G7" s="2">
        <v>9.1890000000000001</v>
      </c>
      <c r="H7" s="2">
        <v>9.15</v>
      </c>
      <c r="I7" s="2">
        <f t="shared" ref="I7:I12" si="1">SUM(G7:H7)</f>
        <v>18.338999999999999</v>
      </c>
    </row>
    <row r="8" spans="1:9" x14ac:dyDescent="0.2">
      <c r="A8" s="2" t="s">
        <v>21</v>
      </c>
      <c r="B8" s="2" t="s">
        <v>13</v>
      </c>
      <c r="C8" s="2"/>
      <c r="D8" s="2">
        <v>7.8700000000000006E-2</v>
      </c>
      <c r="E8" s="2">
        <f t="shared" si="0"/>
        <v>7.8700000000000002E-5</v>
      </c>
      <c r="F8" s="2">
        <v>15.69</v>
      </c>
      <c r="G8" s="2">
        <v>10.06</v>
      </c>
      <c r="H8" s="2">
        <v>10.17</v>
      </c>
      <c r="I8" s="2">
        <f t="shared" si="1"/>
        <v>20.23</v>
      </c>
    </row>
    <row r="9" spans="1:9" x14ac:dyDescent="0.2">
      <c r="A9" s="2" t="s">
        <v>22</v>
      </c>
      <c r="B9" s="2" t="s">
        <v>18</v>
      </c>
      <c r="C9" s="2"/>
      <c r="D9" s="2">
        <v>8.2199999999999995E-2</v>
      </c>
      <c r="E9" s="2">
        <f t="shared" si="0"/>
        <v>8.2199999999999992E-5</v>
      </c>
      <c r="F9" s="2">
        <v>16.21</v>
      </c>
      <c r="G9" s="2">
        <v>11.52</v>
      </c>
      <c r="H9" s="2">
        <v>11.1</v>
      </c>
      <c r="I9" s="2">
        <f t="shared" si="1"/>
        <v>22.619999999999997</v>
      </c>
    </row>
    <row r="10" spans="1:9" x14ac:dyDescent="0.2">
      <c r="A10" s="2" t="s">
        <v>23</v>
      </c>
      <c r="B10" s="2" t="s">
        <v>18</v>
      </c>
      <c r="C10" s="2"/>
      <c r="D10" s="2">
        <v>7.0099999999999996E-2</v>
      </c>
      <c r="E10" s="2">
        <f t="shared" si="0"/>
        <v>7.0099999999999996E-5</v>
      </c>
      <c r="F10" s="2">
        <v>13.55</v>
      </c>
      <c r="G10" s="2">
        <v>10.33</v>
      </c>
      <c r="H10" s="2">
        <v>10.53</v>
      </c>
      <c r="I10" s="2">
        <f t="shared" si="1"/>
        <v>20.86</v>
      </c>
    </row>
    <row r="11" spans="1:9" x14ac:dyDescent="0.2">
      <c r="A11" s="2" t="s">
        <v>24</v>
      </c>
      <c r="B11" s="2" t="s">
        <v>13</v>
      </c>
      <c r="C11" s="2"/>
      <c r="D11" s="2">
        <v>7.1199999999999999E-2</v>
      </c>
      <c r="E11" s="2">
        <f t="shared" si="0"/>
        <v>7.1199999999999996E-5</v>
      </c>
      <c r="F11" s="3">
        <v>12.09</v>
      </c>
      <c r="G11" s="2">
        <v>9.0139999999999993</v>
      </c>
      <c r="H11" s="2">
        <v>8.8469999999999995</v>
      </c>
      <c r="I11" s="2">
        <f t="shared" si="1"/>
        <v>17.860999999999997</v>
      </c>
    </row>
    <row r="12" spans="1:9" x14ac:dyDescent="0.2">
      <c r="A12" s="2" t="s">
        <v>25</v>
      </c>
      <c r="B12" s="2" t="s">
        <v>13</v>
      </c>
      <c r="C12" s="2"/>
      <c r="D12" s="2">
        <v>6.7799999999999999E-2</v>
      </c>
      <c r="E12" s="2">
        <f t="shared" si="0"/>
        <v>6.7799999999999995E-5</v>
      </c>
      <c r="F12" s="3">
        <v>15.18</v>
      </c>
      <c r="G12" s="2">
        <v>10.34</v>
      </c>
      <c r="H12" s="2">
        <v>10.19</v>
      </c>
      <c r="I12" s="2">
        <f t="shared" si="1"/>
        <v>20.53</v>
      </c>
    </row>
    <row r="14" spans="1:9" ht="16" x14ac:dyDescent="0.2">
      <c r="A14" s="4" t="s">
        <v>26</v>
      </c>
    </row>
    <row r="15" spans="1:9" x14ac:dyDescent="0.2">
      <c r="A15" t="s">
        <v>27</v>
      </c>
    </row>
    <row r="16" spans="1:9" x14ac:dyDescent="0.2">
      <c r="A16" t="s">
        <v>28</v>
      </c>
    </row>
    <row r="17" spans="1:1" x14ac:dyDescent="0.2">
      <c r="A17" t="s">
        <v>29</v>
      </c>
    </row>
    <row r="19" spans="1:1" x14ac:dyDescent="0.2">
      <c r="A19" t="s">
        <v>30</v>
      </c>
    </row>
    <row r="20" spans="1:1" x14ac:dyDescent="0.2">
      <c r="A20" t="s">
        <v>31</v>
      </c>
    </row>
    <row r="21" spans="1:1" x14ac:dyDescent="0.2">
      <c r="A21" t="s">
        <v>32</v>
      </c>
    </row>
    <row r="22" spans="1:1" x14ac:dyDescent="0.2">
      <c r="A2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0F27-CBB2-8648-89C3-EA1EEA10A98C}">
  <dimension ref="A1:DN154"/>
  <sheetViews>
    <sheetView tabSelected="1" zoomScale="115" zoomScaleNormal="100" workbookViewId="0">
      <pane xSplit="2" ySplit="3" topLeftCell="DD4" activePane="bottomRight" state="frozen"/>
      <selection pane="topRight" activeCell="C1" sqref="C1"/>
      <selection pane="bottomLeft" activeCell="A25" sqref="A25"/>
      <selection pane="bottomRight" activeCell="DB1" sqref="DB1:DC1048576"/>
    </sheetView>
  </sheetViews>
  <sheetFormatPr baseColWidth="10" defaultColWidth="8.6640625" defaultRowHeight="15" x14ac:dyDescent="0.2"/>
  <cols>
    <col min="1" max="1" width="11.83203125" style="10" bestFit="1" customWidth="1"/>
    <col min="2" max="2" width="3.5" style="10" bestFit="1" customWidth="1"/>
    <col min="3" max="3" width="16" style="10" bestFit="1" customWidth="1"/>
    <col min="4" max="4" width="12.1640625" bestFit="1" customWidth="1"/>
    <col min="5" max="5" width="15.6640625" style="10" bestFit="1" customWidth="1"/>
    <col min="6" max="6" width="10.1640625" style="10" bestFit="1" customWidth="1"/>
    <col min="7" max="7" width="14.6640625" style="10" bestFit="1" customWidth="1"/>
    <col min="8" max="8" width="8.33203125" style="10" bestFit="1" customWidth="1"/>
    <col min="9" max="9" width="9.33203125" style="10" bestFit="1" customWidth="1"/>
    <col min="10" max="11" width="7.6640625" style="10" bestFit="1" customWidth="1"/>
    <col min="12" max="12" width="9.6640625" style="10" bestFit="1" customWidth="1"/>
    <col min="13" max="14" width="7.6640625" style="10" bestFit="1" customWidth="1"/>
    <col min="15" max="15" width="9.6640625" style="10" bestFit="1" customWidth="1"/>
    <col min="16" max="16" width="6.6640625" style="10" bestFit="1" customWidth="1"/>
    <col min="17" max="17" width="7.1640625" style="10" bestFit="1" customWidth="1"/>
    <col min="18" max="18" width="9.6640625" style="10" bestFit="1" customWidth="1"/>
    <col min="19" max="19" width="7.6640625" style="10" bestFit="1" customWidth="1"/>
    <col min="20" max="20" width="7.1640625" style="10" bestFit="1" customWidth="1"/>
    <col min="21" max="21" width="9.6640625" style="10" bestFit="1" customWidth="1"/>
    <col min="22" max="23" width="7.6640625" style="10" bestFit="1" customWidth="1"/>
    <col min="24" max="24" width="9.6640625" style="10" bestFit="1" customWidth="1"/>
    <col min="25" max="26" width="7.6640625" style="10" bestFit="1" customWidth="1"/>
    <col min="27" max="27" width="9.6640625" style="10" bestFit="1" customWidth="1"/>
    <col min="28" max="29" width="7.6640625" style="10" bestFit="1" customWidth="1"/>
    <col min="30" max="30" width="9.6640625" style="10" bestFit="1" customWidth="1"/>
    <col min="31" max="32" width="7.6640625" style="10" bestFit="1" customWidth="1"/>
    <col min="33" max="33" width="9.6640625" style="10" bestFit="1" customWidth="1"/>
    <col min="34" max="34" width="7.6640625" style="10" bestFit="1" customWidth="1"/>
    <col min="35" max="35" width="8.6640625" style="10" bestFit="1" customWidth="1"/>
    <col min="36" max="36" width="9.6640625" style="10" bestFit="1" customWidth="1"/>
    <col min="37" max="37" width="7.6640625" style="10" bestFit="1" customWidth="1"/>
    <col min="38" max="38" width="8.6640625" style="10" bestFit="1" customWidth="1"/>
    <col min="39" max="39" width="9.6640625" style="10" bestFit="1" customWidth="1"/>
    <col min="40" max="41" width="7.6640625" style="10" bestFit="1" customWidth="1"/>
    <col min="42" max="42" width="6.6640625" style="10" bestFit="1" customWidth="1"/>
    <col min="43" max="45" width="7.6640625" style="10" bestFit="1" customWidth="1"/>
    <col min="46" max="46" width="8.5" style="10" bestFit="1" customWidth="1"/>
    <col min="47" max="47" width="12.5" style="10" bestFit="1" customWidth="1"/>
    <col min="48" max="48" width="8.6640625" style="10" bestFit="1" customWidth="1"/>
    <col min="49" max="49" width="7.1640625" style="10" bestFit="1" customWidth="1"/>
    <col min="50" max="50" width="13.5" style="10" bestFit="1" customWidth="1"/>
    <col min="51" max="51" width="9.1640625" style="10" bestFit="1" customWidth="1"/>
    <col min="52" max="52" width="8.33203125" style="10" bestFit="1" customWidth="1"/>
    <col min="53" max="53" width="11.5" style="10" bestFit="1" customWidth="1"/>
    <col min="54" max="54" width="8.6640625" style="10" bestFit="1" customWidth="1"/>
    <col min="55" max="55" width="16.83203125" style="10" bestFit="1" customWidth="1"/>
    <col min="56" max="56" width="10.6640625" style="10" bestFit="1" customWidth="1"/>
    <col min="57" max="57" width="14.33203125" style="10" bestFit="1" customWidth="1"/>
    <col min="58" max="58" width="21.83203125" style="10" bestFit="1" customWidth="1"/>
    <col min="59" max="59" width="5.5" style="10" bestFit="1" customWidth="1"/>
    <col min="60" max="60" width="16.33203125" style="10" bestFit="1" customWidth="1"/>
    <col min="61" max="61" width="14.5" style="10" bestFit="1" customWidth="1"/>
    <col min="62" max="62" width="14.6640625" style="10" bestFit="1" customWidth="1"/>
    <col min="63" max="63" width="12" style="10" bestFit="1" customWidth="1"/>
    <col min="64" max="64" width="13.6640625" style="10" bestFit="1" customWidth="1"/>
    <col min="65" max="65" width="20.5" style="10" bestFit="1" customWidth="1"/>
    <col min="66" max="66" width="11.6640625" style="10" bestFit="1" customWidth="1"/>
    <col min="67" max="67" width="15.33203125" style="10" bestFit="1" customWidth="1"/>
    <col min="68" max="68" width="6.6640625" style="10" bestFit="1" customWidth="1"/>
    <col min="69" max="69" width="12.5" style="10" bestFit="1" customWidth="1"/>
    <col min="70" max="70" width="7.6640625" style="10" bestFit="1" customWidth="1"/>
    <col min="71" max="71" width="8.5" style="10" bestFit="1" customWidth="1"/>
    <col min="72" max="72" width="8.6640625" style="10" bestFit="1" customWidth="1"/>
    <col min="73" max="73" width="11.33203125" style="10" bestFit="1" customWidth="1"/>
    <col min="74" max="74" width="24.33203125" style="10" bestFit="1" customWidth="1"/>
    <col min="75" max="75" width="8.1640625" style="10" bestFit="1" customWidth="1"/>
    <col min="76" max="76" width="7.6640625" style="10" bestFit="1" customWidth="1"/>
    <col min="77" max="77" width="8.5" style="10" bestFit="1" customWidth="1"/>
    <col min="78" max="78" width="8.6640625" style="10" bestFit="1" customWidth="1"/>
    <col min="79" max="79" width="11.33203125" style="10" bestFit="1" customWidth="1"/>
    <col min="80" max="80" width="24.33203125" style="10" bestFit="1" customWidth="1"/>
    <col min="81" max="81" width="4.5" style="10" bestFit="1" customWidth="1"/>
    <col min="82" max="82" width="8.6640625" style="10" bestFit="1" customWidth="1"/>
    <col min="83" max="83" width="7.5" style="10" bestFit="1" customWidth="1"/>
    <col min="84" max="84" width="7.1640625" style="10" bestFit="1" customWidth="1"/>
    <col min="85" max="85" width="7.83203125" style="10" bestFit="1" customWidth="1"/>
    <col min="86" max="86" width="4.5" style="10" bestFit="1" customWidth="1"/>
    <col min="87" max="88" width="8.6640625" style="10" bestFit="1" customWidth="1"/>
    <col min="89" max="90" width="9.1640625" style="10" bestFit="1" customWidth="1"/>
    <col min="91" max="91" width="7" style="10" bestFit="1" customWidth="1"/>
    <col min="92" max="92" width="9.5" style="10" bestFit="1" customWidth="1"/>
    <col min="93" max="93" width="10.1640625" style="10" bestFit="1" customWidth="1"/>
    <col min="94" max="94" width="8.6640625" style="10" bestFit="1" customWidth="1"/>
    <col min="95" max="95" width="10.5" style="10" bestFit="1" customWidth="1"/>
    <col min="96" max="96" width="9.83203125" style="10" bestFit="1" customWidth="1"/>
    <col min="97" max="97" width="9.5" style="10" bestFit="1" customWidth="1"/>
    <col min="98" max="98" width="10.1640625" style="10" bestFit="1" customWidth="1"/>
    <col min="99" max="99" width="8.1640625" style="10" bestFit="1" customWidth="1"/>
    <col min="100" max="100" width="10.5" style="10" bestFit="1" customWidth="1"/>
    <col min="101" max="101" width="5" style="10" bestFit="1" customWidth="1"/>
    <col min="102" max="102" width="7.1640625" style="10" bestFit="1" customWidth="1"/>
    <col min="103" max="103" width="8.6640625" style="10" bestFit="1" customWidth="1"/>
    <col min="104" max="104" width="7.1640625" style="10" bestFit="1" customWidth="1"/>
    <col min="105" max="105" width="8.6640625" style="10"/>
    <col min="106" max="107" width="16.6640625" style="10" customWidth="1"/>
    <col min="108" max="108" width="4.5" style="10" bestFit="1" customWidth="1"/>
    <col min="109" max="109" width="26.83203125" style="10" bestFit="1" customWidth="1"/>
    <col min="110" max="110" width="10.1640625" style="10" bestFit="1" customWidth="1"/>
    <col min="111" max="111" width="5" style="10" bestFit="1" customWidth="1"/>
    <col min="112" max="112" width="16" style="10" bestFit="1" customWidth="1"/>
    <col min="113" max="113" width="5.5" style="10" bestFit="1" customWidth="1"/>
    <col min="114" max="114" width="10.6640625" style="10" bestFit="1" customWidth="1"/>
    <col min="115" max="117" width="6.6640625" style="10" bestFit="1" customWidth="1"/>
    <col min="118" max="118" width="8.5" style="10" bestFit="1" customWidth="1"/>
    <col min="119" max="119" width="5.5" style="10" bestFit="1" customWidth="1"/>
    <col min="120" max="120" width="6.5" style="10" bestFit="1" customWidth="1"/>
    <col min="121" max="121" width="28.6640625" style="10" bestFit="1" customWidth="1"/>
    <col min="122" max="123" width="4.5" style="10" bestFit="1" customWidth="1"/>
    <col min="124" max="124" width="6.33203125" style="10" bestFit="1" customWidth="1"/>
    <col min="125" max="125" width="8.6640625" style="10"/>
    <col min="126" max="126" width="17.1640625" style="10" bestFit="1" customWidth="1"/>
    <col min="127" max="127" width="4.5" style="10" bestFit="1" customWidth="1"/>
    <col min="128" max="128" width="11.1640625" style="10" bestFit="1" customWidth="1"/>
    <col min="129" max="129" width="7.33203125" style="10" bestFit="1" customWidth="1"/>
    <col min="130" max="130" width="4.6640625" style="10" bestFit="1" customWidth="1"/>
    <col min="131" max="131" width="4.5" style="10" bestFit="1" customWidth="1"/>
    <col min="132" max="132" width="8.6640625" style="10"/>
    <col min="133" max="133" width="4.5" style="10" bestFit="1" customWidth="1"/>
    <col min="134" max="134" width="8.6640625" style="10"/>
    <col min="135" max="135" width="4.5" style="10" bestFit="1" customWidth="1"/>
    <col min="136" max="137" width="8.6640625" style="10"/>
    <col min="138" max="138" width="5.1640625" style="10" bestFit="1" customWidth="1"/>
    <col min="139" max="140" width="8.6640625" style="10"/>
    <col min="141" max="141" width="5.5" style="10" bestFit="1" customWidth="1"/>
    <col min="142" max="142" width="8.6640625" style="10"/>
    <col min="143" max="143" width="7.1640625" style="10" bestFit="1" customWidth="1"/>
    <col min="144" max="144" width="8.6640625" style="10"/>
    <col min="145" max="145" width="4.5" style="10" bestFit="1" customWidth="1"/>
    <col min="146" max="146" width="7.5" style="10" bestFit="1" customWidth="1"/>
    <col min="147" max="147" width="4.5" style="10" bestFit="1" customWidth="1"/>
    <col min="148" max="148" width="9.5" style="10" bestFit="1" customWidth="1"/>
    <col min="149" max="149" width="8.6640625" style="10"/>
    <col min="150" max="150" width="4.5" style="10" bestFit="1" customWidth="1"/>
    <col min="151" max="151" width="8.6640625" style="10"/>
    <col min="152" max="155" width="4.5" style="10" bestFit="1" customWidth="1"/>
    <col min="156" max="16384" width="8.6640625" style="10"/>
  </cols>
  <sheetData>
    <row r="1" spans="2:118" s="5" customFormat="1" ht="16" x14ac:dyDescent="0.2">
      <c r="D1" s="6"/>
      <c r="J1" s="7" t="s">
        <v>33</v>
      </c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7" t="s">
        <v>34</v>
      </c>
      <c r="W1" s="7"/>
      <c r="X1" s="7"/>
      <c r="Y1" s="7"/>
      <c r="Z1" s="7"/>
      <c r="AA1" s="8"/>
      <c r="AB1" s="7" t="s">
        <v>35</v>
      </c>
      <c r="AC1" s="7"/>
      <c r="AD1" s="7"/>
      <c r="AE1" s="7"/>
      <c r="AF1" s="7"/>
      <c r="AG1" s="8"/>
      <c r="AH1" s="7" t="s">
        <v>36</v>
      </c>
      <c r="AI1" s="7"/>
      <c r="AJ1" s="7"/>
      <c r="AK1" s="7"/>
      <c r="AL1" s="7"/>
      <c r="AM1" s="8"/>
      <c r="AN1" s="7" t="s">
        <v>37</v>
      </c>
      <c r="AO1" s="7"/>
      <c r="AP1" s="7"/>
      <c r="AQ1" s="7"/>
      <c r="AR1" s="7"/>
      <c r="AS1" s="8"/>
      <c r="AT1" s="7" t="s">
        <v>38</v>
      </c>
      <c r="AU1" s="7"/>
      <c r="AV1" s="7"/>
      <c r="AW1" s="7"/>
      <c r="AX1" s="7"/>
      <c r="AY1" s="7"/>
      <c r="AZ1" s="8"/>
      <c r="BA1" s="7" t="s">
        <v>39</v>
      </c>
      <c r="BB1" s="7"/>
      <c r="BC1" s="7"/>
      <c r="BD1" s="7"/>
      <c r="BE1" s="7"/>
      <c r="BF1" s="8"/>
      <c r="BG1" s="8"/>
      <c r="BH1" s="7" t="s">
        <v>40</v>
      </c>
      <c r="BI1" s="7"/>
      <c r="BJ1" s="7"/>
      <c r="BK1" s="7"/>
      <c r="BL1" s="7"/>
      <c r="BM1" s="7"/>
      <c r="BN1" s="7"/>
      <c r="BO1" s="7"/>
      <c r="BQ1" s="7" t="s">
        <v>41</v>
      </c>
      <c r="BR1" s="7"/>
      <c r="BS1" s="7"/>
      <c r="BT1" s="7"/>
      <c r="BU1" s="7"/>
      <c r="BV1" s="7"/>
      <c r="BW1" s="7" t="s">
        <v>36</v>
      </c>
      <c r="BX1" s="7"/>
      <c r="BY1" s="7"/>
      <c r="BZ1" s="7"/>
      <c r="CA1" s="7"/>
      <c r="CB1" s="7"/>
      <c r="CC1" s="8"/>
    </row>
    <row r="2" spans="2:118" s="5" customFormat="1" ht="16" x14ac:dyDescent="0.2">
      <c r="B2" s="5" t="s">
        <v>42</v>
      </c>
      <c r="C2" s="5" t="s">
        <v>43</v>
      </c>
      <c r="D2" s="6" t="s">
        <v>44</v>
      </c>
      <c r="E2" s="5" t="s">
        <v>5</v>
      </c>
      <c r="F2" s="5" t="s">
        <v>45</v>
      </c>
      <c r="G2" s="5" t="s">
        <v>46</v>
      </c>
      <c r="H2" s="5" t="s">
        <v>47</v>
      </c>
      <c r="I2" s="5" t="s">
        <v>48</v>
      </c>
      <c r="J2" s="7" t="s">
        <v>49</v>
      </c>
      <c r="K2" s="7"/>
      <c r="L2" s="8"/>
      <c r="M2" s="7" t="s">
        <v>50</v>
      </c>
      <c r="N2" s="7"/>
      <c r="O2" s="8"/>
      <c r="P2" s="7" t="s">
        <v>51</v>
      </c>
      <c r="Q2" s="7"/>
      <c r="R2" s="8"/>
      <c r="S2" s="7" t="s">
        <v>52</v>
      </c>
      <c r="T2" s="7"/>
      <c r="U2" s="8"/>
      <c r="V2" s="7" t="s">
        <v>49</v>
      </c>
      <c r="W2" s="7"/>
      <c r="X2" s="8"/>
      <c r="Y2" s="7" t="s">
        <v>50</v>
      </c>
      <c r="Z2" s="7"/>
      <c r="AA2" s="8"/>
      <c r="AB2" s="7" t="s">
        <v>49</v>
      </c>
      <c r="AC2" s="7"/>
      <c r="AD2" s="8"/>
      <c r="AE2" s="7" t="s">
        <v>50</v>
      </c>
      <c r="AF2" s="7"/>
      <c r="AG2" s="8"/>
      <c r="AH2" s="7" t="s">
        <v>49</v>
      </c>
      <c r="AI2" s="7"/>
      <c r="AJ2" s="8"/>
      <c r="AK2" s="7" t="s">
        <v>50</v>
      </c>
      <c r="AL2" s="7"/>
      <c r="AM2" s="8"/>
      <c r="AN2" s="8" t="s">
        <v>53</v>
      </c>
      <c r="AO2" s="8" t="s">
        <v>54</v>
      </c>
      <c r="AP2" s="8" t="s">
        <v>55</v>
      </c>
      <c r="AQ2" s="8" t="s">
        <v>56</v>
      </c>
      <c r="AR2" s="8" t="s">
        <v>57</v>
      </c>
      <c r="AS2" s="8" t="s">
        <v>58</v>
      </c>
      <c r="AT2" s="5" t="s">
        <v>59</v>
      </c>
      <c r="AU2" s="8" t="s">
        <v>60</v>
      </c>
      <c r="AV2" s="8"/>
      <c r="AW2" s="8"/>
      <c r="AX2" s="8" t="s">
        <v>61</v>
      </c>
      <c r="AY2" s="8"/>
      <c r="AZ2" s="8"/>
      <c r="BA2" s="8"/>
      <c r="BB2" s="8"/>
      <c r="BC2" s="8"/>
      <c r="BD2" s="8"/>
      <c r="BE2" s="8" t="s">
        <v>59</v>
      </c>
      <c r="BF2" s="8" t="s">
        <v>62</v>
      </c>
      <c r="BG2" s="8"/>
      <c r="BH2" s="8" t="s">
        <v>63</v>
      </c>
      <c r="BI2" s="8" t="s">
        <v>64</v>
      </c>
      <c r="BJ2" s="8" t="s">
        <v>65</v>
      </c>
      <c r="BK2" s="8" t="s">
        <v>66</v>
      </c>
      <c r="BL2" s="8" t="s">
        <v>67</v>
      </c>
      <c r="BM2" s="9" t="s">
        <v>68</v>
      </c>
      <c r="BN2" s="9" t="s">
        <v>69</v>
      </c>
      <c r="BO2" s="9" t="s">
        <v>70</v>
      </c>
      <c r="BP2" s="9"/>
      <c r="BQ2" s="5" t="s">
        <v>71</v>
      </c>
      <c r="BS2" s="7" t="s">
        <v>72</v>
      </c>
      <c r="BT2" s="7"/>
      <c r="BU2" s="7"/>
      <c r="BV2" s="8" t="s">
        <v>73</v>
      </c>
      <c r="BW2" s="7" t="s">
        <v>74</v>
      </c>
      <c r="BX2" s="7"/>
      <c r="BY2" s="7" t="s">
        <v>72</v>
      </c>
      <c r="BZ2" s="7"/>
      <c r="CA2" s="7"/>
      <c r="CB2" s="5" t="s">
        <v>73</v>
      </c>
      <c r="CC2" s="8"/>
      <c r="CD2" s="7" t="s">
        <v>75</v>
      </c>
      <c r="CE2" s="7"/>
      <c r="CF2" s="7"/>
      <c r="CG2" s="7"/>
      <c r="CI2" s="7" t="s">
        <v>76</v>
      </c>
      <c r="CJ2" s="7"/>
      <c r="CK2" s="7"/>
      <c r="CL2" s="7"/>
      <c r="CN2" s="7" t="s">
        <v>77</v>
      </c>
      <c r="CO2" s="7"/>
      <c r="CP2" s="7"/>
      <c r="CQ2" s="7"/>
      <c r="CS2" s="7" t="s">
        <v>78</v>
      </c>
      <c r="CT2" s="7"/>
      <c r="CU2" s="7"/>
      <c r="CV2" s="7"/>
      <c r="CX2" s="7" t="s">
        <v>79</v>
      </c>
      <c r="CY2" s="7"/>
      <c r="CZ2" s="7"/>
      <c r="DB2" s="7" t="s">
        <v>80</v>
      </c>
      <c r="DC2" s="7"/>
      <c r="DD2" s="8"/>
      <c r="DE2" s="5" t="s">
        <v>81</v>
      </c>
      <c r="DH2" s="5" t="s">
        <v>82</v>
      </c>
      <c r="DJ2" s="5" t="s">
        <v>83</v>
      </c>
    </row>
    <row r="3" spans="2:118" ht="16" x14ac:dyDescent="0.2">
      <c r="D3" s="11"/>
      <c r="J3" s="12" t="s">
        <v>84</v>
      </c>
      <c r="K3" s="12" t="s">
        <v>85</v>
      </c>
      <c r="L3" s="12" t="s">
        <v>86</v>
      </c>
      <c r="M3" s="12" t="s">
        <v>84</v>
      </c>
      <c r="N3" s="12" t="s">
        <v>85</v>
      </c>
      <c r="O3" s="12" t="s">
        <v>86</v>
      </c>
      <c r="P3" s="12" t="s">
        <v>84</v>
      </c>
      <c r="Q3" s="12" t="s">
        <v>85</v>
      </c>
      <c r="R3" s="12" t="s">
        <v>86</v>
      </c>
      <c r="S3" s="13" t="s">
        <v>84</v>
      </c>
      <c r="T3" s="13" t="s">
        <v>85</v>
      </c>
      <c r="U3" s="13" t="s">
        <v>86</v>
      </c>
      <c r="V3" s="13" t="s">
        <v>84</v>
      </c>
      <c r="W3" s="13" t="s">
        <v>85</v>
      </c>
      <c r="X3" s="12" t="s">
        <v>86</v>
      </c>
      <c r="Y3" s="13" t="s">
        <v>84</v>
      </c>
      <c r="Z3" s="13" t="s">
        <v>85</v>
      </c>
      <c r="AA3" s="12" t="s">
        <v>86</v>
      </c>
      <c r="AB3" s="13" t="s">
        <v>84</v>
      </c>
      <c r="AC3" s="13" t="s">
        <v>85</v>
      </c>
      <c r="AD3" s="12" t="s">
        <v>86</v>
      </c>
      <c r="AE3" s="13" t="s">
        <v>84</v>
      </c>
      <c r="AF3" s="13" t="s">
        <v>85</v>
      </c>
      <c r="AG3" s="12" t="s">
        <v>86</v>
      </c>
      <c r="AH3" s="13" t="s">
        <v>84</v>
      </c>
      <c r="AI3" s="13" t="s">
        <v>85</v>
      </c>
      <c r="AJ3" s="12" t="s">
        <v>86</v>
      </c>
      <c r="AK3" s="13" t="s">
        <v>84</v>
      </c>
      <c r="AL3" s="13" t="s">
        <v>85</v>
      </c>
      <c r="AM3" s="12" t="s">
        <v>86</v>
      </c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 t="s">
        <v>87</v>
      </c>
      <c r="BB3" s="13" t="s">
        <v>88</v>
      </c>
      <c r="BC3" s="13" t="s">
        <v>89</v>
      </c>
      <c r="BD3" s="13" t="s">
        <v>90</v>
      </c>
      <c r="BE3" s="13" t="s">
        <v>91</v>
      </c>
      <c r="BF3" s="13"/>
      <c r="BG3" s="13"/>
      <c r="BH3" s="13"/>
      <c r="BI3" s="13"/>
      <c r="BJ3" s="13"/>
      <c r="BK3" s="13"/>
      <c r="BL3" s="13"/>
      <c r="BQ3" s="10" t="s">
        <v>92</v>
      </c>
      <c r="BR3" s="10" t="s">
        <v>93</v>
      </c>
      <c r="BS3" s="10" t="s">
        <v>94</v>
      </c>
      <c r="BT3" s="10" t="s">
        <v>95</v>
      </c>
      <c r="BU3" s="10" t="s">
        <v>96</v>
      </c>
      <c r="BW3" s="10" t="s">
        <v>92</v>
      </c>
      <c r="BX3" s="10" t="s">
        <v>93</v>
      </c>
      <c r="BY3" s="10" t="s">
        <v>94</v>
      </c>
      <c r="BZ3" s="10" t="s">
        <v>95</v>
      </c>
      <c r="CA3" s="10" t="s">
        <v>96</v>
      </c>
      <c r="CD3" s="10" t="s">
        <v>33</v>
      </c>
      <c r="CE3" s="14" t="s">
        <v>97</v>
      </c>
      <c r="CF3" s="14" t="s">
        <v>98</v>
      </c>
      <c r="CG3" s="14" t="s">
        <v>36</v>
      </c>
      <c r="CH3" s="14"/>
      <c r="CI3" s="10" t="s">
        <v>33</v>
      </c>
      <c r="CJ3" s="14" t="s">
        <v>97</v>
      </c>
      <c r="CK3" s="14" t="s">
        <v>98</v>
      </c>
      <c r="CL3" s="14" t="s">
        <v>36</v>
      </c>
      <c r="CM3" s="14"/>
      <c r="CN3" s="14" t="s">
        <v>33</v>
      </c>
      <c r="CO3" s="14" t="s">
        <v>99</v>
      </c>
      <c r="CP3" s="14" t="s">
        <v>100</v>
      </c>
      <c r="CQ3" s="14" t="s">
        <v>101</v>
      </c>
      <c r="CR3" s="14"/>
      <c r="CS3" s="14" t="s">
        <v>33</v>
      </c>
      <c r="CT3" s="14" t="s">
        <v>99</v>
      </c>
      <c r="CU3" s="14" t="s">
        <v>100</v>
      </c>
      <c r="CV3" s="14" t="s">
        <v>101</v>
      </c>
      <c r="CW3" s="14"/>
      <c r="CX3" s="14" t="s">
        <v>102</v>
      </c>
      <c r="CY3" s="14" t="s">
        <v>103</v>
      </c>
      <c r="CZ3" s="10" t="s">
        <v>104</v>
      </c>
      <c r="DB3" s="10" t="s">
        <v>105</v>
      </c>
      <c r="DC3" s="10" t="s">
        <v>106</v>
      </c>
      <c r="DE3" s="10" t="s">
        <v>107</v>
      </c>
      <c r="DF3" s="10" t="s">
        <v>108</v>
      </c>
      <c r="DH3" s="15" t="s">
        <v>109</v>
      </c>
      <c r="DI3" s="15"/>
      <c r="DJ3" s="5" t="s">
        <v>110</v>
      </c>
      <c r="DK3" s="5" t="s">
        <v>111</v>
      </c>
      <c r="DL3" s="5" t="s">
        <v>112</v>
      </c>
      <c r="DM3" s="5" t="s">
        <v>113</v>
      </c>
      <c r="DN3" s="10" t="s">
        <v>114</v>
      </c>
    </row>
    <row r="4" spans="2:118" ht="16" x14ac:dyDescent="0.2">
      <c r="B4" s="10" t="s">
        <v>19</v>
      </c>
      <c r="C4" s="16">
        <v>50</v>
      </c>
      <c r="D4" s="11" t="s">
        <v>115</v>
      </c>
      <c r="E4" s="10">
        <v>14.45</v>
      </c>
      <c r="F4" s="10">
        <f t="shared" ref="F4:F67" si="0">E4/1000</f>
        <v>1.4449999999999999E-2</v>
      </c>
      <c r="G4" s="10">
        <f>VLOOKUP(B4,'[1]General info'!$A$6:$I$12,9,FALSE)</f>
        <v>16.100000000000001</v>
      </c>
      <c r="H4" s="10">
        <v>7.85E-2</v>
      </c>
      <c r="I4" s="10">
        <f t="shared" ref="I4:I67" si="1">H4/1000</f>
        <v>7.8499999999999997E-5</v>
      </c>
      <c r="J4" s="17">
        <v>10.71</v>
      </c>
      <c r="K4" s="17">
        <v>9.3940000000000001</v>
      </c>
      <c r="L4" s="10">
        <v>466</v>
      </c>
      <c r="M4" s="17">
        <v>9.4489999999999998</v>
      </c>
      <c r="N4" s="17">
        <v>3.0030000000000001</v>
      </c>
      <c r="O4" s="10">
        <v>466</v>
      </c>
      <c r="P4" s="17">
        <v>0.25600000000000001</v>
      </c>
      <c r="Q4" s="17">
        <v>2.2400000000000002</v>
      </c>
      <c r="R4" s="10">
        <v>466</v>
      </c>
      <c r="S4" s="17">
        <v>8.7919999999999998</v>
      </c>
      <c r="T4" s="10">
        <v>0.38600000000000001</v>
      </c>
      <c r="U4" s="10">
        <v>466</v>
      </c>
      <c r="V4" s="17">
        <v>6.1589999999999998</v>
      </c>
      <c r="W4" s="17">
        <v>24.43</v>
      </c>
      <c r="X4" s="10">
        <v>520</v>
      </c>
      <c r="Y4" s="17">
        <v>10.039999999999999</v>
      </c>
      <c r="Z4" s="17">
        <v>18.79</v>
      </c>
      <c r="AA4" s="10">
        <v>520</v>
      </c>
      <c r="AB4" s="17">
        <v>3.5550000000000002</v>
      </c>
      <c r="AC4" s="17">
        <v>34.369999999999997</v>
      </c>
      <c r="AD4" s="17">
        <f>X4+20</f>
        <v>540</v>
      </c>
      <c r="AE4" s="17">
        <v>9.9979999999999993</v>
      </c>
      <c r="AF4" s="17">
        <v>32.159999999999997</v>
      </c>
      <c r="AG4" s="17">
        <f>AD4</f>
        <v>540</v>
      </c>
      <c r="AH4" s="17">
        <v>3.0419999999999998</v>
      </c>
      <c r="AI4" s="17">
        <v>41.7</v>
      </c>
      <c r="AJ4" s="10">
        <v>558</v>
      </c>
      <c r="AK4" s="17">
        <v>9.5990000000000002</v>
      </c>
      <c r="AL4" s="17">
        <v>43.49</v>
      </c>
      <c r="AM4" s="10">
        <v>558</v>
      </c>
      <c r="AN4" s="17">
        <f t="shared" ref="AN4:AN20" si="2">SQRT(((M4-P4)^2)+((N4-Q4)^2))</f>
        <v>9.2246093684231418</v>
      </c>
      <c r="AO4" s="17">
        <f t="shared" ref="AO4:AO20" si="3">SQRT(((P4-S4)^2)+((Q4-T4)^2))</f>
        <v>8.7350221522329292</v>
      </c>
      <c r="AP4" s="17">
        <f t="shared" ref="AP4:AP67" si="4">SQRT(((S4-M4)^2)+((T4-N4)^2))</f>
        <v>2.6982101474866633</v>
      </c>
      <c r="AQ4" s="17">
        <f>SQRT(((V4-P4)^2)+((W4-Q4)^2))</f>
        <v>22.961740112630835</v>
      </c>
      <c r="AR4" s="17">
        <f>SQRT(((V4-S4)^2)+((W4-T4)^2))</f>
        <v>24.187737078941467</v>
      </c>
      <c r="AS4" s="17">
        <f>SQRT(((V4-M4)^2)+((W4-N4)^2))</f>
        <v>21.67810944247676</v>
      </c>
      <c r="AT4" s="17">
        <f>ATAN2((K4-Q4),(J4-P4))</f>
        <v>0.97066381676886215</v>
      </c>
      <c r="AU4" s="17">
        <f t="shared" ref="AU4:AU67" si="5">DEGREES(AT4)</f>
        <v>55.614940026915669</v>
      </c>
      <c r="AV4" s="17">
        <f>180-AU4</f>
        <v>124.38505997308434</v>
      </c>
      <c r="AW4" s="17">
        <f>ATAN((N4-Q4)/(M4-P4))</f>
        <v>8.2808135635940056E-2</v>
      </c>
      <c r="AX4" s="17">
        <f>DEGREES(AW4)</f>
        <v>4.7445566812862365</v>
      </c>
      <c r="AY4" s="17">
        <f>AX4-AU4</f>
        <v>-50.870383345629435</v>
      </c>
      <c r="AZ4" s="17"/>
      <c r="BA4" s="17">
        <f>((AN4)^2+(AO4)^2)-(AP4)^2</f>
        <v>154.11369199999999</v>
      </c>
      <c r="BB4" s="17">
        <f>2*AN4*AO4</f>
        <v>161.1543343577431</v>
      </c>
      <c r="BC4" s="17">
        <f>BA4/BB4</f>
        <v>0.9563111821608612</v>
      </c>
      <c r="BD4" s="17">
        <f>IF(BC4&lt;1,(ACOS(BC4)),(COS(BC4)))</f>
        <v>0.29668399250121702</v>
      </c>
      <c r="BE4" s="17">
        <f>((180*BD4)/3.14159265359)</f>
        <v>16.998740619409581</v>
      </c>
      <c r="BF4" s="17">
        <f>Z4-N4</f>
        <v>15.786999999999999</v>
      </c>
      <c r="BG4" s="17"/>
      <c r="BH4" s="10">
        <v>520</v>
      </c>
      <c r="BI4" s="10">
        <v>558</v>
      </c>
      <c r="BJ4" s="10">
        <f t="shared" ref="BJ4:BJ67" si="6">BI4-BH4</f>
        <v>38</v>
      </c>
      <c r="BK4" s="10">
        <f t="shared" ref="BK4:BK67" si="7">MEDIAN(BH4:BI4)</f>
        <v>539</v>
      </c>
      <c r="BL4" s="10">
        <f>BK4-BH4</f>
        <v>19</v>
      </c>
      <c r="BM4" s="10">
        <v>2000</v>
      </c>
      <c r="BN4" s="10">
        <f>1/BM4</f>
        <v>5.0000000000000001E-4</v>
      </c>
      <c r="BO4" s="10">
        <f>BJ4*BN4</f>
        <v>1.9E-2</v>
      </c>
      <c r="BQ4" s="10">
        <f>AE4-Y4</f>
        <v>-4.1999999999999815E-2</v>
      </c>
      <c r="BR4" s="10">
        <f>AF4-Z4</f>
        <v>13.369999999999997</v>
      </c>
      <c r="BS4" s="14">
        <f>(BQ4/(BN4*20)/1000)</f>
        <v>-4.1999999999999815E-3</v>
      </c>
      <c r="BT4" s="14">
        <f t="shared" ref="BT4:BT124" si="8">(BR4/(BN4*20)/1000)</f>
        <v>1.3369999999999997</v>
      </c>
      <c r="BU4" s="10">
        <f t="shared" ref="BU4:BU123" si="9">(SQRT((POWER(BS4,2)+(POWER(BT4,2)))))</f>
        <v>1.3370065968423639</v>
      </c>
      <c r="BV4" s="10">
        <f t="shared" ref="BV4:BV77" si="10">BU4^2</f>
        <v>1.7875866399999993</v>
      </c>
      <c r="BW4" s="10">
        <f>AK4-Y4</f>
        <v>-0.44099999999999895</v>
      </c>
      <c r="BX4" s="10">
        <f>AL4-Z4</f>
        <v>24.700000000000003</v>
      </c>
      <c r="BY4" s="10">
        <f t="shared" ref="BY4:BY67" si="11">(BW4/(BN4*BJ4)/1000)</f>
        <v>-2.3210526315789418E-2</v>
      </c>
      <c r="BZ4" s="10">
        <f t="shared" ref="BZ4:BZ67" si="12">(BX4/(BN4*BJ4)/1000)</f>
        <v>1.3000000000000003</v>
      </c>
      <c r="CA4" s="10">
        <f>(SQRT((POWER(BY4,2)+(POWER(BZ4,2)))))</f>
        <v>1.3002071867713454</v>
      </c>
      <c r="CB4" s="10">
        <f t="shared" ref="CB4:CB76" si="13">CA4^2</f>
        <v>1.6905387285318563</v>
      </c>
      <c r="CD4" s="10">
        <f>(ATAN2(J4-M4,K4-N4))</f>
        <v>1.3759898748398103</v>
      </c>
      <c r="CE4" s="10">
        <f>(ATAN2(V4-Y4,W4-Z4))</f>
        <v>2.1735049440907428</v>
      </c>
      <c r="CF4" s="10">
        <f>ATAN2(AB4-AE4,AC4-AF4)</f>
        <v>2.8111603915100929</v>
      </c>
      <c r="CG4" s="10">
        <f>ATAN2(AH4-AK4,AI4-AL4)</f>
        <v>-2.8750954336629757</v>
      </c>
      <c r="CI4" s="10">
        <f t="shared" ref="CI4:CL35" si="14">DEGREES(CD4)</f>
        <v>78.838412481055514</v>
      </c>
      <c r="CJ4" s="10">
        <f t="shared" si="14"/>
        <v>124.53266004721752</v>
      </c>
      <c r="CK4" s="10">
        <f t="shared" si="14"/>
        <v>161.06762596787246</v>
      </c>
      <c r="CL4" s="10">
        <f t="shared" si="14"/>
        <v>-164.73083404622366</v>
      </c>
      <c r="CN4" s="10">
        <f t="shared" ref="CN4:CP35" si="15">IF(CI4&lt;0,CI4*-1,CI4*1)</f>
        <v>78.838412481055514</v>
      </c>
      <c r="CO4" s="10">
        <f t="shared" si="15"/>
        <v>124.53266004721752</v>
      </c>
      <c r="CP4" s="10">
        <f t="shared" si="15"/>
        <v>161.06762596787246</v>
      </c>
      <c r="CQ4" s="10">
        <f>(IF(CL4&lt;0,CL4*-1,CL4*1))</f>
        <v>164.73083404622366</v>
      </c>
      <c r="CS4" s="10">
        <f t="shared" ref="CS4:CV35" si="16">RADIANS(CN4)</f>
        <v>1.3759898748398103</v>
      </c>
      <c r="CT4" s="10">
        <f t="shared" si="16"/>
        <v>2.1735049440907428</v>
      </c>
      <c r="CU4" s="10">
        <f t="shared" si="16"/>
        <v>2.8111603915100929</v>
      </c>
      <c r="CV4" s="10">
        <f t="shared" si="16"/>
        <v>2.8750954336629757</v>
      </c>
      <c r="CX4" s="10">
        <f t="shared" ref="CX4:CY35" si="17">CT4-CS4</f>
        <v>0.79751506925093252</v>
      </c>
      <c r="CY4" s="10">
        <f t="shared" si="17"/>
        <v>0.6376554474193501</v>
      </c>
      <c r="CZ4" s="10">
        <f t="shared" ref="CZ4:CZ67" si="18">CV4-CT4</f>
        <v>0.70159048957223291</v>
      </c>
      <c r="DB4" s="10">
        <f t="shared" ref="DB4:DB67" si="19">CY4/((BN4*20))</f>
        <v>63.76554474193501</v>
      </c>
      <c r="DC4" s="10">
        <f>CZ4/(BJ4*BN4)</f>
        <v>36.925815240643836</v>
      </c>
      <c r="DE4" s="10">
        <f t="shared" ref="DE4:DF35" si="20">DB4^2</f>
        <v>4066.0446962357155</v>
      </c>
      <c r="DF4" s="10">
        <f t="shared" si="20"/>
        <v>1363.5158311861646</v>
      </c>
      <c r="DH4" s="10">
        <f>(1/12*I4*(F4^2))</f>
        <v>1.3659163541666666E-9</v>
      </c>
      <c r="DJ4" s="10">
        <f>(1/2*DH4*DF4)*1000</f>
        <v>9.3122428649116892E-4</v>
      </c>
      <c r="DK4" s="10">
        <f>((1/2*I4*(CA4^2))*1000)</f>
        <v>6.6353645094875346E-2</v>
      </c>
      <c r="DL4" s="10">
        <f>(I4*9.8*(BF4))/1000</f>
        <v>1.21449391E-5</v>
      </c>
      <c r="DM4" s="10">
        <f>SUM(DJ4:DL4)</f>
        <v>6.7297014320466517E-2</v>
      </c>
      <c r="DN4" s="10">
        <f>(DJ4/DK4)*100</f>
        <v>1.4034259687763402</v>
      </c>
    </row>
    <row r="5" spans="2:118" ht="16" x14ac:dyDescent="0.2">
      <c r="B5" s="10" t="s">
        <v>19</v>
      </c>
      <c r="C5" s="16">
        <v>50</v>
      </c>
      <c r="D5" s="11" t="s">
        <v>116</v>
      </c>
      <c r="E5" s="10">
        <v>14.45</v>
      </c>
      <c r="F5" s="10">
        <f t="shared" si="0"/>
        <v>1.4449999999999999E-2</v>
      </c>
      <c r="G5" s="10">
        <f>VLOOKUP(B5,'[1]General info'!$A$6:$I$12,9,FALSE)</f>
        <v>16.100000000000001</v>
      </c>
      <c r="H5" s="10">
        <v>7.85E-2</v>
      </c>
      <c r="I5" s="10">
        <f t="shared" si="1"/>
        <v>7.8499999999999997E-5</v>
      </c>
      <c r="J5" s="17">
        <v>8.673</v>
      </c>
      <c r="K5" s="17">
        <v>11.08</v>
      </c>
      <c r="L5" s="17">
        <v>1739</v>
      </c>
      <c r="M5" s="17">
        <v>1.7869999999999999</v>
      </c>
      <c r="N5" s="17">
        <v>8.9469999999999992</v>
      </c>
      <c r="O5" s="17">
        <v>1739</v>
      </c>
      <c r="P5" s="17">
        <v>1.7190000000000001</v>
      </c>
      <c r="Q5" s="17">
        <v>-0.2</v>
      </c>
      <c r="R5" s="17">
        <v>1739</v>
      </c>
      <c r="S5" s="17">
        <v>0.29499999999999998</v>
      </c>
      <c r="T5" s="17">
        <v>8.1129999999999995</v>
      </c>
      <c r="U5" s="17">
        <v>1739</v>
      </c>
      <c r="V5" s="17">
        <v>7.6440000000000001</v>
      </c>
      <c r="W5" s="17">
        <v>23.61</v>
      </c>
      <c r="X5" s="17">
        <v>1869</v>
      </c>
      <c r="Y5" s="17">
        <v>10.16</v>
      </c>
      <c r="Z5" s="17">
        <v>17.579999999999998</v>
      </c>
      <c r="AA5" s="17">
        <v>1869</v>
      </c>
      <c r="AB5" s="17">
        <v>6.5259999999999998</v>
      </c>
      <c r="AC5" s="17">
        <v>28.27</v>
      </c>
      <c r="AD5" s="17">
        <f t="shared" ref="AD5:AD20" si="21">X5+20</f>
        <v>1889</v>
      </c>
      <c r="AE5" s="17">
        <v>10.75</v>
      </c>
      <c r="AF5" s="17">
        <v>23.46</v>
      </c>
      <c r="AG5" s="17">
        <f t="shared" ref="AG5:AG20" si="22">AD5</f>
        <v>1889</v>
      </c>
      <c r="AH5" s="17">
        <v>5.1159999999999997</v>
      </c>
      <c r="AI5" s="17">
        <v>35.72</v>
      </c>
      <c r="AJ5" s="17">
        <v>1925</v>
      </c>
      <c r="AK5" s="17">
        <v>11.06</v>
      </c>
      <c r="AL5" s="17">
        <v>33.58</v>
      </c>
      <c r="AM5" s="17">
        <v>1925</v>
      </c>
      <c r="AN5" s="17">
        <f t="shared" si="2"/>
        <v>9.1472527569757229</v>
      </c>
      <c r="AO5" s="17">
        <f t="shared" si="3"/>
        <v>8.4340823448671642</v>
      </c>
      <c r="AP5" s="17">
        <f t="shared" si="4"/>
        <v>1.7092746999824222</v>
      </c>
      <c r="AQ5" s="17">
        <f t="shared" ref="AQ5:AQ68" si="23">SQRT(((V5-P5)^2)+((W5-Q5)^2))</f>
        <v>24.536131011225056</v>
      </c>
      <c r="AR5" s="17">
        <f t="shared" ref="AR5:AR68" si="24">SQRT(((V5-S5)^2)+((W5-T5)^2))</f>
        <v>17.151233483338743</v>
      </c>
      <c r="AS5" s="17">
        <f t="shared" ref="AS5:AS68" si="25">SQRT(((V5-M5)^2)+((W5-N5)^2))</f>
        <v>15.789490745429379</v>
      </c>
      <c r="AT5" s="17">
        <f t="shared" ref="AT5:AT68" si="26">ATAN2((K5-Q5),(J5-P5))</f>
        <v>0.55245588411335378</v>
      </c>
      <c r="AU5" s="17">
        <f t="shared" si="5"/>
        <v>31.653390526863678</v>
      </c>
      <c r="AV5" s="17">
        <f t="shared" ref="AV5:AV68" si="27">180-AU5</f>
        <v>148.34660947313631</v>
      </c>
      <c r="AW5" s="17">
        <f>ATAN((N5-Q5)/(M5-P5))</f>
        <v>1.5633623323334869</v>
      </c>
      <c r="AX5" s="17">
        <f t="shared" ref="AX5:AX68" si="28">DEGREES(AW5)</f>
        <v>89.574063492437588</v>
      </c>
      <c r="AY5" s="17">
        <f t="shared" ref="AY5:AY68" si="29">AX5-AU5</f>
        <v>57.920672965573914</v>
      </c>
      <c r="AZ5" s="17"/>
      <c r="BA5" s="17">
        <f>((AN5)^2+(AO5)^2)-(AP5)^2</f>
        <v>151.88435799999999</v>
      </c>
      <c r="BB5" s="17">
        <f>2*AN5*AO5</f>
        <v>154.29736596329289</v>
      </c>
      <c r="BC5" s="17">
        <f t="shared" ref="BC5:BC68" si="30">BA5/BB5</f>
        <v>0.98436131460684206</v>
      </c>
      <c r="BD5" s="17">
        <f t="shared" ref="BD5:BD68" si="31">IF(BC5&lt;1,(ACOS(BC5)),(COS(BC5)))</f>
        <v>0.17708538987657696</v>
      </c>
      <c r="BE5" s="17">
        <f t="shared" ref="BE5:BE68" si="32">((180*BD5)/3.14159265359)</f>
        <v>10.146245453355906</v>
      </c>
      <c r="BF5" s="17">
        <f>Z5-N5</f>
        <v>8.6329999999999991</v>
      </c>
      <c r="BG5" s="17"/>
      <c r="BH5" s="17">
        <v>1869</v>
      </c>
      <c r="BI5" s="17">
        <v>1925</v>
      </c>
      <c r="BJ5" s="10">
        <f t="shared" si="6"/>
        <v>56</v>
      </c>
      <c r="BK5" s="10">
        <f t="shared" si="7"/>
        <v>1897</v>
      </c>
      <c r="BL5" s="10">
        <f t="shared" ref="BL5:BL124" si="33">BK5-BH5</f>
        <v>28</v>
      </c>
      <c r="BM5" s="10">
        <v>4000</v>
      </c>
      <c r="BN5" s="10">
        <f t="shared" ref="BN5:BN124" si="34">1/BM5</f>
        <v>2.5000000000000001E-4</v>
      </c>
      <c r="BO5" s="10">
        <f t="shared" ref="BO5:BO68" si="35">BJ5*BN5</f>
        <v>1.4E-2</v>
      </c>
      <c r="BQ5" s="10">
        <f>AE5-Y5</f>
        <v>0.58999999999999986</v>
      </c>
      <c r="BR5" s="10">
        <f>AF5-Z5</f>
        <v>5.8800000000000026</v>
      </c>
      <c r="BS5" s="14">
        <f t="shared" ref="BS5:BS124" si="36">(BQ5/(BN5*20)/1000)</f>
        <v>0.11799999999999997</v>
      </c>
      <c r="BT5" s="14">
        <f t="shared" si="8"/>
        <v>1.1760000000000004</v>
      </c>
      <c r="BU5" s="10">
        <f t="shared" si="9"/>
        <v>1.1819052415485773</v>
      </c>
      <c r="BV5" s="10">
        <f t="shared" si="10"/>
        <v>1.3969000000000009</v>
      </c>
      <c r="BW5" s="10">
        <f>AK5-Y5</f>
        <v>0.90000000000000036</v>
      </c>
      <c r="BX5" s="10">
        <f>AL5-Z5</f>
        <v>16</v>
      </c>
      <c r="BY5" s="10">
        <f t="shared" si="11"/>
        <v>6.4285714285714307E-2</v>
      </c>
      <c r="BZ5" s="10">
        <f t="shared" si="12"/>
        <v>1.1428571428571428</v>
      </c>
      <c r="CA5" s="10">
        <f t="shared" ref="CA5:CA124" si="37">(SQRT((POWER(BY5,2)+(POWER(BZ5,2)))))</f>
        <v>1.1446637506450601</v>
      </c>
      <c r="CB5" s="10">
        <f t="shared" si="13"/>
        <v>1.3102551020408164</v>
      </c>
      <c r="CD5" s="10">
        <f>(ATAN2(J5-M5,K5-N5))</f>
        <v>0.30038572180002959</v>
      </c>
      <c r="CE5" s="10">
        <f>(ATAN2(V5-Y5,W5-Z5))</f>
        <v>1.9660819131367233</v>
      </c>
      <c r="CF5" s="10">
        <f>ATAN2(AB5-AE5,AC5-AF5)</f>
        <v>2.2914191765999892</v>
      </c>
      <c r="CG5" s="10">
        <f>ATAN2(AH5-AK5,AI5-AL5)</f>
        <v>2.796013243626458</v>
      </c>
      <c r="CI5" s="10">
        <f t="shared" si="14"/>
        <v>17.210834085132582</v>
      </c>
      <c r="CJ5" s="10">
        <f t="shared" si="14"/>
        <v>112.64819579974078</v>
      </c>
      <c r="CK5" s="10">
        <f t="shared" si="14"/>
        <v>131.28864791452162</v>
      </c>
      <c r="CL5" s="10">
        <f t="shared" si="14"/>
        <v>160.19975832247965</v>
      </c>
      <c r="CN5" s="10">
        <f t="shared" si="15"/>
        <v>17.210834085132582</v>
      </c>
      <c r="CO5" s="10">
        <f t="shared" si="15"/>
        <v>112.64819579974078</v>
      </c>
      <c r="CP5" s="10">
        <f t="shared" si="15"/>
        <v>131.28864791452162</v>
      </c>
      <c r="CQ5" s="10">
        <f>(IF(CL5&lt;0,CL5*-1,CL5*1))</f>
        <v>160.19975832247965</v>
      </c>
      <c r="CS5" s="10">
        <f t="shared" si="16"/>
        <v>0.30038572180002959</v>
      </c>
      <c r="CT5" s="10">
        <f t="shared" si="16"/>
        <v>1.9660819131367235</v>
      </c>
      <c r="CU5" s="10">
        <f t="shared" si="16"/>
        <v>2.2914191765999892</v>
      </c>
      <c r="CV5" s="10">
        <f t="shared" si="16"/>
        <v>2.796013243626458</v>
      </c>
      <c r="CX5" s="10">
        <f t="shared" si="17"/>
        <v>1.6656961913366939</v>
      </c>
      <c r="CY5" s="10">
        <f t="shared" si="17"/>
        <v>0.32533726346326564</v>
      </c>
      <c r="CZ5" s="10">
        <f t="shared" si="18"/>
        <v>0.82993133048973444</v>
      </c>
      <c r="DB5" s="10">
        <f t="shared" si="19"/>
        <v>65.06745269265312</v>
      </c>
      <c r="DC5" s="10">
        <f t="shared" ref="DC5:DC68" si="38">CZ5/(BJ5*BN5)</f>
        <v>59.280809320695319</v>
      </c>
      <c r="DE5" s="10">
        <f t="shared" si="20"/>
        <v>4233.7733999106522</v>
      </c>
      <c r="DF5" s="10">
        <f t="shared" si="20"/>
        <v>3514.2143537166371</v>
      </c>
      <c r="DH5" s="10">
        <f>(1/12*I5*(F5^2))</f>
        <v>1.3659163541666666E-9</v>
      </c>
      <c r="DJ5" s="10">
        <f t="shared" ref="DJ5:DJ68" si="39">(1/2*DH5*DF5)*1000</f>
        <v>2.4000614288943985E-3</v>
      </c>
      <c r="DK5" s="10">
        <f>((1/2*I5*(CA5^2))*1000)</f>
        <v>5.1427512755102045E-2</v>
      </c>
      <c r="DL5" s="10">
        <f>(I5*9.8*(BF5))/1000</f>
        <v>6.6413668999999994E-6</v>
      </c>
      <c r="DM5" s="10">
        <f t="shared" ref="DM5:DM125" si="40">SUM(DJ5:DL5)</f>
        <v>5.3834215550896444E-2</v>
      </c>
      <c r="DN5" s="10">
        <f t="shared" ref="DN5:DN68" si="41">(DJ5/DK5)*100</f>
        <v>4.6668821809903536</v>
      </c>
    </row>
    <row r="6" spans="2:118" ht="16" x14ac:dyDescent="0.2">
      <c r="B6" s="10" t="s">
        <v>19</v>
      </c>
      <c r="C6" s="16">
        <v>50</v>
      </c>
      <c r="D6" s="11" t="s">
        <v>117</v>
      </c>
      <c r="E6" s="10">
        <v>14.45</v>
      </c>
      <c r="F6" s="10">
        <f t="shared" si="0"/>
        <v>1.4449999999999999E-2</v>
      </c>
      <c r="G6" s="10">
        <f>VLOOKUP(B6,'[1]General info'!$A$6:$I$12,9,FALSE)</f>
        <v>16.100000000000001</v>
      </c>
      <c r="H6" s="10">
        <v>7.85E-2</v>
      </c>
      <c r="I6" s="10">
        <f t="shared" si="1"/>
        <v>7.8499999999999997E-5</v>
      </c>
      <c r="J6" s="17">
        <v>9.2439999999999998</v>
      </c>
      <c r="K6" s="17">
        <v>12.3</v>
      </c>
      <c r="L6" s="17">
        <v>656</v>
      </c>
      <c r="M6" s="17">
        <v>2.8980000000000001</v>
      </c>
      <c r="N6" s="17">
        <v>10.039999999999999</v>
      </c>
      <c r="O6" s="17">
        <v>656</v>
      </c>
      <c r="P6" s="17">
        <v>4.6710000000000003</v>
      </c>
      <c r="Q6" s="17">
        <v>0.97</v>
      </c>
      <c r="R6" s="17">
        <v>656</v>
      </c>
      <c r="S6" s="17">
        <v>0.28399999999999997</v>
      </c>
      <c r="T6" s="17">
        <v>8.4440000000000008</v>
      </c>
      <c r="U6" s="17">
        <v>656</v>
      </c>
      <c r="V6" s="17">
        <v>11.84</v>
      </c>
      <c r="W6" s="17">
        <v>24.87</v>
      </c>
      <c r="X6" s="17">
        <v>704</v>
      </c>
      <c r="Y6" s="17">
        <v>13.44</v>
      </c>
      <c r="Z6" s="17">
        <v>18.149999999999999</v>
      </c>
      <c r="AA6" s="17">
        <v>704</v>
      </c>
      <c r="AB6" s="17">
        <v>11.26</v>
      </c>
      <c r="AC6" s="17">
        <v>35</v>
      </c>
      <c r="AD6" s="17">
        <f t="shared" si="21"/>
        <v>724</v>
      </c>
      <c r="AE6" s="17">
        <v>16.190000000000001</v>
      </c>
      <c r="AF6" s="17">
        <v>30.21</v>
      </c>
      <c r="AG6" s="17">
        <f t="shared" si="22"/>
        <v>724</v>
      </c>
      <c r="AH6" s="17">
        <v>11.36</v>
      </c>
      <c r="AI6" s="17">
        <v>38</v>
      </c>
      <c r="AJ6" s="17">
        <v>731</v>
      </c>
      <c r="AK6" s="17">
        <v>17.170000000000002</v>
      </c>
      <c r="AL6" s="17">
        <v>34.25</v>
      </c>
      <c r="AM6" s="17">
        <v>731</v>
      </c>
      <c r="AN6" s="17">
        <f t="shared" si="2"/>
        <v>9.2416680853620772</v>
      </c>
      <c r="AO6" s="17">
        <f t="shared" si="3"/>
        <v>8.6663974637677459</v>
      </c>
      <c r="AP6" s="17">
        <f t="shared" si="4"/>
        <v>3.0627131762540216</v>
      </c>
      <c r="AQ6" s="17">
        <f t="shared" si="23"/>
        <v>24.952045226794539</v>
      </c>
      <c r="AR6" s="17">
        <f t="shared" si="24"/>
        <v>20.083690198765765</v>
      </c>
      <c r="AS6" s="17">
        <f t="shared" si="25"/>
        <v>17.317282234808093</v>
      </c>
      <c r="AT6" s="17">
        <f t="shared" si="26"/>
        <v>0.38362205795399634</v>
      </c>
      <c r="AU6" s="17">
        <f t="shared" si="5"/>
        <v>21.979924848887062</v>
      </c>
      <c r="AV6" s="17">
        <f t="shared" si="27"/>
        <v>158.02007515111293</v>
      </c>
      <c r="AW6" s="17">
        <f t="shared" ref="AW6:AW69" si="42">ATAN((N6-Q6)/(M6-P6))</f>
        <v>-1.3777510567565425</v>
      </c>
      <c r="AX6" s="17">
        <f t="shared" si="28"/>
        <v>-78.939320771839036</v>
      </c>
      <c r="AY6" s="17">
        <f t="shared" si="29"/>
        <v>-100.9192456207261</v>
      </c>
      <c r="AZ6" s="17"/>
      <c r="BA6" s="17">
        <f>((AN6)^2+(AO6)^2)-(AP6)^2</f>
        <v>151.13466199999996</v>
      </c>
      <c r="BB6" s="17">
        <f>2*AN6*AO6</f>
        <v>160.18393771193044</v>
      </c>
      <c r="BC6" s="17">
        <f t="shared" si="30"/>
        <v>0.94350697179011545</v>
      </c>
      <c r="BD6" s="17">
        <f t="shared" si="31"/>
        <v>0.33773688043451511</v>
      </c>
      <c r="BE6" s="17">
        <f t="shared" si="32"/>
        <v>19.350897834810951</v>
      </c>
      <c r="BF6" s="17">
        <f>Z6-N6</f>
        <v>8.11</v>
      </c>
      <c r="BG6" s="17"/>
      <c r="BH6" s="17">
        <v>704</v>
      </c>
      <c r="BI6" s="17">
        <v>731</v>
      </c>
      <c r="BJ6" s="10">
        <f t="shared" si="6"/>
        <v>27</v>
      </c>
      <c r="BK6" s="10">
        <f t="shared" si="7"/>
        <v>717.5</v>
      </c>
      <c r="BL6" s="10">
        <f t="shared" si="33"/>
        <v>13.5</v>
      </c>
      <c r="BM6" s="10">
        <v>2000</v>
      </c>
      <c r="BN6" s="10">
        <f t="shared" si="34"/>
        <v>5.0000000000000001E-4</v>
      </c>
      <c r="BO6" s="10">
        <f t="shared" si="35"/>
        <v>1.35E-2</v>
      </c>
      <c r="BQ6" s="10">
        <f>AE6-Y6</f>
        <v>2.7500000000000018</v>
      </c>
      <c r="BR6" s="10">
        <f>AF6-Z6</f>
        <v>12.060000000000002</v>
      </c>
      <c r="BS6" s="14">
        <f t="shared" si="36"/>
        <v>0.27500000000000019</v>
      </c>
      <c r="BT6" s="14">
        <f t="shared" si="8"/>
        <v>1.2060000000000002</v>
      </c>
      <c r="BU6" s="10">
        <f t="shared" si="9"/>
        <v>1.2369563452280765</v>
      </c>
      <c r="BV6" s="10">
        <f t="shared" si="10"/>
        <v>1.5300610000000003</v>
      </c>
      <c r="BW6" s="10">
        <f>AK6-Y6</f>
        <v>3.7300000000000022</v>
      </c>
      <c r="BX6" s="10">
        <f>AL6-Z6</f>
        <v>16.100000000000001</v>
      </c>
      <c r="BY6" s="10">
        <f t="shared" si="11"/>
        <v>0.27629629629629648</v>
      </c>
      <c r="BZ6" s="10">
        <f t="shared" si="12"/>
        <v>1.1925925925925926</v>
      </c>
      <c r="CA6" s="10">
        <f t="shared" si="37"/>
        <v>1.2241800256717852</v>
      </c>
      <c r="CB6" s="10">
        <f t="shared" si="13"/>
        <v>1.4986167352537727</v>
      </c>
      <c r="CD6" s="10">
        <f>(ATAN2(J6-M6,K6-N6))</f>
        <v>0.34212523479910029</v>
      </c>
      <c r="CE6" s="10">
        <f>(ATAN2(V6-Y6,W6-Z6))</f>
        <v>1.8045395076637978</v>
      </c>
      <c r="CF6" s="10">
        <f>ATAN2(AB6-AE6,AC6-AF6)</f>
        <v>2.3705967864865505</v>
      </c>
      <c r="CG6" s="10">
        <f>ATAN2(AH6-AK6,AI6-AL6)</f>
        <v>2.5684305168186059</v>
      </c>
      <c r="CI6" s="10">
        <f t="shared" si="14"/>
        <v>19.602332018910769</v>
      </c>
      <c r="CJ6" s="10">
        <f t="shared" si="14"/>
        <v>103.39249775375109</v>
      </c>
      <c r="CK6" s="10">
        <f t="shared" si="14"/>
        <v>135.82519079295488</v>
      </c>
      <c r="CL6" s="10">
        <f t="shared" si="14"/>
        <v>147.16022858631092</v>
      </c>
      <c r="CN6" s="10">
        <f t="shared" si="15"/>
        <v>19.602332018910769</v>
      </c>
      <c r="CO6" s="10">
        <f t="shared" si="15"/>
        <v>103.39249775375109</v>
      </c>
      <c r="CP6" s="10">
        <f t="shared" si="15"/>
        <v>135.82519079295488</v>
      </c>
      <c r="CQ6" s="10">
        <f t="shared" ref="CQ6:CQ69" si="43">(IF(CL6&lt;0,CL6*-1,CL6*1))</f>
        <v>147.16022858631092</v>
      </c>
      <c r="CS6" s="10">
        <f t="shared" si="16"/>
        <v>0.34212523479910029</v>
      </c>
      <c r="CT6" s="10">
        <f t="shared" si="16"/>
        <v>1.8045395076637978</v>
      </c>
      <c r="CU6" s="10">
        <f t="shared" si="16"/>
        <v>2.3705967864865505</v>
      </c>
      <c r="CV6" s="10">
        <f t="shared" si="16"/>
        <v>2.5684305168186059</v>
      </c>
      <c r="CX6" s="10">
        <f t="shared" si="17"/>
        <v>1.4624142728646974</v>
      </c>
      <c r="CY6" s="10">
        <f t="shared" si="17"/>
        <v>0.5660572788227527</v>
      </c>
      <c r="CZ6" s="10">
        <f t="shared" si="18"/>
        <v>0.76389100915480812</v>
      </c>
      <c r="DB6" s="10">
        <f t="shared" si="19"/>
        <v>56.605727882275268</v>
      </c>
      <c r="DC6" s="10">
        <f t="shared" si="38"/>
        <v>56.584519196652451</v>
      </c>
      <c r="DE6" s="10">
        <f t="shared" si="20"/>
        <v>3204.2084290821958</v>
      </c>
      <c r="DF6" s="10">
        <f t="shared" si="20"/>
        <v>3201.8078127163299</v>
      </c>
      <c r="DH6" s="10">
        <f>(1/12*I6*(F6^2))</f>
        <v>1.3659163541666666E-9</v>
      </c>
      <c r="DJ6" s="10">
        <f t="shared" si="39"/>
        <v>2.1867008271439191E-3</v>
      </c>
      <c r="DK6" s="10">
        <f>((1/2*I6*(CA6^2))*1000)</f>
        <v>5.8820706858710575E-2</v>
      </c>
      <c r="DL6" s="10">
        <f>(I6*9.8*(BF6))/1000</f>
        <v>6.2390229999999995E-6</v>
      </c>
      <c r="DM6" s="10">
        <f t="shared" si="40"/>
        <v>6.1013646708854501E-2</v>
      </c>
      <c r="DN6" s="10">
        <f t="shared" si="41"/>
        <v>3.7175697877899565</v>
      </c>
    </row>
    <row r="7" spans="2:118" ht="16" x14ac:dyDescent="0.2">
      <c r="B7" s="10" t="s">
        <v>19</v>
      </c>
      <c r="C7" s="16">
        <v>50</v>
      </c>
      <c r="D7" s="11" t="s">
        <v>118</v>
      </c>
      <c r="E7" s="10">
        <v>14.45</v>
      </c>
      <c r="F7" s="10">
        <f t="shared" si="0"/>
        <v>1.4449999999999999E-2</v>
      </c>
      <c r="G7" s="10">
        <f>VLOOKUP(B7,'[1]General info'!$A$6:$I$12,9,FALSE)</f>
        <v>16.100000000000001</v>
      </c>
      <c r="H7" s="10">
        <v>7.85E-2</v>
      </c>
      <c r="I7" s="10">
        <f t="shared" si="1"/>
        <v>7.8499999999999997E-5</v>
      </c>
      <c r="J7" s="17">
        <v>12.24</v>
      </c>
      <c r="K7" s="17">
        <v>8.3049999999999997</v>
      </c>
      <c r="L7" s="17">
        <v>534</v>
      </c>
      <c r="M7" s="17">
        <v>9.7129999999999992</v>
      </c>
      <c r="N7" s="17">
        <v>2.2229999999999999</v>
      </c>
      <c r="O7" s="17">
        <v>534</v>
      </c>
      <c r="P7" s="17">
        <v>0.622</v>
      </c>
      <c r="Q7" s="17">
        <v>2.0880000000000001</v>
      </c>
      <c r="R7" s="17">
        <v>534</v>
      </c>
      <c r="S7" s="17">
        <v>8.8089999999999993</v>
      </c>
      <c r="T7" s="17">
        <v>0.26500000000000001</v>
      </c>
      <c r="U7" s="17">
        <v>534</v>
      </c>
      <c r="V7" s="17">
        <v>13.64</v>
      </c>
      <c r="W7" s="17">
        <v>25.45</v>
      </c>
      <c r="X7" s="17">
        <v>584</v>
      </c>
      <c r="Y7" s="17">
        <v>14.04</v>
      </c>
      <c r="Z7" s="17">
        <v>19.399999999999999</v>
      </c>
      <c r="AA7" s="17">
        <v>584</v>
      </c>
      <c r="AB7" s="17">
        <v>14.49</v>
      </c>
      <c r="AC7" s="17">
        <v>41.23</v>
      </c>
      <c r="AD7" s="17">
        <f t="shared" si="21"/>
        <v>604</v>
      </c>
      <c r="AE7" s="17">
        <v>17.989999999999998</v>
      </c>
      <c r="AF7" s="17">
        <v>35.130000000000003</v>
      </c>
      <c r="AG7" s="17">
        <f t="shared" si="22"/>
        <v>604</v>
      </c>
      <c r="AH7" s="17">
        <v>14.88</v>
      </c>
      <c r="AI7" s="17">
        <v>44.99</v>
      </c>
      <c r="AJ7" s="17">
        <v>610</v>
      </c>
      <c r="AK7" s="17">
        <v>19.2</v>
      </c>
      <c r="AL7" s="17">
        <v>40.04</v>
      </c>
      <c r="AM7" s="17">
        <v>610</v>
      </c>
      <c r="AN7" s="17">
        <f t="shared" si="2"/>
        <v>9.09200230972254</v>
      </c>
      <c r="AO7" s="17">
        <f t="shared" si="3"/>
        <v>8.3875084500702588</v>
      </c>
      <c r="AP7" s="17">
        <f t="shared" si="4"/>
        <v>2.1566130853725243</v>
      </c>
      <c r="AQ7" s="17">
        <f t="shared" si="23"/>
        <v>26.744183816299198</v>
      </c>
      <c r="AR7" s="17">
        <f t="shared" si="24"/>
        <v>25.644156956312681</v>
      </c>
      <c r="AS7" s="17">
        <f t="shared" si="25"/>
        <v>23.556630871158124</v>
      </c>
      <c r="AT7" s="17">
        <f t="shared" si="26"/>
        <v>1.0794506457641557</v>
      </c>
      <c r="AU7" s="17">
        <f t="shared" si="5"/>
        <v>61.847966194957394</v>
      </c>
      <c r="AV7" s="17">
        <f t="shared" si="27"/>
        <v>118.15203380504261</v>
      </c>
      <c r="AW7" s="17">
        <f t="shared" si="42"/>
        <v>1.4848760092258547E-2</v>
      </c>
      <c r="AX7" s="17">
        <f t="shared" si="28"/>
        <v>0.85077128428870163</v>
      </c>
      <c r="AY7" s="17">
        <f t="shared" si="29"/>
        <v>-60.997194910668689</v>
      </c>
      <c r="AZ7" s="17"/>
      <c r="BA7" s="17">
        <f>((AN7)^2+(AO7)^2)-(AP7)^2</f>
        <v>148.36382399999999</v>
      </c>
      <c r="BB7" s="17">
        <f>2*AN7*AO7</f>
        <v>152.51849240171222</v>
      </c>
      <c r="BC7" s="17">
        <f t="shared" si="30"/>
        <v>0.97275957599443474</v>
      </c>
      <c r="BD7" s="17">
        <f t="shared" si="31"/>
        <v>0.23394445399083197</v>
      </c>
      <c r="BE7" s="17">
        <f t="shared" si="32"/>
        <v>13.404029854166259</v>
      </c>
      <c r="BF7" s="17">
        <f>Z7-N7</f>
        <v>17.177</v>
      </c>
      <c r="BG7" s="17"/>
      <c r="BH7" s="17">
        <v>584</v>
      </c>
      <c r="BI7" s="17">
        <v>610</v>
      </c>
      <c r="BJ7" s="10">
        <f t="shared" si="6"/>
        <v>26</v>
      </c>
      <c r="BK7" s="10">
        <f t="shared" si="7"/>
        <v>597</v>
      </c>
      <c r="BL7" s="10">
        <f t="shared" si="33"/>
        <v>13</v>
      </c>
      <c r="BM7" s="10">
        <v>2000</v>
      </c>
      <c r="BN7" s="10">
        <f t="shared" si="34"/>
        <v>5.0000000000000001E-4</v>
      </c>
      <c r="BO7" s="10">
        <f t="shared" si="35"/>
        <v>1.3000000000000001E-2</v>
      </c>
      <c r="BQ7" s="10">
        <f>AE7-Y7</f>
        <v>3.9499999999999993</v>
      </c>
      <c r="BR7" s="10">
        <f>AF7-Z7</f>
        <v>15.730000000000004</v>
      </c>
      <c r="BS7" s="14">
        <f t="shared" si="36"/>
        <v>0.39499999999999996</v>
      </c>
      <c r="BT7" s="14">
        <f t="shared" si="8"/>
        <v>1.5730000000000004</v>
      </c>
      <c r="BU7" s="10">
        <f t="shared" si="9"/>
        <v>1.6218366132258828</v>
      </c>
      <c r="BV7" s="10">
        <f t="shared" si="10"/>
        <v>2.6303540000000019</v>
      </c>
      <c r="BW7" s="10">
        <f>AK7-Y7</f>
        <v>5.16</v>
      </c>
      <c r="BX7" s="10">
        <f>AL7-Z7</f>
        <v>20.64</v>
      </c>
      <c r="BY7" s="10">
        <f t="shared" si="11"/>
        <v>0.39692307692307688</v>
      </c>
      <c r="BZ7" s="10">
        <f t="shared" si="12"/>
        <v>1.5876923076923075</v>
      </c>
      <c r="CA7" s="10">
        <f t="shared" si="37"/>
        <v>1.6365557713990095</v>
      </c>
      <c r="CB7" s="10">
        <f t="shared" si="13"/>
        <v>2.6783147928994073</v>
      </c>
      <c r="CD7" s="10">
        <f>(ATAN2(J7-M7,K7-N7))</f>
        <v>1.1770096567041897</v>
      </c>
      <c r="CE7" s="10">
        <f>(ATAN2(V7-Y7,W7-Z7))</f>
        <v>1.636815944273573</v>
      </c>
      <c r="CF7" s="10">
        <f>ATAN2(AB7-AE7,AC7-AF7)</f>
        <v>2.0917061076431125</v>
      </c>
      <c r="CG7" s="10">
        <f>ATAN2(AH7-AK7,AI7-AL7)</f>
        <v>2.2883376673360405</v>
      </c>
      <c r="CI7" s="10">
        <f t="shared" si="14"/>
        <v>67.437685775291968</v>
      </c>
      <c r="CJ7" s="10">
        <f t="shared" si="14"/>
        <v>93.782645446596277</v>
      </c>
      <c r="CK7" s="10">
        <f t="shared" si="14"/>
        <v>119.84593194968741</v>
      </c>
      <c r="CL7" s="10">
        <f t="shared" si="14"/>
        <v>131.11209043916691</v>
      </c>
      <c r="CN7" s="10">
        <f t="shared" si="15"/>
        <v>67.437685775291968</v>
      </c>
      <c r="CO7" s="10">
        <f t="shared" si="15"/>
        <v>93.782645446596277</v>
      </c>
      <c r="CP7" s="10">
        <f t="shared" si="15"/>
        <v>119.84593194968741</v>
      </c>
      <c r="CQ7" s="10">
        <f t="shared" si="43"/>
        <v>131.11209043916691</v>
      </c>
      <c r="CS7" s="10">
        <f t="shared" si="16"/>
        <v>1.1770096567041897</v>
      </c>
      <c r="CT7" s="10">
        <f t="shared" si="16"/>
        <v>1.636815944273573</v>
      </c>
      <c r="CU7" s="10">
        <f t="shared" si="16"/>
        <v>2.0917061076431125</v>
      </c>
      <c r="CV7" s="10">
        <f t="shared" si="16"/>
        <v>2.2883376673360405</v>
      </c>
      <c r="CX7" s="10">
        <f t="shared" si="17"/>
        <v>0.45980628756938335</v>
      </c>
      <c r="CY7" s="10">
        <f t="shared" si="17"/>
        <v>0.45489016336953947</v>
      </c>
      <c r="CZ7" s="10">
        <f t="shared" si="18"/>
        <v>0.65152172306246747</v>
      </c>
      <c r="DB7" s="10">
        <f t="shared" si="19"/>
        <v>45.489016336953945</v>
      </c>
      <c r="DC7" s="10">
        <f t="shared" si="38"/>
        <v>50.117055620189802</v>
      </c>
      <c r="DE7" s="10">
        <f t="shared" si="20"/>
        <v>2069.2506073036629</v>
      </c>
      <c r="DF7" s="10">
        <f t="shared" si="20"/>
        <v>2511.7192640371982</v>
      </c>
      <c r="DH7" s="10">
        <f>(1/12*I7*(F7^2))</f>
        <v>1.3659163541666666E-9</v>
      </c>
      <c r="DJ7" s="10">
        <f t="shared" si="39"/>
        <v>1.7153992099119364E-3</v>
      </c>
      <c r="DK7" s="10">
        <f>((1/2*I7*(CA7^2))*1000)</f>
        <v>0.10512385562130173</v>
      </c>
      <c r="DL7" s="10">
        <f>(I7*9.8*(BF7))/1000</f>
        <v>1.32142661E-5</v>
      </c>
      <c r="DM7" s="10">
        <f t="shared" si="40"/>
        <v>0.10685246909731368</v>
      </c>
      <c r="DN7" s="10">
        <f t="shared" si="41"/>
        <v>1.631788712251472</v>
      </c>
    </row>
    <row r="8" spans="2:118" ht="16" x14ac:dyDescent="0.2">
      <c r="B8" s="10" t="s">
        <v>19</v>
      </c>
      <c r="C8" s="16">
        <v>50</v>
      </c>
      <c r="D8" s="11" t="s">
        <v>119</v>
      </c>
      <c r="E8" s="10">
        <v>14.45</v>
      </c>
      <c r="F8" s="10">
        <f t="shared" si="0"/>
        <v>1.4449999999999999E-2</v>
      </c>
      <c r="G8" s="10">
        <f>VLOOKUP(B8,'[1]General info'!$A$6:$I$12,9,FALSE)</f>
        <v>16.100000000000001</v>
      </c>
      <c r="H8" s="10">
        <v>7.85E-2</v>
      </c>
      <c r="I8" s="10">
        <f t="shared" si="1"/>
        <v>7.8499999999999997E-5</v>
      </c>
      <c r="J8" s="10">
        <v>12.56</v>
      </c>
      <c r="K8" s="10">
        <v>7.4279999999999999</v>
      </c>
      <c r="L8" s="10">
        <v>468</v>
      </c>
      <c r="M8" s="10">
        <v>9.4440000000000008</v>
      </c>
      <c r="N8" s="10">
        <v>1.6950000000000001</v>
      </c>
      <c r="O8" s="10">
        <v>468</v>
      </c>
      <c r="P8" s="10">
        <v>1.502</v>
      </c>
      <c r="Q8" s="10">
        <v>2.3959999999999999</v>
      </c>
      <c r="R8" s="10">
        <v>468</v>
      </c>
      <c r="S8" s="10">
        <v>8.0410000000000004</v>
      </c>
      <c r="T8" s="10">
        <v>-0.224</v>
      </c>
      <c r="U8" s="10">
        <v>468</v>
      </c>
      <c r="V8" s="10">
        <v>17.2</v>
      </c>
      <c r="W8" s="10">
        <v>23.43</v>
      </c>
      <c r="X8" s="10">
        <v>512</v>
      </c>
      <c r="Y8" s="10">
        <v>16.760000000000002</v>
      </c>
      <c r="Z8" s="10">
        <v>16.54</v>
      </c>
      <c r="AA8" s="10">
        <v>512</v>
      </c>
      <c r="AB8" s="10">
        <v>21.73</v>
      </c>
      <c r="AC8" s="10">
        <v>38.36</v>
      </c>
      <c r="AD8" s="17">
        <f t="shared" si="21"/>
        <v>532</v>
      </c>
      <c r="AE8" s="10">
        <v>23.75</v>
      </c>
      <c r="AF8" s="10">
        <v>31.53</v>
      </c>
      <c r="AG8" s="17">
        <f t="shared" si="22"/>
        <v>532</v>
      </c>
      <c r="AH8" s="10">
        <v>23.42</v>
      </c>
      <c r="AI8" s="10">
        <v>44.02</v>
      </c>
      <c r="AJ8" s="10">
        <v>541</v>
      </c>
      <c r="AK8" s="10">
        <v>27</v>
      </c>
      <c r="AL8" s="10">
        <v>38.29</v>
      </c>
      <c r="AM8" s="10">
        <v>541</v>
      </c>
      <c r="AN8" s="17">
        <f t="shared" si="2"/>
        <v>7.9728768333644799</v>
      </c>
      <c r="AO8" s="17">
        <f t="shared" si="3"/>
        <v>7.0443538383587754</v>
      </c>
      <c r="AP8" s="17">
        <f t="shared" si="4"/>
        <v>2.3771768970777085</v>
      </c>
      <c r="AQ8" s="17">
        <f t="shared" si="23"/>
        <v>26.246073230104347</v>
      </c>
      <c r="AR8" s="17">
        <f t="shared" si="24"/>
        <v>25.36531089894228</v>
      </c>
      <c r="AS8" s="17">
        <f t="shared" si="25"/>
        <v>23.077386355477952</v>
      </c>
      <c r="AT8" s="17">
        <f t="shared" si="26"/>
        <v>1.1437464846148078</v>
      </c>
      <c r="AU8" s="17">
        <f t="shared" si="5"/>
        <v>65.531846401353036</v>
      </c>
      <c r="AV8" s="17">
        <f t="shared" si="27"/>
        <v>114.46815359864696</v>
      </c>
      <c r="AW8" s="17">
        <f t="shared" si="42"/>
        <v>-8.8036771134032174E-2</v>
      </c>
      <c r="AX8" s="17">
        <f t="shared" si="28"/>
        <v>-5.0441354279391977</v>
      </c>
      <c r="AY8" s="17">
        <f t="shared" si="29"/>
        <v>-70.575981829292232</v>
      </c>
      <c r="AZ8" s="17"/>
      <c r="BA8" s="17">
        <f>((AN8)^2+(AO8)^2)-(AP8)^2</f>
        <v>107.53871600000002</v>
      </c>
      <c r="BB8" s="17">
        <f>2*AN8*AO8</f>
        <v>112.32753104774567</v>
      </c>
      <c r="BC8" s="17">
        <f t="shared" si="30"/>
        <v>0.95736739690548245</v>
      </c>
      <c r="BD8" s="17">
        <f t="shared" si="31"/>
        <v>0.29304954528329064</v>
      </c>
      <c r="BE8" s="17">
        <f t="shared" si="32"/>
        <v>16.79050213295935</v>
      </c>
      <c r="BF8" s="17">
        <f>Z8-N8</f>
        <v>14.844999999999999</v>
      </c>
      <c r="BG8" s="17"/>
      <c r="BH8" s="10">
        <v>512</v>
      </c>
      <c r="BI8" s="10">
        <v>541</v>
      </c>
      <c r="BJ8" s="10">
        <f t="shared" si="6"/>
        <v>29</v>
      </c>
      <c r="BK8" s="10">
        <f t="shared" si="7"/>
        <v>526.5</v>
      </c>
      <c r="BL8" s="10">
        <f t="shared" si="33"/>
        <v>14.5</v>
      </c>
      <c r="BM8" s="10">
        <v>2000</v>
      </c>
      <c r="BN8" s="10">
        <f t="shared" si="34"/>
        <v>5.0000000000000001E-4</v>
      </c>
      <c r="BO8" s="10">
        <f t="shared" si="35"/>
        <v>1.4500000000000001E-2</v>
      </c>
      <c r="BQ8" s="10">
        <f>AE8-Y8</f>
        <v>6.9899999999999984</v>
      </c>
      <c r="BR8" s="10">
        <f>AF8-Z8</f>
        <v>14.990000000000002</v>
      </c>
      <c r="BS8" s="14">
        <f t="shared" si="36"/>
        <v>0.69899999999999973</v>
      </c>
      <c r="BT8" s="14">
        <f t="shared" si="8"/>
        <v>1.4990000000000003</v>
      </c>
      <c r="BU8" s="10">
        <f t="shared" si="9"/>
        <v>1.6539655377304572</v>
      </c>
      <c r="BV8" s="10">
        <f t="shared" si="10"/>
        <v>2.7356020000000005</v>
      </c>
      <c r="BW8" s="10">
        <f>AK8-Y8</f>
        <v>10.239999999999998</v>
      </c>
      <c r="BX8" s="10">
        <f>AL8-Z8</f>
        <v>21.75</v>
      </c>
      <c r="BY8" s="10">
        <f t="shared" si="11"/>
        <v>0.70620689655172397</v>
      </c>
      <c r="BZ8" s="10">
        <f t="shared" si="12"/>
        <v>1.5</v>
      </c>
      <c r="CA8" s="10">
        <f t="shared" si="37"/>
        <v>1.6579288828949261</v>
      </c>
      <c r="CB8" s="10">
        <f t="shared" si="13"/>
        <v>2.7487281807372175</v>
      </c>
      <c r="CD8" s="10">
        <f>(ATAN2(J8-M8,K8-N8))</f>
        <v>1.0729417944694604</v>
      </c>
      <c r="CE8" s="10">
        <f>(ATAN2(V8-Y8,W8-Z8))</f>
        <v>1.5070222592260825</v>
      </c>
      <c r="CF8" s="10">
        <f>ATAN2(AB8-AE8,AC8-AF8)</f>
        <v>1.8583531948371266</v>
      </c>
      <c r="CG8" s="10">
        <f>ATAN2(AH8-AK8,AI8-AL8)</f>
        <v>2.1292387547848666</v>
      </c>
      <c r="CI8" s="10">
        <f t="shared" si="14"/>
        <v>61.475036486293092</v>
      </c>
      <c r="CJ8" s="10">
        <f t="shared" si="14"/>
        <v>86.346015085924819</v>
      </c>
      <c r="CK8" s="10">
        <f t="shared" si="14"/>
        <v>106.47579490882012</v>
      </c>
      <c r="CL8" s="10">
        <f t="shared" si="14"/>
        <v>121.99639422486368</v>
      </c>
      <c r="CN8" s="10">
        <f t="shared" si="15"/>
        <v>61.475036486293092</v>
      </c>
      <c r="CO8" s="10">
        <f t="shared" si="15"/>
        <v>86.346015085924819</v>
      </c>
      <c r="CP8" s="10">
        <f t="shared" si="15"/>
        <v>106.47579490882012</v>
      </c>
      <c r="CQ8" s="10">
        <f t="shared" si="43"/>
        <v>121.99639422486368</v>
      </c>
      <c r="CS8" s="10">
        <f t="shared" si="16"/>
        <v>1.0729417944694604</v>
      </c>
      <c r="CT8" s="10">
        <f t="shared" si="16"/>
        <v>1.5070222592260827</v>
      </c>
      <c r="CU8" s="10">
        <f t="shared" si="16"/>
        <v>1.8583531948371266</v>
      </c>
      <c r="CV8" s="10">
        <f t="shared" si="16"/>
        <v>2.1292387547848666</v>
      </c>
      <c r="CX8" s="10">
        <f t="shared" si="17"/>
        <v>0.43408046475662232</v>
      </c>
      <c r="CY8" s="10">
        <f t="shared" si="17"/>
        <v>0.35133093561104389</v>
      </c>
      <c r="CZ8" s="10">
        <f t="shared" si="18"/>
        <v>0.62221649555878389</v>
      </c>
      <c r="DB8" s="10">
        <f t="shared" si="19"/>
        <v>35.133093561104388</v>
      </c>
      <c r="DC8" s="10">
        <f t="shared" si="38"/>
        <v>42.911482452329921</v>
      </c>
      <c r="DE8" s="10">
        <f t="shared" si="20"/>
        <v>1234.3342631733146</v>
      </c>
      <c r="DF8" s="10">
        <f t="shared" si="20"/>
        <v>1841.3953262566188</v>
      </c>
      <c r="DH8" s="10">
        <f>(1/12*I8*(F8^2))</f>
        <v>1.3659163541666666E-9</v>
      </c>
      <c r="DJ8" s="10">
        <f t="shared" si="39"/>
        <v>1.25759599530999E-3</v>
      </c>
      <c r="DK8" s="10">
        <f>((1/2*I8*(CA8^2))*1000)</f>
        <v>0.10788758109393579</v>
      </c>
      <c r="DL8" s="10">
        <f>(I8*9.8*(BF8))/1000</f>
        <v>1.14202585E-5</v>
      </c>
      <c r="DM8" s="10">
        <f t="shared" si="40"/>
        <v>0.10915659734774577</v>
      </c>
      <c r="DN8" s="10">
        <f t="shared" si="41"/>
        <v>1.1656540841480389</v>
      </c>
    </row>
    <row r="9" spans="2:118" ht="16" x14ac:dyDescent="0.2">
      <c r="B9" s="10" t="s">
        <v>19</v>
      </c>
      <c r="C9" s="16">
        <v>50</v>
      </c>
      <c r="D9" s="11" t="s">
        <v>120</v>
      </c>
      <c r="E9" s="10">
        <v>14.45</v>
      </c>
      <c r="F9" s="10">
        <f t="shared" si="0"/>
        <v>1.4449999999999999E-2</v>
      </c>
      <c r="G9" s="10">
        <f>VLOOKUP(B9,'[1]General info'!$A$6:$I$12,9,FALSE)</f>
        <v>16.100000000000001</v>
      </c>
      <c r="H9" s="10">
        <v>7.85E-2</v>
      </c>
      <c r="I9" s="10">
        <f t="shared" si="1"/>
        <v>7.8499999999999997E-5</v>
      </c>
      <c r="J9" s="10">
        <v>9.2850000000000001</v>
      </c>
      <c r="K9" s="10">
        <v>11.14</v>
      </c>
      <c r="L9" s="10">
        <v>1591</v>
      </c>
      <c r="M9" s="10">
        <v>2.879</v>
      </c>
      <c r="N9" s="10">
        <v>9.6929999999999996</v>
      </c>
      <c r="O9" s="10">
        <v>1591</v>
      </c>
      <c r="P9" s="10">
        <v>3.4129999999999998</v>
      </c>
      <c r="Q9" s="10">
        <v>-0.97299999999999998</v>
      </c>
      <c r="R9" s="10">
        <v>1591</v>
      </c>
      <c r="S9" s="10">
        <v>5.6730000000000003E-2</v>
      </c>
      <c r="T9" s="10">
        <v>9.0370000000000008</v>
      </c>
      <c r="U9" s="10">
        <v>1591</v>
      </c>
      <c r="V9" s="10">
        <v>10.41</v>
      </c>
      <c r="W9" s="10">
        <v>25.11</v>
      </c>
      <c r="X9" s="10">
        <v>1705</v>
      </c>
      <c r="Y9" s="10">
        <v>12.52</v>
      </c>
      <c r="Z9" s="10">
        <v>18.489999999999998</v>
      </c>
      <c r="AA9" s="10">
        <v>1705</v>
      </c>
      <c r="AB9" s="10">
        <v>9.2919999999999998</v>
      </c>
      <c r="AC9" s="10">
        <v>36.39</v>
      </c>
      <c r="AD9" s="17">
        <f t="shared" si="21"/>
        <v>1725</v>
      </c>
      <c r="AE9" s="10">
        <v>14.54</v>
      </c>
      <c r="AF9" s="10">
        <v>31.84</v>
      </c>
      <c r="AG9" s="17">
        <f t="shared" si="22"/>
        <v>1725</v>
      </c>
      <c r="AH9" s="10">
        <v>9.1470000000000002</v>
      </c>
      <c r="AI9" s="10">
        <v>38.630000000000003</v>
      </c>
      <c r="AJ9" s="10">
        <v>1755</v>
      </c>
      <c r="AK9" s="10">
        <v>14.89</v>
      </c>
      <c r="AL9" s="10">
        <v>34.9</v>
      </c>
      <c r="AM9" s="10">
        <v>1755</v>
      </c>
      <c r="AN9" s="17">
        <f t="shared" si="2"/>
        <v>10.679359156803372</v>
      </c>
      <c r="AO9" s="17">
        <f t="shared" si="3"/>
        <v>10.557681957366402</v>
      </c>
      <c r="AP9" s="17">
        <f t="shared" si="4"/>
        <v>2.8975065061014096</v>
      </c>
      <c r="AQ9" s="17">
        <f t="shared" si="23"/>
        <v>27.005201313821008</v>
      </c>
      <c r="AR9" s="17">
        <f t="shared" si="24"/>
        <v>19.118878855542238</v>
      </c>
      <c r="AS9" s="17">
        <f t="shared" si="25"/>
        <v>17.158084100504929</v>
      </c>
      <c r="AT9" s="17">
        <f t="shared" si="26"/>
        <v>0.45138827236778678</v>
      </c>
      <c r="AU9" s="17">
        <f t="shared" si="5"/>
        <v>25.862642928375863</v>
      </c>
      <c r="AV9" s="17">
        <f t="shared" si="27"/>
        <v>154.13735707162414</v>
      </c>
      <c r="AW9" s="17">
        <f t="shared" si="42"/>
        <v>-1.5207724658491095</v>
      </c>
      <c r="AX9" s="17">
        <f t="shared" si="28"/>
        <v>-87.133843892857101</v>
      </c>
      <c r="AY9" s="17">
        <f t="shared" si="29"/>
        <v>-112.99648682123296</v>
      </c>
      <c r="AZ9" s="17"/>
      <c r="BA9" s="17">
        <f>((AN9)^2+(AO9)^2)-(AP9)^2</f>
        <v>217.11781636000009</v>
      </c>
      <c r="BB9" s="17">
        <f>2*AN9*AO9</f>
        <v>225.49855497203725</v>
      </c>
      <c r="BC9" s="17">
        <f t="shared" si="30"/>
        <v>0.96283462387119767</v>
      </c>
      <c r="BD9" s="17">
        <f t="shared" si="31"/>
        <v>0.27348819418672932</v>
      </c>
      <c r="BE9" s="17">
        <f t="shared" si="32"/>
        <v>15.669719273552854</v>
      </c>
      <c r="BF9" s="17">
        <f>Z9-N9</f>
        <v>8.7969999999999988</v>
      </c>
      <c r="BG9" s="17"/>
      <c r="BH9" s="10">
        <v>1705</v>
      </c>
      <c r="BI9" s="10">
        <v>1755</v>
      </c>
      <c r="BJ9" s="10">
        <f t="shared" si="6"/>
        <v>50</v>
      </c>
      <c r="BK9" s="10">
        <f t="shared" si="7"/>
        <v>1730</v>
      </c>
      <c r="BL9" s="10">
        <f t="shared" si="33"/>
        <v>25</v>
      </c>
      <c r="BM9" s="10">
        <v>4000</v>
      </c>
      <c r="BN9" s="10">
        <f t="shared" si="34"/>
        <v>2.5000000000000001E-4</v>
      </c>
      <c r="BO9" s="10">
        <f t="shared" si="35"/>
        <v>1.2500000000000001E-2</v>
      </c>
      <c r="BQ9" s="10">
        <f>AE9-Y9</f>
        <v>2.0199999999999996</v>
      </c>
      <c r="BR9" s="10">
        <f>AF9-Z9</f>
        <v>13.350000000000001</v>
      </c>
      <c r="BS9" s="14">
        <f t="shared" si="36"/>
        <v>0.40399999999999986</v>
      </c>
      <c r="BT9" s="14">
        <f t="shared" si="8"/>
        <v>2.6700000000000004</v>
      </c>
      <c r="BU9" s="10">
        <f t="shared" si="9"/>
        <v>2.7003918234211866</v>
      </c>
      <c r="BV9" s="10">
        <f t="shared" si="10"/>
        <v>7.2921160000000009</v>
      </c>
      <c r="BW9" s="10">
        <f>AK9-Y9</f>
        <v>2.370000000000001</v>
      </c>
      <c r="BX9" s="10">
        <f>AL9-Z9</f>
        <v>16.41</v>
      </c>
      <c r="BY9" s="10">
        <f t="shared" si="11"/>
        <v>0.18960000000000007</v>
      </c>
      <c r="BZ9" s="10">
        <f t="shared" si="12"/>
        <v>1.3128</v>
      </c>
      <c r="CA9" s="10">
        <f t="shared" si="37"/>
        <v>1.3264207477267536</v>
      </c>
      <c r="CB9" s="10">
        <f t="shared" si="13"/>
        <v>1.7593920000000001</v>
      </c>
      <c r="CD9" s="10">
        <f>(ATAN2(J9-M9,K9-N9))</f>
        <v>0.22215377024256278</v>
      </c>
      <c r="CE9" s="10">
        <f>(ATAN2(V9-Y9,W9-Z9))</f>
        <v>1.8793478298021362</v>
      </c>
      <c r="CF9" s="10">
        <f>ATAN2(AB9-AE9,AC9-AF9)</f>
        <v>2.4273133715316946</v>
      </c>
      <c r="CG9" s="10">
        <f>ATAN2(AH9-AK9,AI9-AL9)</f>
        <v>2.5655786206168174</v>
      </c>
      <c r="CI9" s="10">
        <f t="shared" si="14"/>
        <v>12.728473437817826</v>
      </c>
      <c r="CJ9" s="10">
        <f t="shared" si="14"/>
        <v>107.67869888473297</v>
      </c>
      <c r="CK9" s="10">
        <f t="shared" si="14"/>
        <v>139.07481174443646</v>
      </c>
      <c r="CL9" s="10">
        <f t="shared" si="14"/>
        <v>146.99682697033904</v>
      </c>
      <c r="CN9" s="10">
        <f t="shared" si="15"/>
        <v>12.728473437817826</v>
      </c>
      <c r="CO9" s="10">
        <f t="shared" si="15"/>
        <v>107.67869888473297</v>
      </c>
      <c r="CP9" s="10">
        <f t="shared" si="15"/>
        <v>139.07481174443646</v>
      </c>
      <c r="CQ9" s="10">
        <f t="shared" si="43"/>
        <v>146.99682697033904</v>
      </c>
      <c r="CS9" s="10">
        <f t="shared" si="16"/>
        <v>0.22215377024256278</v>
      </c>
      <c r="CT9" s="10">
        <f t="shared" si="16"/>
        <v>1.8793478298021364</v>
      </c>
      <c r="CU9" s="10">
        <f t="shared" si="16"/>
        <v>2.427313371531695</v>
      </c>
      <c r="CV9" s="10">
        <f t="shared" si="16"/>
        <v>2.5655786206168174</v>
      </c>
      <c r="CX9" s="10">
        <f t="shared" si="17"/>
        <v>1.6571940595595738</v>
      </c>
      <c r="CY9" s="10">
        <f t="shared" si="17"/>
        <v>0.54796554172955858</v>
      </c>
      <c r="CZ9" s="10">
        <f t="shared" si="18"/>
        <v>0.68623079081468097</v>
      </c>
      <c r="DB9" s="10">
        <f t="shared" si="19"/>
        <v>109.59310834591172</v>
      </c>
      <c r="DC9" s="10">
        <f t="shared" si="38"/>
        <v>54.898463265174477</v>
      </c>
      <c r="DE9" s="10">
        <f t="shared" si="20"/>
        <v>12010.649396918745</v>
      </c>
      <c r="DF9" s="10">
        <f t="shared" si="20"/>
        <v>3013.8412688777116</v>
      </c>
      <c r="DH9" s="10">
        <f>(1/12*I9*(F9^2))</f>
        <v>1.3659163541666666E-9</v>
      </c>
      <c r="DJ9" s="10">
        <f t="shared" si="39"/>
        <v>2.0583275390112423E-3</v>
      </c>
      <c r="DK9" s="10">
        <f>((1/2*I9*(CA9^2))*1000)</f>
        <v>6.905613599999999E-2</v>
      </c>
      <c r="DL9" s="10">
        <f>(I9*9.8*(BF9))/1000</f>
        <v>6.7675320999999991E-6</v>
      </c>
      <c r="DM9" s="10">
        <f t="shared" si="40"/>
        <v>7.1121231071111221E-2</v>
      </c>
      <c r="DN9" s="10">
        <f t="shared" si="41"/>
        <v>2.9806584298479177</v>
      </c>
    </row>
    <row r="10" spans="2:118" ht="16" x14ac:dyDescent="0.2">
      <c r="B10" s="10" t="s">
        <v>19</v>
      </c>
      <c r="C10" s="16">
        <v>50</v>
      </c>
      <c r="D10" s="11" t="s">
        <v>121</v>
      </c>
      <c r="E10" s="10">
        <v>14.45</v>
      </c>
      <c r="F10" s="10">
        <f t="shared" si="0"/>
        <v>1.4449999999999999E-2</v>
      </c>
      <c r="G10" s="10">
        <f>VLOOKUP(B10,'[1]General info'!$A$6:$I$12,9,FALSE)</f>
        <v>16.100000000000001</v>
      </c>
      <c r="H10" s="10">
        <v>7.85E-2</v>
      </c>
      <c r="I10" s="10">
        <f t="shared" si="1"/>
        <v>7.8499999999999997E-5</v>
      </c>
      <c r="J10" s="10">
        <v>11.8</v>
      </c>
      <c r="K10" s="10">
        <v>8.3960000000000008</v>
      </c>
      <c r="L10" s="10">
        <v>613</v>
      </c>
      <c r="M10" s="10">
        <v>9.7959999999999994</v>
      </c>
      <c r="N10" s="10">
        <v>2.08</v>
      </c>
      <c r="O10" s="10">
        <v>613</v>
      </c>
      <c r="P10" s="10">
        <v>1.423</v>
      </c>
      <c r="Q10" s="10">
        <v>1.468</v>
      </c>
      <c r="R10" s="10">
        <v>613</v>
      </c>
      <c r="S10" s="10">
        <v>8.7940000000000005</v>
      </c>
      <c r="T10" s="10">
        <v>-0.184</v>
      </c>
      <c r="U10" s="10">
        <v>613</v>
      </c>
      <c r="V10" s="10">
        <v>10.17</v>
      </c>
      <c r="W10" s="10">
        <v>24.22</v>
      </c>
      <c r="X10" s="10">
        <v>666</v>
      </c>
      <c r="Y10" s="10">
        <v>12.41</v>
      </c>
      <c r="Z10" s="10">
        <v>17.45</v>
      </c>
      <c r="AA10" s="10">
        <v>666</v>
      </c>
      <c r="AB10" s="10">
        <v>9.4250000000000007</v>
      </c>
      <c r="AC10" s="10">
        <v>36.79</v>
      </c>
      <c r="AD10" s="17">
        <f t="shared" si="21"/>
        <v>686</v>
      </c>
      <c r="AE10" s="10">
        <v>14.38</v>
      </c>
      <c r="AF10" s="10">
        <v>31.86</v>
      </c>
      <c r="AG10" s="17">
        <f t="shared" si="22"/>
        <v>686</v>
      </c>
      <c r="AH10" s="10">
        <v>9.2829999999999995</v>
      </c>
      <c r="AI10" s="10">
        <v>42.23</v>
      </c>
      <c r="AJ10" s="10">
        <v>696</v>
      </c>
      <c r="AK10" s="10">
        <v>15.59</v>
      </c>
      <c r="AL10" s="10">
        <v>39</v>
      </c>
      <c r="AM10" s="10">
        <v>696</v>
      </c>
      <c r="AN10" s="17">
        <f t="shared" si="2"/>
        <v>8.3953363839693758</v>
      </c>
      <c r="AO10" s="17">
        <f t="shared" si="3"/>
        <v>7.5538562999305201</v>
      </c>
      <c r="AP10" s="17">
        <f t="shared" si="4"/>
        <v>2.475823095457347</v>
      </c>
      <c r="AQ10" s="17">
        <f t="shared" si="23"/>
        <v>24.375469492914387</v>
      </c>
      <c r="AR10" s="17">
        <f t="shared" si="24"/>
        <v>24.442761546110127</v>
      </c>
      <c r="AS10" s="17">
        <f t="shared" si="25"/>
        <v>22.143158672601341</v>
      </c>
      <c r="AT10" s="17">
        <f t="shared" si="26"/>
        <v>0.98212686403126692</v>
      </c>
      <c r="AU10" s="17">
        <f t="shared" si="5"/>
        <v>56.271724255410454</v>
      </c>
      <c r="AV10" s="17">
        <f t="shared" si="27"/>
        <v>123.72827574458955</v>
      </c>
      <c r="AW10" s="17">
        <f t="shared" si="42"/>
        <v>7.2962333685536007E-2</v>
      </c>
      <c r="AX10" s="17">
        <f t="shared" si="28"/>
        <v>4.1804337836064098</v>
      </c>
      <c r="AY10" s="17">
        <f t="shared" si="29"/>
        <v>-52.091290471804044</v>
      </c>
      <c r="AZ10" s="17"/>
      <c r="BA10" s="17">
        <f>((AN10)^2+(AO10)^2)-(AP10)^2</f>
        <v>121.412718</v>
      </c>
      <c r="BB10" s="17">
        <f>2*AN10*AO10</f>
        <v>126.83432926816596</v>
      </c>
      <c r="BC10" s="17">
        <f t="shared" si="30"/>
        <v>0.9572543860999726</v>
      </c>
      <c r="BD10" s="17">
        <f t="shared" si="31"/>
        <v>0.29344050464342852</v>
      </c>
      <c r="BE10" s="17">
        <f t="shared" si="32"/>
        <v>16.812902454256385</v>
      </c>
      <c r="BF10" s="17">
        <f>Z10-N10</f>
        <v>15.37</v>
      </c>
      <c r="BG10" s="17"/>
      <c r="BH10" s="10">
        <v>666</v>
      </c>
      <c r="BI10" s="10">
        <v>696</v>
      </c>
      <c r="BJ10" s="10">
        <f t="shared" si="6"/>
        <v>30</v>
      </c>
      <c r="BK10" s="10">
        <f t="shared" si="7"/>
        <v>681</v>
      </c>
      <c r="BL10" s="10">
        <f t="shared" si="33"/>
        <v>15</v>
      </c>
      <c r="BM10" s="10">
        <v>2000</v>
      </c>
      <c r="BN10" s="10">
        <f t="shared" si="34"/>
        <v>5.0000000000000001E-4</v>
      </c>
      <c r="BO10" s="10">
        <f t="shared" si="35"/>
        <v>1.4999999999999999E-2</v>
      </c>
      <c r="BQ10" s="10">
        <f>AE10-Y10</f>
        <v>1.9700000000000006</v>
      </c>
      <c r="BR10" s="10">
        <f>AF10-Z10</f>
        <v>14.41</v>
      </c>
      <c r="BS10" s="14">
        <f t="shared" si="36"/>
        <v>0.19700000000000006</v>
      </c>
      <c r="BT10" s="14">
        <f t="shared" si="8"/>
        <v>1.4410000000000001</v>
      </c>
      <c r="BU10" s="10">
        <f t="shared" si="9"/>
        <v>1.454403657861187</v>
      </c>
      <c r="BV10" s="10">
        <f t="shared" si="10"/>
        <v>2.1152900000000008</v>
      </c>
      <c r="BW10" s="10">
        <f>AK10-Y10</f>
        <v>3.1799999999999997</v>
      </c>
      <c r="BX10" s="10">
        <f>AL10-Z10</f>
        <v>21.55</v>
      </c>
      <c r="BY10" s="10">
        <f t="shared" si="11"/>
        <v>0.21199999999999999</v>
      </c>
      <c r="BZ10" s="10">
        <f t="shared" si="12"/>
        <v>1.4366666666666668</v>
      </c>
      <c r="CA10" s="10">
        <f t="shared" si="37"/>
        <v>1.4522241945068646</v>
      </c>
      <c r="CB10" s="10">
        <f t="shared" si="13"/>
        <v>2.1089551111111118</v>
      </c>
      <c r="CD10" s="10">
        <f>(ATAN2(J10-M10,K10-N10))</f>
        <v>1.2635541090659526</v>
      </c>
      <c r="CE10" s="10">
        <f>(ATAN2(V10-Y10,W10-Z10))</f>
        <v>1.8903295899250068</v>
      </c>
      <c r="CF10" s="10">
        <f>ATAN2(AB10-AE10,AC10-AF10)</f>
        <v>2.3587235692715525</v>
      </c>
      <c r="CG10" s="10">
        <f>ATAN2(AH10-AK10,AI10-AL10)</f>
        <v>2.6682886923756324</v>
      </c>
      <c r="CI10" s="10">
        <f t="shared" si="14"/>
        <v>72.39631763589199</v>
      </c>
      <c r="CJ10" s="10">
        <f t="shared" si="14"/>
        <v>108.30790739139852</v>
      </c>
      <c r="CK10" s="10">
        <f t="shared" si="14"/>
        <v>135.14490555729344</v>
      </c>
      <c r="CL10" s="10">
        <f t="shared" si="14"/>
        <v>152.88168059560499</v>
      </c>
      <c r="CN10" s="10">
        <f t="shared" si="15"/>
        <v>72.39631763589199</v>
      </c>
      <c r="CO10" s="10">
        <f t="shared" si="15"/>
        <v>108.30790739139852</v>
      </c>
      <c r="CP10" s="10">
        <f t="shared" si="15"/>
        <v>135.14490555729344</v>
      </c>
      <c r="CQ10" s="10">
        <f t="shared" si="43"/>
        <v>152.88168059560499</v>
      </c>
      <c r="CS10" s="10">
        <f t="shared" si="16"/>
        <v>1.2635541090659526</v>
      </c>
      <c r="CT10" s="10">
        <f t="shared" si="16"/>
        <v>1.8903295899250068</v>
      </c>
      <c r="CU10" s="10">
        <f t="shared" si="16"/>
        <v>2.3587235692715529</v>
      </c>
      <c r="CV10" s="10">
        <f t="shared" si="16"/>
        <v>2.6682886923756328</v>
      </c>
      <c r="CX10" s="10">
        <f t="shared" si="17"/>
        <v>0.62677548085905421</v>
      </c>
      <c r="CY10" s="10">
        <f t="shared" si="17"/>
        <v>0.46839397934654614</v>
      </c>
      <c r="CZ10" s="10">
        <f t="shared" si="18"/>
        <v>0.77795910245062605</v>
      </c>
      <c r="DB10" s="10">
        <f t="shared" si="19"/>
        <v>46.839397934654613</v>
      </c>
      <c r="DC10" s="10">
        <f t="shared" si="38"/>
        <v>51.863940163375069</v>
      </c>
      <c r="DE10" s="10">
        <f t="shared" si="20"/>
        <v>2193.9291988809268</v>
      </c>
      <c r="DF10" s="10">
        <f t="shared" si="20"/>
        <v>2689.8682892701495</v>
      </c>
      <c r="DH10" s="10">
        <f>(1/12*I10*(F10^2))</f>
        <v>1.3659163541666666E-9</v>
      </c>
      <c r="DJ10" s="10">
        <f t="shared" si="39"/>
        <v>1.8370675434342054E-3</v>
      </c>
      <c r="DK10" s="10">
        <f>((1/2*I10*(CA10^2))*1000)</f>
        <v>8.2776488111111129E-2</v>
      </c>
      <c r="DL10" s="10">
        <f>(I10*9.8*(BF10))/1000</f>
        <v>1.1824141E-5</v>
      </c>
      <c r="DM10" s="10">
        <f t="shared" si="40"/>
        <v>8.4625379795545339E-2</v>
      </c>
      <c r="DN10" s="10">
        <f t="shared" si="41"/>
        <v>2.2193108035319211</v>
      </c>
    </row>
    <row r="11" spans="2:118" ht="16" x14ac:dyDescent="0.2">
      <c r="B11" s="10" t="s">
        <v>19</v>
      </c>
      <c r="C11" s="16">
        <v>50</v>
      </c>
      <c r="D11" s="11" t="s">
        <v>122</v>
      </c>
      <c r="E11" s="10">
        <v>14.45</v>
      </c>
      <c r="F11" s="10">
        <f t="shared" si="0"/>
        <v>1.4449999999999999E-2</v>
      </c>
      <c r="G11" s="10">
        <f>VLOOKUP(B11,'[1]General info'!$A$6:$I$12,9,FALSE)</f>
        <v>16.100000000000001</v>
      </c>
      <c r="H11" s="10">
        <v>7.85E-2</v>
      </c>
      <c r="I11" s="10">
        <f t="shared" si="1"/>
        <v>7.8499999999999997E-5</v>
      </c>
      <c r="J11" s="10">
        <v>9.8010000000000002</v>
      </c>
      <c r="K11" s="10">
        <v>8.0890000000000004</v>
      </c>
      <c r="L11" s="10">
        <v>1034</v>
      </c>
      <c r="M11" s="10">
        <v>7.7919999999999998</v>
      </c>
      <c r="N11" s="10">
        <v>1.88</v>
      </c>
      <c r="O11" s="10">
        <v>1034</v>
      </c>
      <c r="P11" s="10">
        <v>1.399</v>
      </c>
      <c r="Q11" s="10">
        <v>0.89200000000000002</v>
      </c>
      <c r="R11" s="10">
        <v>1034</v>
      </c>
      <c r="S11" s="10">
        <v>7.4809999999999999</v>
      </c>
      <c r="T11" s="10">
        <v>-0.17499999999999999</v>
      </c>
      <c r="U11" s="10">
        <v>1034</v>
      </c>
      <c r="V11" s="10">
        <v>5.3529999999999998</v>
      </c>
      <c r="W11" s="10">
        <v>22.09</v>
      </c>
      <c r="X11" s="10">
        <v>1146</v>
      </c>
      <c r="Y11" s="10">
        <v>8.7219999999999995</v>
      </c>
      <c r="Z11" s="10">
        <v>16.559999999999999</v>
      </c>
      <c r="AA11" s="10">
        <v>1146</v>
      </c>
      <c r="AB11" s="10">
        <v>2.6160000000000001</v>
      </c>
      <c r="AC11" s="10">
        <v>30.69</v>
      </c>
      <c r="AD11" s="17">
        <f t="shared" si="21"/>
        <v>1166</v>
      </c>
      <c r="AE11" s="10">
        <v>8.2759999999999998</v>
      </c>
      <c r="AF11" s="10">
        <v>28.4</v>
      </c>
      <c r="AG11" s="17">
        <f t="shared" si="22"/>
        <v>1166</v>
      </c>
      <c r="AH11" s="10">
        <v>2.0790000000000002</v>
      </c>
      <c r="AI11" s="10">
        <v>34.92</v>
      </c>
      <c r="AJ11" s="10">
        <v>1210</v>
      </c>
      <c r="AK11" s="10">
        <v>7.8879999999999999</v>
      </c>
      <c r="AL11" s="10">
        <v>34.51</v>
      </c>
      <c r="AM11" s="10">
        <v>1210</v>
      </c>
      <c r="AN11" s="17">
        <f t="shared" si="2"/>
        <v>6.4688942640918157</v>
      </c>
      <c r="AO11" s="17">
        <f t="shared" si="3"/>
        <v>6.1748856669577288</v>
      </c>
      <c r="AP11" s="17">
        <f t="shared" si="4"/>
        <v>2.0783998652809808</v>
      </c>
      <c r="AQ11" s="17">
        <f t="shared" si="23"/>
        <v>21.56361101485556</v>
      </c>
      <c r="AR11" s="17">
        <f t="shared" si="24"/>
        <v>22.366461700501489</v>
      </c>
      <c r="AS11" s="17">
        <f t="shared" si="25"/>
        <v>20.35664071009753</v>
      </c>
      <c r="AT11" s="17">
        <f t="shared" si="26"/>
        <v>0.8624935967556272</v>
      </c>
      <c r="AU11" s="17">
        <f t="shared" si="5"/>
        <v>49.41724295115575</v>
      </c>
      <c r="AV11" s="17">
        <f t="shared" si="27"/>
        <v>130.58275704884426</v>
      </c>
      <c r="AW11" s="17">
        <f t="shared" si="42"/>
        <v>0.1533309995595864</v>
      </c>
      <c r="AX11" s="17">
        <f t="shared" si="28"/>
        <v>8.7852191432865858</v>
      </c>
      <c r="AY11" s="17">
        <f t="shared" si="29"/>
        <v>-40.63202380786916</v>
      </c>
      <c r="AZ11" s="17"/>
      <c r="BA11" s="17">
        <f>((AN11)^2+(AO11)^2)-(AP11)^2</f>
        <v>75.656059999999982</v>
      </c>
      <c r="BB11" s="17">
        <f>2*AN11*AO11</f>
        <v>79.889364944811234</v>
      </c>
      <c r="BC11" s="17">
        <f t="shared" si="30"/>
        <v>0.94701040685783788</v>
      </c>
      <c r="BD11" s="17">
        <f t="shared" si="31"/>
        <v>0.32699939947723289</v>
      </c>
      <c r="BE11" s="17">
        <f t="shared" si="32"/>
        <v>18.735685493356627</v>
      </c>
      <c r="BF11" s="17">
        <f>Z11-N11</f>
        <v>14.68</v>
      </c>
      <c r="BG11" s="17"/>
      <c r="BH11" s="10">
        <v>1146</v>
      </c>
      <c r="BI11" s="10">
        <v>1210</v>
      </c>
      <c r="BJ11" s="10">
        <f t="shared" si="6"/>
        <v>64</v>
      </c>
      <c r="BK11" s="10">
        <f t="shared" si="7"/>
        <v>1178</v>
      </c>
      <c r="BL11" s="10">
        <f t="shared" si="33"/>
        <v>32</v>
      </c>
      <c r="BM11" s="10">
        <v>4000</v>
      </c>
      <c r="BN11" s="10">
        <f t="shared" si="34"/>
        <v>2.5000000000000001E-4</v>
      </c>
      <c r="BO11" s="10">
        <f t="shared" si="35"/>
        <v>1.6E-2</v>
      </c>
      <c r="BQ11" s="10">
        <f>AE11-Y11</f>
        <v>-0.44599999999999973</v>
      </c>
      <c r="BR11" s="10">
        <f>AF11-Z11</f>
        <v>11.84</v>
      </c>
      <c r="BS11" s="14">
        <f t="shared" si="36"/>
        <v>-8.9199999999999946E-2</v>
      </c>
      <c r="BT11" s="14">
        <f t="shared" si="8"/>
        <v>2.3679999999999999</v>
      </c>
      <c r="BU11" s="10">
        <f t="shared" si="9"/>
        <v>2.3696794382363193</v>
      </c>
      <c r="BV11" s="10">
        <f t="shared" si="10"/>
        <v>5.6153806399999979</v>
      </c>
      <c r="BW11" s="10">
        <f>AK11-Y11</f>
        <v>-0.83399999999999963</v>
      </c>
      <c r="BX11" s="10">
        <f>AL11-Z11</f>
        <v>17.95</v>
      </c>
      <c r="BY11" s="10">
        <f t="shared" si="11"/>
        <v>-5.2124999999999977E-2</v>
      </c>
      <c r="BZ11" s="10">
        <f t="shared" si="12"/>
        <v>1.121875</v>
      </c>
      <c r="CA11" s="10">
        <f t="shared" si="37"/>
        <v>1.1230852733652952</v>
      </c>
      <c r="CB11" s="10">
        <f t="shared" si="13"/>
        <v>1.2613205312499998</v>
      </c>
      <c r="CD11" s="10">
        <f>(ATAN2(J11-M11,K11-N11))</f>
        <v>1.2578650824054411</v>
      </c>
      <c r="CE11" s="10">
        <f>(ATAN2(V11-Y11,W11-Z11))</f>
        <v>2.1179694389263273</v>
      </c>
      <c r="CF11" s="10">
        <f>ATAN2(AB11-AE11,AC11-AF11)</f>
        <v>2.7571325257898862</v>
      </c>
      <c r="CG11" s="10">
        <f>ATAN2(AH11-AK11,AI11-AL11)</f>
        <v>3.0711293698704858</v>
      </c>
      <c r="CI11" s="10">
        <f t="shared" si="14"/>
        <v>72.070360418707281</v>
      </c>
      <c r="CJ11" s="10">
        <f t="shared" si="14"/>
        <v>121.35070998816953</v>
      </c>
      <c r="CK11" s="10">
        <f t="shared" si="14"/>
        <v>157.97205728600508</v>
      </c>
      <c r="CL11" s="10">
        <f t="shared" si="14"/>
        <v>175.96275123225081</v>
      </c>
      <c r="CN11" s="10">
        <f t="shared" si="15"/>
        <v>72.070360418707281</v>
      </c>
      <c r="CO11" s="10">
        <f t="shared" si="15"/>
        <v>121.35070998816953</v>
      </c>
      <c r="CP11" s="10">
        <f t="shared" si="15"/>
        <v>157.97205728600508</v>
      </c>
      <c r="CQ11" s="10">
        <f t="shared" si="43"/>
        <v>175.96275123225081</v>
      </c>
      <c r="CS11" s="10">
        <f t="shared" si="16"/>
        <v>1.2578650824054411</v>
      </c>
      <c r="CT11" s="10">
        <f t="shared" si="16"/>
        <v>2.1179694389263273</v>
      </c>
      <c r="CU11" s="10">
        <f t="shared" si="16"/>
        <v>2.7571325257898862</v>
      </c>
      <c r="CV11" s="10">
        <f t="shared" si="16"/>
        <v>3.0711293698704858</v>
      </c>
      <c r="CX11" s="10">
        <f t="shared" si="17"/>
        <v>0.86010435652088613</v>
      </c>
      <c r="CY11" s="10">
        <f t="shared" si="17"/>
        <v>0.63916308686355894</v>
      </c>
      <c r="CZ11" s="10">
        <f t="shared" si="18"/>
        <v>0.95315993094415852</v>
      </c>
      <c r="DB11" s="10">
        <f t="shared" si="19"/>
        <v>127.83261737271178</v>
      </c>
      <c r="DC11" s="10">
        <f t="shared" si="38"/>
        <v>59.572495684009908</v>
      </c>
      <c r="DE11" s="10">
        <f t="shared" si="20"/>
        <v>16341.178064358133</v>
      </c>
      <c r="DF11" s="10">
        <f t="shared" si="20"/>
        <v>3548.8822420213792</v>
      </c>
      <c r="DH11" s="10">
        <f>(1/12*I11*(F11^2))</f>
        <v>1.3659163541666666E-9</v>
      </c>
      <c r="DJ11" s="10">
        <f t="shared" si="39"/>
        <v>2.4237381466943341E-3</v>
      </c>
      <c r="DK11" s="10">
        <f>((1/2*I11*(CA11^2))*1000)</f>
        <v>4.9506830851562489E-2</v>
      </c>
      <c r="DL11" s="10">
        <f>(I11*9.8*(BF11))/1000</f>
        <v>1.1293324E-5</v>
      </c>
      <c r="DM11" s="10">
        <f t="shared" si="40"/>
        <v>5.1941862322256824E-2</v>
      </c>
      <c r="DN11" s="10">
        <f t="shared" si="41"/>
        <v>4.8957650994899797</v>
      </c>
    </row>
    <row r="12" spans="2:118" ht="16" x14ac:dyDescent="0.2">
      <c r="B12" s="10" t="s">
        <v>19</v>
      </c>
      <c r="C12" s="16">
        <v>50</v>
      </c>
      <c r="D12" s="11" t="s">
        <v>123</v>
      </c>
      <c r="E12" s="10">
        <v>14.45</v>
      </c>
      <c r="F12" s="10">
        <f t="shared" si="0"/>
        <v>1.4449999999999999E-2</v>
      </c>
      <c r="G12" s="10">
        <f>VLOOKUP(B12,'[1]General info'!$A$6:$I$12,9,FALSE)</f>
        <v>16.100000000000001</v>
      </c>
      <c r="H12" s="10">
        <v>7.85E-2</v>
      </c>
      <c r="I12" s="10">
        <f t="shared" si="1"/>
        <v>7.8499999999999997E-5</v>
      </c>
      <c r="J12" s="10">
        <v>12.9</v>
      </c>
      <c r="K12" s="10">
        <v>9.5640000000000001</v>
      </c>
      <c r="L12" s="10">
        <v>574</v>
      </c>
      <c r="M12" s="10">
        <v>10.79</v>
      </c>
      <c r="N12" s="10">
        <v>2.992</v>
      </c>
      <c r="O12" s="10">
        <v>574</v>
      </c>
      <c r="P12" s="10">
        <v>2.359</v>
      </c>
      <c r="Q12" s="10">
        <v>3.2589999999999999</v>
      </c>
      <c r="R12" s="10">
        <v>574</v>
      </c>
      <c r="S12" s="10">
        <v>9.1210000000000004</v>
      </c>
      <c r="T12" s="10">
        <v>-0.33100000000000002</v>
      </c>
      <c r="U12" s="10">
        <v>574</v>
      </c>
      <c r="V12" s="10">
        <v>15.74</v>
      </c>
      <c r="W12" s="10">
        <v>24.74</v>
      </c>
      <c r="X12" s="10">
        <v>608</v>
      </c>
      <c r="Y12" s="10">
        <v>16.03</v>
      </c>
      <c r="Z12" s="10">
        <v>17.52</v>
      </c>
      <c r="AA12" s="10">
        <v>608</v>
      </c>
      <c r="AB12" s="10">
        <v>18.37</v>
      </c>
      <c r="AC12" s="10">
        <v>39.06</v>
      </c>
      <c r="AD12" s="17">
        <f t="shared" si="21"/>
        <v>628</v>
      </c>
      <c r="AE12" s="10">
        <v>21.18</v>
      </c>
      <c r="AF12" s="10">
        <v>32.74</v>
      </c>
      <c r="AG12" s="17">
        <f t="shared" si="22"/>
        <v>628</v>
      </c>
      <c r="AH12" s="10">
        <v>19.7</v>
      </c>
      <c r="AI12" s="10">
        <v>44.17</v>
      </c>
      <c r="AJ12" s="10">
        <v>636</v>
      </c>
      <c r="AK12" s="10">
        <v>23.26</v>
      </c>
      <c r="AL12" s="10">
        <v>38.44</v>
      </c>
      <c r="AM12" s="10">
        <v>636</v>
      </c>
      <c r="AN12" s="17">
        <f t="shared" si="2"/>
        <v>8.4352267307998297</v>
      </c>
      <c r="AO12" s="17">
        <f t="shared" si="3"/>
        <v>7.655896028552112</v>
      </c>
      <c r="AP12" s="17">
        <f t="shared" si="4"/>
        <v>3.7185870972722954</v>
      </c>
      <c r="AQ12" s="17">
        <f t="shared" si="23"/>
        <v>25.307795676431404</v>
      </c>
      <c r="AR12" s="17">
        <f t="shared" si="24"/>
        <v>25.930025106042606</v>
      </c>
      <c r="AS12" s="17">
        <f t="shared" si="25"/>
        <v>22.304214937988736</v>
      </c>
      <c r="AT12" s="17">
        <f t="shared" si="26"/>
        <v>1.0317451585382351</v>
      </c>
      <c r="AU12" s="17">
        <f t="shared" si="5"/>
        <v>59.114643117296886</v>
      </c>
      <c r="AV12" s="17">
        <f t="shared" si="27"/>
        <v>120.88535688270312</v>
      </c>
      <c r="AW12" s="17">
        <f t="shared" si="42"/>
        <v>-3.1658260490300613E-2</v>
      </c>
      <c r="AX12" s="17">
        <f t="shared" si="28"/>
        <v>-1.8138847128199893</v>
      </c>
      <c r="AY12" s="17">
        <f t="shared" si="29"/>
        <v>-60.928527830116877</v>
      </c>
      <c r="AZ12" s="17"/>
      <c r="BA12" s="17">
        <f>((AN12)^2+(AO12)^2)-(AP12)^2</f>
        <v>115.93790399999997</v>
      </c>
      <c r="BB12" s="17">
        <f>2*AN12*AO12</f>
        <v>129.15843765653406</v>
      </c>
      <c r="BC12" s="17">
        <f t="shared" si="30"/>
        <v>0.89764096023141027</v>
      </c>
      <c r="BD12" s="17">
        <f t="shared" si="31"/>
        <v>0.45640894123750297</v>
      </c>
      <c r="BE12" s="17">
        <f t="shared" si="32"/>
        <v>26.150306064941592</v>
      </c>
      <c r="BF12" s="17">
        <f>Z12-N12</f>
        <v>14.527999999999999</v>
      </c>
      <c r="BG12" s="17"/>
      <c r="BH12" s="10">
        <v>608</v>
      </c>
      <c r="BI12" s="10">
        <v>636</v>
      </c>
      <c r="BJ12" s="10">
        <f t="shared" si="6"/>
        <v>28</v>
      </c>
      <c r="BK12" s="10">
        <f t="shared" si="7"/>
        <v>622</v>
      </c>
      <c r="BL12" s="10">
        <f t="shared" si="33"/>
        <v>14</v>
      </c>
      <c r="BM12" s="10">
        <v>2000</v>
      </c>
      <c r="BN12" s="10">
        <f t="shared" si="34"/>
        <v>5.0000000000000001E-4</v>
      </c>
      <c r="BO12" s="10">
        <f t="shared" si="35"/>
        <v>1.4E-2</v>
      </c>
      <c r="BQ12" s="10">
        <f>AE12-Y12</f>
        <v>5.1499999999999986</v>
      </c>
      <c r="BR12" s="10">
        <f>AF12-Z12</f>
        <v>15.220000000000002</v>
      </c>
      <c r="BS12" s="14">
        <f t="shared" si="36"/>
        <v>0.5149999999999999</v>
      </c>
      <c r="BT12" s="14">
        <f t="shared" si="8"/>
        <v>1.5220000000000002</v>
      </c>
      <c r="BU12" s="10">
        <f t="shared" si="9"/>
        <v>1.606769740815404</v>
      </c>
      <c r="BV12" s="10">
        <f t="shared" si="10"/>
        <v>2.5817090000000005</v>
      </c>
      <c r="BW12" s="10">
        <f>AK12-Y12</f>
        <v>7.23</v>
      </c>
      <c r="BX12" s="10">
        <f>AL12-Z12</f>
        <v>20.919999999999998</v>
      </c>
      <c r="BY12" s="10">
        <f t="shared" si="11"/>
        <v>0.51642857142857146</v>
      </c>
      <c r="BZ12" s="10">
        <f t="shared" si="12"/>
        <v>1.4942857142857142</v>
      </c>
      <c r="CA12" s="10">
        <f t="shared" si="37"/>
        <v>1.5810086227804461</v>
      </c>
      <c r="CB12" s="10">
        <f t="shared" si="13"/>
        <v>2.499588265306123</v>
      </c>
      <c r="CD12" s="10">
        <f>(ATAN2(J12-M12,K12-N12))</f>
        <v>1.2601330116458285</v>
      </c>
      <c r="CE12" s="10">
        <f>(ATAN2(V12-Y12,W12-Z12))</f>
        <v>1.6109409522982112</v>
      </c>
      <c r="CF12" s="10">
        <f>ATAN2(AB12-AE12,AC12-AF12)</f>
        <v>1.9891674561381913</v>
      </c>
      <c r="CG12" s="10">
        <f>ATAN2(AH12-AK12,AI12-AL12)</f>
        <v>2.126724372565163</v>
      </c>
      <c r="CI12" s="10">
        <f t="shared" si="14"/>
        <v>72.200303192415788</v>
      </c>
      <c r="CJ12" s="10">
        <f t="shared" si="14"/>
        <v>92.300117611473183</v>
      </c>
      <c r="CK12" s="10">
        <f t="shared" si="14"/>
        <v>113.97089998149266</v>
      </c>
      <c r="CL12" s="10">
        <f t="shared" si="14"/>
        <v>121.85233073559192</v>
      </c>
      <c r="CN12" s="10">
        <f t="shared" si="15"/>
        <v>72.200303192415788</v>
      </c>
      <c r="CO12" s="10">
        <f t="shared" si="15"/>
        <v>92.300117611473183</v>
      </c>
      <c r="CP12" s="10">
        <f t="shared" si="15"/>
        <v>113.97089998149266</v>
      </c>
      <c r="CQ12" s="10">
        <f t="shared" si="43"/>
        <v>121.85233073559192</v>
      </c>
      <c r="CS12" s="10">
        <f t="shared" si="16"/>
        <v>1.2601330116458285</v>
      </c>
      <c r="CT12" s="10">
        <f t="shared" si="16"/>
        <v>1.6109409522982114</v>
      </c>
      <c r="CU12" s="10">
        <f t="shared" si="16"/>
        <v>1.9891674561381913</v>
      </c>
      <c r="CV12" s="10">
        <f t="shared" si="16"/>
        <v>2.126724372565163</v>
      </c>
      <c r="CX12" s="10">
        <f t="shared" si="17"/>
        <v>0.35080794065238297</v>
      </c>
      <c r="CY12" s="10">
        <f t="shared" si="17"/>
        <v>0.37822650383997991</v>
      </c>
      <c r="CZ12" s="10">
        <f t="shared" si="18"/>
        <v>0.51578342026695156</v>
      </c>
      <c r="DB12" s="10">
        <f t="shared" si="19"/>
        <v>37.822650383997988</v>
      </c>
      <c r="DC12" s="10">
        <f t="shared" si="38"/>
        <v>36.841672876210822</v>
      </c>
      <c r="DE12" s="10">
        <f t="shared" si="20"/>
        <v>1430.5528820701431</v>
      </c>
      <c r="DF12" s="10">
        <f t="shared" si="20"/>
        <v>1357.3088603177282</v>
      </c>
      <c r="DH12" s="10">
        <f>(1/12*I12*(F12^2))</f>
        <v>1.3659163541666666E-9</v>
      </c>
      <c r="DJ12" s="10">
        <f t="shared" si="39"/>
        <v>9.2698518498165235E-4</v>
      </c>
      <c r="DK12" s="10">
        <f>((1/2*I12*(CA12^2))*1000)</f>
        <v>9.8108839413265328E-2</v>
      </c>
      <c r="DL12" s="10">
        <f>(I12*9.8*(BF12))/1000</f>
        <v>1.1176390399999999E-5</v>
      </c>
      <c r="DM12" s="10">
        <f t="shared" si="40"/>
        <v>9.904700098864698E-2</v>
      </c>
      <c r="DN12" s="10">
        <f t="shared" si="41"/>
        <v>0.94485388933906234</v>
      </c>
    </row>
    <row r="13" spans="2:118" ht="16" x14ac:dyDescent="0.2">
      <c r="B13" s="10" t="s">
        <v>19</v>
      </c>
      <c r="C13" s="16">
        <v>50</v>
      </c>
      <c r="D13" s="11" t="s">
        <v>124</v>
      </c>
      <c r="E13" s="10">
        <v>14.45</v>
      </c>
      <c r="F13" s="10">
        <f t="shared" si="0"/>
        <v>1.4449999999999999E-2</v>
      </c>
      <c r="G13" s="10">
        <f>VLOOKUP(B13,'[1]General info'!$A$6:$I$12,9,FALSE)</f>
        <v>16.100000000000001</v>
      </c>
      <c r="H13" s="10">
        <v>7.85E-2</v>
      </c>
      <c r="I13" s="10">
        <f t="shared" si="1"/>
        <v>7.8499999999999997E-5</v>
      </c>
      <c r="J13" s="10">
        <v>9.8930000000000007</v>
      </c>
      <c r="K13" s="10">
        <v>7.79</v>
      </c>
      <c r="L13" s="10">
        <v>1509</v>
      </c>
      <c r="M13" s="10">
        <v>7.5179999999999998</v>
      </c>
      <c r="N13" s="10">
        <v>1.343</v>
      </c>
      <c r="O13" s="10">
        <v>1509</v>
      </c>
      <c r="P13" s="10">
        <v>2.3610000000000002</v>
      </c>
      <c r="Q13" s="10">
        <v>2.5049999999999999</v>
      </c>
      <c r="R13" s="10">
        <v>1509</v>
      </c>
      <c r="S13" s="10">
        <v>6.8550000000000004</v>
      </c>
      <c r="T13" s="10">
        <v>-0.74099999999999999</v>
      </c>
      <c r="U13" s="10">
        <v>1509</v>
      </c>
      <c r="V13" s="10">
        <v>4.101</v>
      </c>
      <c r="W13" s="10">
        <v>22.31</v>
      </c>
      <c r="X13" s="10">
        <v>1627</v>
      </c>
      <c r="Y13" s="10">
        <v>8.3089999999999993</v>
      </c>
      <c r="Z13" s="10">
        <v>16.440000000000001</v>
      </c>
      <c r="AA13" s="10">
        <v>1627</v>
      </c>
      <c r="AB13" s="10">
        <v>1.647</v>
      </c>
      <c r="AC13" s="10">
        <v>29.67</v>
      </c>
      <c r="AD13" s="17">
        <f t="shared" si="21"/>
        <v>1647</v>
      </c>
      <c r="AE13" s="10">
        <v>7.8540000000000001</v>
      </c>
      <c r="AF13" s="10">
        <v>28.61</v>
      </c>
      <c r="AG13" s="17">
        <f t="shared" si="22"/>
        <v>1647</v>
      </c>
      <c r="AH13" s="10">
        <v>1.06</v>
      </c>
      <c r="AI13" s="10">
        <v>34.58</v>
      </c>
      <c r="AJ13" s="10">
        <v>1701</v>
      </c>
      <c r="AK13" s="10">
        <v>6.8710000000000004</v>
      </c>
      <c r="AL13" s="10">
        <v>36.81</v>
      </c>
      <c r="AM13" s="10">
        <v>1701</v>
      </c>
      <c r="AN13" s="17">
        <f t="shared" si="2"/>
        <v>5.2862929355078307</v>
      </c>
      <c r="AO13" s="17">
        <f t="shared" si="3"/>
        <v>5.5436947967939219</v>
      </c>
      <c r="AP13" s="17">
        <f t="shared" si="4"/>
        <v>2.1869213520380653</v>
      </c>
      <c r="AQ13" s="17">
        <f t="shared" si="23"/>
        <v>19.881288313386534</v>
      </c>
      <c r="AR13" s="17">
        <f t="shared" si="24"/>
        <v>23.214933060424706</v>
      </c>
      <c r="AS13" s="17">
        <f t="shared" si="25"/>
        <v>21.243610286389647</v>
      </c>
      <c r="AT13" s="17">
        <f t="shared" si="26"/>
        <v>0.95894851806484716</v>
      </c>
      <c r="AU13" s="17">
        <f t="shared" si="5"/>
        <v>54.94370285544052</v>
      </c>
      <c r="AV13" s="17">
        <f t="shared" si="27"/>
        <v>125.05629714455948</v>
      </c>
      <c r="AW13" s="17">
        <f t="shared" si="42"/>
        <v>-0.22162357133239854</v>
      </c>
      <c r="AX13" s="17">
        <f t="shared" si="28"/>
        <v>-12.698095277962979</v>
      </c>
      <c r="AY13" s="17">
        <f t="shared" si="29"/>
        <v>-67.641798133403498</v>
      </c>
      <c r="AZ13" s="17"/>
      <c r="BA13" s="17">
        <f>((AN13)^2+(AO13)^2)-(AP13)^2</f>
        <v>53.894819999999996</v>
      </c>
      <c r="BB13" s="17">
        <f>2*AN13*AO13</f>
        <v>58.61118928180646</v>
      </c>
      <c r="BC13" s="17">
        <f t="shared" si="30"/>
        <v>0.91953124753824989</v>
      </c>
      <c r="BD13" s="17">
        <f t="shared" si="31"/>
        <v>0.4039102137276549</v>
      </c>
      <c r="BE13" s="17">
        <f t="shared" si="32"/>
        <v>23.142350548820147</v>
      </c>
      <c r="BF13" s="17">
        <f>Z13-N13</f>
        <v>15.097000000000001</v>
      </c>
      <c r="BG13" s="17"/>
      <c r="BH13" s="10">
        <v>1627</v>
      </c>
      <c r="BI13" s="10">
        <v>1701</v>
      </c>
      <c r="BJ13" s="10">
        <f t="shared" si="6"/>
        <v>74</v>
      </c>
      <c r="BK13" s="10">
        <f t="shared" si="7"/>
        <v>1664</v>
      </c>
      <c r="BL13" s="10">
        <f t="shared" si="33"/>
        <v>37</v>
      </c>
      <c r="BM13" s="10">
        <v>4000</v>
      </c>
      <c r="BN13" s="10">
        <f t="shared" si="34"/>
        <v>2.5000000000000001E-4</v>
      </c>
      <c r="BO13" s="10">
        <f t="shared" si="35"/>
        <v>1.8499999999999999E-2</v>
      </c>
      <c r="BQ13" s="10">
        <f>AE13-Y13</f>
        <v>-0.45499999999999918</v>
      </c>
      <c r="BR13" s="10">
        <f>AF13-Z13</f>
        <v>12.169999999999998</v>
      </c>
      <c r="BS13" s="14">
        <f t="shared" si="36"/>
        <v>-9.0999999999999831E-2</v>
      </c>
      <c r="BT13" s="14">
        <f t="shared" si="8"/>
        <v>2.4339999999999997</v>
      </c>
      <c r="BU13" s="10">
        <f t="shared" si="9"/>
        <v>2.435700515252234</v>
      </c>
      <c r="BV13" s="10">
        <f t="shared" si="10"/>
        <v>5.9326369999999979</v>
      </c>
      <c r="BW13" s="10">
        <f>AK13-Y13</f>
        <v>-1.4379999999999988</v>
      </c>
      <c r="BX13" s="10">
        <f>AL13-Z13</f>
        <v>20.37</v>
      </c>
      <c r="BY13" s="10">
        <f t="shared" si="11"/>
        <v>-7.7729729729729663E-2</v>
      </c>
      <c r="BZ13" s="10">
        <f t="shared" si="12"/>
        <v>1.1010810810810812</v>
      </c>
      <c r="CA13" s="10">
        <f t="shared" si="37"/>
        <v>1.1038212980362985</v>
      </c>
      <c r="CB13" s="10">
        <f t="shared" si="13"/>
        <v>1.2184214579985388</v>
      </c>
      <c r="CD13" s="10">
        <f>(ATAN2(J13-M13,K13-N13))</f>
        <v>1.2178346915377389</v>
      </c>
      <c r="CE13" s="10">
        <f>(ATAN2(V13-Y13,W13-Z13))</f>
        <v>2.1927519112350287</v>
      </c>
      <c r="CF13" s="10">
        <f>ATAN2(AB13-AE13,AC13-AF13)</f>
        <v>2.9724494279473466</v>
      </c>
      <c r="CG13" s="10">
        <f>ATAN2(AH13-AK13,AI13-AL13)</f>
        <v>-2.7751685918156821</v>
      </c>
      <c r="CI13" s="10">
        <f t="shared" si="14"/>
        <v>69.776787969728915</v>
      </c>
      <c r="CJ13" s="10">
        <f t="shared" si="14"/>
        <v>125.63543003301206</v>
      </c>
      <c r="CK13" s="10">
        <f t="shared" si="14"/>
        <v>170.30880703745885</v>
      </c>
      <c r="CL13" s="10">
        <f t="shared" si="14"/>
        <v>-159.00544774830249</v>
      </c>
      <c r="CN13" s="10">
        <f t="shared" si="15"/>
        <v>69.776787969728915</v>
      </c>
      <c r="CO13" s="10">
        <f t="shared" si="15"/>
        <v>125.63543003301206</v>
      </c>
      <c r="CP13" s="10">
        <f t="shared" si="15"/>
        <v>170.30880703745885</v>
      </c>
      <c r="CQ13" s="10">
        <f t="shared" si="43"/>
        <v>159.00544774830249</v>
      </c>
      <c r="CS13" s="10">
        <f t="shared" si="16"/>
        <v>1.2178346915377389</v>
      </c>
      <c r="CT13" s="10">
        <f t="shared" si="16"/>
        <v>2.1927519112350287</v>
      </c>
      <c r="CU13" s="10">
        <f t="shared" si="16"/>
        <v>2.9724494279473466</v>
      </c>
      <c r="CV13" s="10">
        <f t="shared" si="16"/>
        <v>2.7751685918156821</v>
      </c>
      <c r="CX13" s="10">
        <f t="shared" si="17"/>
        <v>0.97491721969728973</v>
      </c>
      <c r="CY13" s="10">
        <f t="shared" si="17"/>
        <v>0.77969751671231791</v>
      </c>
      <c r="CZ13" s="10">
        <f t="shared" si="18"/>
        <v>0.58241668058065343</v>
      </c>
      <c r="DB13" s="10">
        <f t="shared" si="19"/>
        <v>155.93950334246358</v>
      </c>
      <c r="DC13" s="10">
        <f t="shared" si="38"/>
        <v>31.481982734089378</v>
      </c>
      <c r="DE13" s="10">
        <f t="shared" si="20"/>
        <v>24317.128702694212</v>
      </c>
      <c r="DF13" s="10">
        <f t="shared" si="20"/>
        <v>991.1152368695017</v>
      </c>
      <c r="DH13" s="10">
        <f>(1/12*I13*(F13^2))</f>
        <v>1.3659163541666666E-9</v>
      </c>
      <c r="DJ13" s="10">
        <f t="shared" si="39"/>
        <v>6.7689025545191101E-4</v>
      </c>
      <c r="DK13" s="10">
        <f>((1/2*I13*(CA13^2))*1000)</f>
        <v>4.7823042226442646E-2</v>
      </c>
      <c r="DL13" s="10">
        <f>(I13*9.8*(BF13))/1000</f>
        <v>1.1614122100000001E-5</v>
      </c>
      <c r="DM13" s="10">
        <f t="shared" si="40"/>
        <v>4.8511546603994551E-2</v>
      </c>
      <c r="DN13" s="10">
        <f t="shared" si="41"/>
        <v>1.4154060970166389</v>
      </c>
    </row>
    <row r="14" spans="2:118" ht="16" x14ac:dyDescent="0.2">
      <c r="B14" s="10" t="s">
        <v>19</v>
      </c>
      <c r="C14" s="16">
        <v>50</v>
      </c>
      <c r="D14" s="11" t="s">
        <v>125</v>
      </c>
      <c r="E14" s="10">
        <v>14.45</v>
      </c>
      <c r="F14" s="10">
        <f t="shared" si="0"/>
        <v>1.4449999999999999E-2</v>
      </c>
      <c r="G14" s="10">
        <f>VLOOKUP(B14,'[1]General info'!$A$6:$I$12,9,FALSE)</f>
        <v>16.100000000000001</v>
      </c>
      <c r="H14" s="10">
        <v>7.85E-2</v>
      </c>
      <c r="I14" s="10">
        <f t="shared" si="1"/>
        <v>7.8499999999999997E-5</v>
      </c>
      <c r="J14" s="10">
        <v>9.8190000000000008</v>
      </c>
      <c r="K14" s="10">
        <v>11.81</v>
      </c>
      <c r="L14" s="10">
        <v>827</v>
      </c>
      <c r="M14" s="10">
        <v>3.1789999999999998</v>
      </c>
      <c r="N14" s="10">
        <v>9.8059999999999992</v>
      </c>
      <c r="O14" s="10">
        <v>827</v>
      </c>
      <c r="P14" s="10">
        <v>3.6629999999999998</v>
      </c>
      <c r="Q14" s="10">
        <v>2.3759999999999999</v>
      </c>
      <c r="R14" s="10">
        <v>827</v>
      </c>
      <c r="S14" s="10">
        <v>0.73</v>
      </c>
      <c r="T14" s="10">
        <v>8.5530000000000008</v>
      </c>
      <c r="U14" s="10">
        <v>827</v>
      </c>
      <c r="V14" s="10">
        <v>10.85</v>
      </c>
      <c r="W14" s="10">
        <v>23.7</v>
      </c>
      <c r="X14" s="10">
        <v>883</v>
      </c>
      <c r="Y14" s="10">
        <v>14.54</v>
      </c>
      <c r="Z14" s="10">
        <v>17.440000000000001</v>
      </c>
      <c r="AA14" s="10">
        <v>883</v>
      </c>
      <c r="AB14" s="10">
        <v>10.98</v>
      </c>
      <c r="AC14" s="10">
        <v>31.11</v>
      </c>
      <c r="AD14" s="17">
        <f t="shared" si="21"/>
        <v>903</v>
      </c>
      <c r="AE14" s="10">
        <v>17.04</v>
      </c>
      <c r="AF14" s="10">
        <v>27.53</v>
      </c>
      <c r="AG14" s="17">
        <f t="shared" si="22"/>
        <v>903</v>
      </c>
      <c r="AH14" s="10">
        <v>13.21</v>
      </c>
      <c r="AI14" s="10">
        <v>36.869999999999997</v>
      </c>
      <c r="AJ14" s="10">
        <v>925</v>
      </c>
      <c r="AK14" s="10">
        <v>19.5</v>
      </c>
      <c r="AL14" s="10">
        <v>36.69</v>
      </c>
      <c r="AM14" s="10">
        <v>925</v>
      </c>
      <c r="AN14" s="17">
        <f t="shared" si="2"/>
        <v>7.4457475111636704</v>
      </c>
      <c r="AO14" s="17">
        <f t="shared" si="3"/>
        <v>6.8379688504701459</v>
      </c>
      <c r="AP14" s="17">
        <f t="shared" si="4"/>
        <v>2.7509289340148348</v>
      </c>
      <c r="AQ14" s="17">
        <f t="shared" si="23"/>
        <v>22.502576408047144</v>
      </c>
      <c r="AR14" s="17">
        <f t="shared" si="24"/>
        <v>18.216640991137744</v>
      </c>
      <c r="AS14" s="17">
        <f t="shared" si="25"/>
        <v>15.870963329300462</v>
      </c>
      <c r="AT14" s="17">
        <f t="shared" si="26"/>
        <v>0.57815410136809697</v>
      </c>
      <c r="AU14" s="17">
        <f t="shared" si="5"/>
        <v>33.125789916570731</v>
      </c>
      <c r="AV14" s="17">
        <f t="shared" si="27"/>
        <v>146.87421008342926</v>
      </c>
      <c r="AW14" s="17">
        <f t="shared" si="42"/>
        <v>-1.5057469139731385</v>
      </c>
      <c r="AX14" s="17">
        <f t="shared" si="28"/>
        <v>-86.272943185509078</v>
      </c>
      <c r="AY14" s="17">
        <f t="shared" si="29"/>
        <v>-119.3987331020798</v>
      </c>
      <c r="AZ14" s="17"/>
      <c r="BA14" s="17">
        <f>((AN14)^2+(AO14)^2)-(AP14)^2</f>
        <v>94.629363999999995</v>
      </c>
      <c r="BB14" s="17">
        <f>2*AN14*AO14</f>
        <v>101.82757909960559</v>
      </c>
      <c r="BC14" s="17">
        <f t="shared" si="30"/>
        <v>0.92930976889311634</v>
      </c>
      <c r="BD14" s="17">
        <f t="shared" si="31"/>
        <v>0.37825691895571323</v>
      </c>
      <c r="BE14" s="17">
        <f t="shared" si="32"/>
        <v>21.672525027782964</v>
      </c>
      <c r="BF14" s="17">
        <f>Z14-N14</f>
        <v>7.6340000000000021</v>
      </c>
      <c r="BG14" s="17"/>
      <c r="BH14" s="10">
        <v>883</v>
      </c>
      <c r="BI14" s="10">
        <v>925</v>
      </c>
      <c r="BJ14" s="10">
        <f t="shared" si="6"/>
        <v>42</v>
      </c>
      <c r="BK14" s="10">
        <f t="shared" si="7"/>
        <v>904</v>
      </c>
      <c r="BL14" s="10">
        <f t="shared" si="33"/>
        <v>21</v>
      </c>
      <c r="BM14" s="10">
        <v>2000</v>
      </c>
      <c r="BN14" s="10">
        <f t="shared" si="34"/>
        <v>5.0000000000000001E-4</v>
      </c>
      <c r="BO14" s="10">
        <f t="shared" si="35"/>
        <v>2.1000000000000001E-2</v>
      </c>
      <c r="BQ14" s="10">
        <f>AE14-Y14</f>
        <v>2.5</v>
      </c>
      <c r="BR14" s="10">
        <f>AF14-Z14</f>
        <v>10.09</v>
      </c>
      <c r="BS14" s="14">
        <f t="shared" si="36"/>
        <v>0.25</v>
      </c>
      <c r="BT14" s="14">
        <f t="shared" si="8"/>
        <v>1.0089999999999999</v>
      </c>
      <c r="BU14" s="10">
        <f t="shared" si="9"/>
        <v>1.039509980712066</v>
      </c>
      <c r="BV14" s="10">
        <f t="shared" si="10"/>
        <v>1.0805809999999998</v>
      </c>
      <c r="BW14" s="10">
        <f>AK14-Y14</f>
        <v>4.9600000000000009</v>
      </c>
      <c r="BX14" s="10">
        <f>AL14-Z14</f>
        <v>19.249999999999996</v>
      </c>
      <c r="BY14" s="10">
        <f t="shared" si="11"/>
        <v>0.2361904761904762</v>
      </c>
      <c r="BZ14" s="10">
        <f t="shared" si="12"/>
        <v>0.91666666666666641</v>
      </c>
      <c r="CA14" s="10">
        <f t="shared" si="37"/>
        <v>0.94660642234291925</v>
      </c>
      <c r="CB14" s="10">
        <f t="shared" si="13"/>
        <v>0.89606371882086122</v>
      </c>
      <c r="CD14" s="10">
        <f>(ATAN2(J14-M14,K14-N14))</f>
        <v>0.29311397685302387</v>
      </c>
      <c r="CE14" s="10">
        <f>(ATAN2(V14-Y14,W14-Z14))</f>
        <v>2.1034274549269028</v>
      </c>
      <c r="CF14" s="10">
        <f>ATAN2(AB14-AE14,AC14-AF14)</f>
        <v>2.6079956595482052</v>
      </c>
      <c r="CG14" s="10">
        <f>ATAN2(AH14-AK14,AI14-AL14)</f>
        <v>3.1129836092853083</v>
      </c>
      <c r="CI14" s="10">
        <f t="shared" si="14"/>
        <v>16.794193789973573</v>
      </c>
      <c r="CJ14" s="10">
        <f t="shared" si="14"/>
        <v>120.51751567925572</v>
      </c>
      <c r="CK14" s="10">
        <f t="shared" si="14"/>
        <v>149.42714428054967</v>
      </c>
      <c r="CL14" s="10">
        <f t="shared" si="14"/>
        <v>178.36082250545024</v>
      </c>
      <c r="CN14" s="10">
        <f t="shared" si="15"/>
        <v>16.794193789973573</v>
      </c>
      <c r="CO14" s="10">
        <f t="shared" si="15"/>
        <v>120.51751567925572</v>
      </c>
      <c r="CP14" s="10">
        <f t="shared" si="15"/>
        <v>149.42714428054967</v>
      </c>
      <c r="CQ14" s="10">
        <f t="shared" si="43"/>
        <v>178.36082250545024</v>
      </c>
      <c r="CS14" s="10">
        <f t="shared" si="16"/>
        <v>0.29311397685302393</v>
      </c>
      <c r="CT14" s="10">
        <f t="shared" si="16"/>
        <v>2.1034274549269028</v>
      </c>
      <c r="CU14" s="10">
        <f t="shared" si="16"/>
        <v>2.6079956595482052</v>
      </c>
      <c r="CV14" s="10">
        <f t="shared" si="16"/>
        <v>3.1129836092853087</v>
      </c>
      <c r="CX14" s="10">
        <f t="shared" si="17"/>
        <v>1.8103134780738788</v>
      </c>
      <c r="CY14" s="10">
        <f t="shared" si="17"/>
        <v>0.50456820462130247</v>
      </c>
      <c r="CZ14" s="10">
        <f t="shared" si="18"/>
        <v>1.009556154358406</v>
      </c>
      <c r="DB14" s="10">
        <f t="shared" si="19"/>
        <v>50.456820462130246</v>
      </c>
      <c r="DC14" s="10">
        <f t="shared" si="38"/>
        <v>48.074102588495521</v>
      </c>
      <c r="DE14" s="10">
        <f t="shared" si="20"/>
        <v>2545.8907311476455</v>
      </c>
      <c r="DF14" s="10">
        <f t="shared" si="20"/>
        <v>2311.1193396891917</v>
      </c>
      <c r="DH14" s="10">
        <f>(1/12*I14*(F14^2))</f>
        <v>1.3659163541666666E-9</v>
      </c>
      <c r="DJ14" s="10">
        <f t="shared" si="39"/>
        <v>1.5783978512561672E-3</v>
      </c>
      <c r="DK14" s="10">
        <f>((1/2*I14*(CA14^2))*1000)</f>
        <v>3.51705009637188E-2</v>
      </c>
      <c r="DL14" s="10">
        <f>(I14*9.8*(BF14))/1000</f>
        <v>5.8728362000000016E-6</v>
      </c>
      <c r="DM14" s="10">
        <f t="shared" si="40"/>
        <v>3.6754771651174967E-2</v>
      </c>
      <c r="DN14" s="10">
        <f t="shared" si="41"/>
        <v>4.4878458026071666</v>
      </c>
    </row>
    <row r="15" spans="2:118" ht="16" x14ac:dyDescent="0.2">
      <c r="B15" s="10" t="s">
        <v>19</v>
      </c>
      <c r="C15" s="16">
        <v>50</v>
      </c>
      <c r="D15" s="11" t="s">
        <v>126</v>
      </c>
      <c r="E15" s="10">
        <v>14.45</v>
      </c>
      <c r="F15" s="10">
        <f t="shared" si="0"/>
        <v>1.4449999999999999E-2</v>
      </c>
      <c r="G15" s="10">
        <f>VLOOKUP(B15,'[1]General info'!$A$6:$I$12,9,FALSE)</f>
        <v>16.100000000000001</v>
      </c>
      <c r="H15" s="10">
        <v>7.85E-2</v>
      </c>
      <c r="I15" s="10">
        <f t="shared" si="1"/>
        <v>7.8499999999999997E-5</v>
      </c>
      <c r="J15" s="10">
        <v>6.49</v>
      </c>
      <c r="K15" s="10">
        <v>8.2349999999999994</v>
      </c>
      <c r="L15" s="10">
        <v>1302</v>
      </c>
      <c r="M15" s="10">
        <v>0.55900000000000005</v>
      </c>
      <c r="N15" s="10">
        <v>5.468</v>
      </c>
      <c r="O15" s="10">
        <v>1302</v>
      </c>
      <c r="P15" s="10">
        <v>3.335</v>
      </c>
      <c r="Q15" s="10">
        <v>-2.996</v>
      </c>
      <c r="R15" s="10">
        <v>1302</v>
      </c>
      <c r="S15" s="10">
        <v>0.94499999999999995</v>
      </c>
      <c r="T15" s="10">
        <v>4.79</v>
      </c>
      <c r="U15" s="10">
        <v>1302</v>
      </c>
      <c r="V15" s="10">
        <v>3.9780000000000002</v>
      </c>
      <c r="W15" s="10">
        <v>20.89</v>
      </c>
      <c r="X15" s="10">
        <v>1480</v>
      </c>
      <c r="Y15" s="10">
        <v>6.1959999999999997</v>
      </c>
      <c r="Z15" s="10">
        <v>15.13</v>
      </c>
      <c r="AA15" s="10">
        <v>1480</v>
      </c>
      <c r="AB15" s="10">
        <v>2.2519999999999998</v>
      </c>
      <c r="AC15" s="10">
        <v>28.91</v>
      </c>
      <c r="AD15" s="17">
        <f t="shared" si="21"/>
        <v>1500</v>
      </c>
      <c r="AE15" s="10">
        <v>6.1790000000000003</v>
      </c>
      <c r="AF15" s="10">
        <v>26</v>
      </c>
      <c r="AG15" s="17">
        <f t="shared" si="22"/>
        <v>1500</v>
      </c>
      <c r="AH15" s="10">
        <v>2.2519999999999998</v>
      </c>
      <c r="AI15" s="10">
        <v>29.27</v>
      </c>
      <c r="AJ15" s="10">
        <v>1522</v>
      </c>
      <c r="AK15" s="10">
        <v>6.1790000000000003</v>
      </c>
      <c r="AL15" s="10">
        <v>26.56</v>
      </c>
      <c r="AM15" s="10">
        <v>1522</v>
      </c>
      <c r="AN15" s="17">
        <f t="shared" si="2"/>
        <v>8.9076075351353463</v>
      </c>
      <c r="AO15" s="17">
        <f t="shared" si="3"/>
        <v>8.1445623577943085</v>
      </c>
      <c r="AP15" s="17">
        <f t="shared" si="4"/>
        <v>0.7801794665331816</v>
      </c>
      <c r="AQ15" s="17">
        <f t="shared" si="23"/>
        <v>23.894653062976243</v>
      </c>
      <c r="AR15" s="17">
        <f t="shared" si="24"/>
        <v>16.383195323257304</v>
      </c>
      <c r="AS15" s="17">
        <f t="shared" si="25"/>
        <v>15.796444061876711</v>
      </c>
      <c r="AT15" s="17">
        <f t="shared" si="26"/>
        <v>0.27386058163650279</v>
      </c>
      <c r="AU15" s="17">
        <f t="shared" si="5"/>
        <v>15.691055502769546</v>
      </c>
      <c r="AV15" s="17">
        <f t="shared" si="27"/>
        <v>164.30894449723044</v>
      </c>
      <c r="AW15" s="17">
        <f t="shared" si="42"/>
        <v>-1.2538739086960944</v>
      </c>
      <c r="AX15" s="17">
        <f t="shared" si="28"/>
        <v>-71.841683009858144</v>
      </c>
      <c r="AY15" s="17">
        <f t="shared" si="29"/>
        <v>-87.532738512627688</v>
      </c>
      <c r="AZ15" s="17"/>
      <c r="BA15" s="17">
        <f>((AN15)^2+(AO15)^2)-(AP15)^2</f>
        <v>145.07068799999999</v>
      </c>
      <c r="BB15" s="17">
        <f>2*AN15*AO15</f>
        <v>145.09713005733656</v>
      </c>
      <c r="BC15" s="17">
        <f t="shared" si="30"/>
        <v>0.99981776305757308</v>
      </c>
      <c r="BD15" s="17">
        <f t="shared" si="31"/>
        <v>1.9091489085267588E-2</v>
      </c>
      <c r="BE15" s="17">
        <f t="shared" si="32"/>
        <v>1.0938617492058373</v>
      </c>
      <c r="BF15" s="17">
        <f>Z15-N15</f>
        <v>9.6620000000000008</v>
      </c>
      <c r="BG15" s="17"/>
      <c r="BH15" s="10">
        <v>1480</v>
      </c>
      <c r="BI15" s="10">
        <v>1522</v>
      </c>
      <c r="BJ15" s="10">
        <f t="shared" si="6"/>
        <v>42</v>
      </c>
      <c r="BK15" s="10">
        <f t="shared" si="7"/>
        <v>1501</v>
      </c>
      <c r="BL15" s="10">
        <f t="shared" si="33"/>
        <v>21</v>
      </c>
      <c r="BM15" s="10">
        <v>4000</v>
      </c>
      <c r="BN15" s="10">
        <f t="shared" si="34"/>
        <v>2.5000000000000001E-4</v>
      </c>
      <c r="BO15" s="10">
        <f t="shared" si="35"/>
        <v>1.0500000000000001E-2</v>
      </c>
      <c r="BQ15" s="10">
        <f>AE15-Y15</f>
        <v>-1.699999999999946E-2</v>
      </c>
      <c r="BR15" s="10">
        <f>AF15-Z15</f>
        <v>10.87</v>
      </c>
      <c r="BS15" s="14">
        <f t="shared" si="36"/>
        <v>-3.3999999999998918E-3</v>
      </c>
      <c r="BT15" s="14">
        <f t="shared" si="8"/>
        <v>2.1739999999999999</v>
      </c>
      <c r="BU15" s="10">
        <f t="shared" si="9"/>
        <v>2.1740026586920265</v>
      </c>
      <c r="BV15" s="10">
        <f t="shared" si="10"/>
        <v>4.7262875599999994</v>
      </c>
      <c r="BW15" s="10">
        <f>AK15-Y15</f>
        <v>-1.699999999999946E-2</v>
      </c>
      <c r="BX15" s="10">
        <f>AL15-Z15</f>
        <v>11.429999999999998</v>
      </c>
      <c r="BY15" s="10">
        <f t="shared" si="11"/>
        <v>-1.6190476190475675E-3</v>
      </c>
      <c r="BZ15" s="10">
        <f t="shared" si="12"/>
        <v>1.0885714285714283</v>
      </c>
      <c r="CA15" s="10">
        <f t="shared" si="37"/>
        <v>1.0885726325869272</v>
      </c>
      <c r="CB15" s="10">
        <f t="shared" si="13"/>
        <v>1.1849903764172331</v>
      </c>
      <c r="CD15" s="10">
        <f>(ATAN2(J15-M15,K15-N15))</f>
        <v>0.43651639126487762</v>
      </c>
      <c r="CE15" s="10">
        <f>(ATAN2(V15-Y15,W15-Z15))</f>
        <v>1.9383656473902164</v>
      </c>
      <c r="CF15" s="10">
        <f>ATAN2(AB15-AE15,AC15-AF15)</f>
        <v>2.5038611836960127</v>
      </c>
      <c r="CG15" s="10">
        <f>ATAN2(AH15-AK15,AI15-AL15)</f>
        <v>2.5375458481188859</v>
      </c>
      <c r="CI15" s="10">
        <f t="shared" si="14"/>
        <v>25.010546907758801</v>
      </c>
      <c r="CJ15" s="10">
        <f t="shared" si="14"/>
        <v>111.06017074860291</v>
      </c>
      <c r="CK15" s="10">
        <f t="shared" si="14"/>
        <v>143.46067831241206</v>
      </c>
      <c r="CL15" s="10">
        <f t="shared" si="14"/>
        <v>145.39066741815716</v>
      </c>
      <c r="CN15" s="10">
        <f t="shared" si="15"/>
        <v>25.010546907758801</v>
      </c>
      <c r="CO15" s="10">
        <f t="shared" si="15"/>
        <v>111.06017074860291</v>
      </c>
      <c r="CP15" s="10">
        <f t="shared" si="15"/>
        <v>143.46067831241206</v>
      </c>
      <c r="CQ15" s="10">
        <f t="shared" si="43"/>
        <v>145.39066741815716</v>
      </c>
      <c r="CS15" s="10">
        <f t="shared" si="16"/>
        <v>0.43651639126487762</v>
      </c>
      <c r="CT15" s="10">
        <f t="shared" si="16"/>
        <v>1.9383656473902164</v>
      </c>
      <c r="CU15" s="10">
        <f t="shared" si="16"/>
        <v>2.5038611836960127</v>
      </c>
      <c r="CV15" s="10">
        <f t="shared" si="16"/>
        <v>2.5375458481188859</v>
      </c>
      <c r="CX15" s="10">
        <f t="shared" si="17"/>
        <v>1.5018492561253387</v>
      </c>
      <c r="CY15" s="10">
        <f t="shared" si="17"/>
        <v>0.5654955363057963</v>
      </c>
      <c r="CZ15" s="10">
        <f t="shared" si="18"/>
        <v>0.59918020072866951</v>
      </c>
      <c r="DB15" s="10">
        <f t="shared" si="19"/>
        <v>113.09910726115926</v>
      </c>
      <c r="DC15" s="10">
        <f t="shared" si="38"/>
        <v>57.064781021778046</v>
      </c>
      <c r="DE15" s="10">
        <f t="shared" si="20"/>
        <v>12791.408063271208</v>
      </c>
      <c r="DF15" s="10">
        <f t="shared" si="20"/>
        <v>3256.3892330634799</v>
      </c>
      <c r="DH15" s="10">
        <f>(1/12*I15*(F15^2))</f>
        <v>1.3659163541666666E-9</v>
      </c>
      <c r="DJ15" s="10">
        <f t="shared" si="39"/>
        <v>2.2239776544868278E-3</v>
      </c>
      <c r="DK15" s="10">
        <f>((1/2*I15*(CA15^2))*1000)</f>
        <v>4.6510872274376398E-2</v>
      </c>
      <c r="DL15" s="10">
        <f>(I15*9.8*(BF15))/1000</f>
        <v>7.4329766000000005E-6</v>
      </c>
      <c r="DM15" s="10">
        <f t="shared" si="40"/>
        <v>4.8742282905463223E-2</v>
      </c>
      <c r="DN15" s="10">
        <f t="shared" si="41"/>
        <v>4.7816296399843132</v>
      </c>
    </row>
    <row r="16" spans="2:118" ht="16" x14ac:dyDescent="0.2">
      <c r="B16" s="10" t="s">
        <v>19</v>
      </c>
      <c r="C16" s="16">
        <v>50</v>
      </c>
      <c r="D16" s="11">
        <v>7</v>
      </c>
      <c r="E16" s="10">
        <v>14.45</v>
      </c>
      <c r="F16" s="10">
        <f t="shared" si="0"/>
        <v>1.4449999999999999E-2</v>
      </c>
      <c r="G16" s="10">
        <f>VLOOKUP(B16,'[1]General info'!$A$6:$I$12,9,FALSE)</f>
        <v>16.100000000000001</v>
      </c>
      <c r="H16" s="10">
        <v>7.85E-2</v>
      </c>
      <c r="I16" s="10">
        <f t="shared" si="1"/>
        <v>7.8499999999999997E-5</v>
      </c>
      <c r="J16" s="10">
        <v>11.27</v>
      </c>
      <c r="K16" s="10">
        <v>4.7539999999999996</v>
      </c>
      <c r="L16" s="10">
        <v>305</v>
      </c>
      <c r="M16" s="10">
        <v>7.359</v>
      </c>
      <c r="N16" s="10">
        <v>-0.81599999999999995</v>
      </c>
      <c r="O16" s="10">
        <v>305</v>
      </c>
      <c r="P16" s="10">
        <v>1.3169999999999999</v>
      </c>
      <c r="Q16" s="10">
        <v>0.34200000000000003</v>
      </c>
      <c r="R16" s="10">
        <v>305</v>
      </c>
      <c r="S16" s="10">
        <v>6.7009999999999996</v>
      </c>
      <c r="T16" s="10">
        <v>-1.8160000000000001</v>
      </c>
      <c r="U16" s="10">
        <v>305</v>
      </c>
      <c r="V16" s="10">
        <v>10.41</v>
      </c>
      <c r="W16" s="10">
        <v>22.85</v>
      </c>
      <c r="X16" s="10">
        <v>357</v>
      </c>
      <c r="Y16" s="10">
        <v>11.86</v>
      </c>
      <c r="Z16" s="10">
        <v>14.9</v>
      </c>
      <c r="AA16" s="10">
        <v>357</v>
      </c>
      <c r="AB16" s="10">
        <v>9.6560000000000006</v>
      </c>
      <c r="AC16" s="10">
        <v>34.659999999999997</v>
      </c>
      <c r="AD16" s="17">
        <f t="shared" si="21"/>
        <v>377</v>
      </c>
      <c r="AE16" s="10">
        <v>15.94</v>
      </c>
      <c r="AF16" s="10">
        <v>31.53</v>
      </c>
      <c r="AG16" s="17">
        <f t="shared" si="22"/>
        <v>377</v>
      </c>
      <c r="AH16" s="10">
        <v>9.7829999999999995</v>
      </c>
      <c r="AI16" s="10">
        <v>35.29</v>
      </c>
      <c r="AJ16" s="10">
        <v>379</v>
      </c>
      <c r="AK16" s="10">
        <v>16.100000000000001</v>
      </c>
      <c r="AL16" s="10">
        <v>32.75</v>
      </c>
      <c r="AM16" s="10">
        <v>379</v>
      </c>
      <c r="AN16" s="17">
        <f t="shared" si="2"/>
        <v>6.1519694407563499</v>
      </c>
      <c r="AO16" s="17">
        <f t="shared" si="3"/>
        <v>5.8003810219674357</v>
      </c>
      <c r="AP16" s="17">
        <f t="shared" si="4"/>
        <v>1.1970647434453996</v>
      </c>
      <c r="AQ16" s="17">
        <f t="shared" si="23"/>
        <v>24.27535196449271</v>
      </c>
      <c r="AR16" s="17">
        <f t="shared" si="24"/>
        <v>24.943300443205185</v>
      </c>
      <c r="AS16" s="17">
        <f t="shared" si="25"/>
        <v>23.861855690620544</v>
      </c>
      <c r="AT16" s="17">
        <f t="shared" si="26"/>
        <v>1.1535419199705039</v>
      </c>
      <c r="AU16" s="17">
        <f t="shared" si="5"/>
        <v>66.093083505727648</v>
      </c>
      <c r="AV16" s="17">
        <f t="shared" si="27"/>
        <v>113.90691649427235</v>
      </c>
      <c r="AW16" s="17">
        <f t="shared" si="42"/>
        <v>-0.18936206779207898</v>
      </c>
      <c r="AX16" s="17">
        <f t="shared" si="28"/>
        <v>-10.849647284356305</v>
      </c>
      <c r="AY16" s="17">
        <f t="shared" si="29"/>
        <v>-76.942730790083957</v>
      </c>
      <c r="AZ16" s="17"/>
      <c r="BA16" s="17">
        <f>((AN16)^2+(AO16)^2)-(AP16)^2</f>
        <v>70.058183999999997</v>
      </c>
      <c r="BB16" s="17">
        <f>2*AN16*AO16</f>
        <v>71.367533583773508</v>
      </c>
      <c r="BC16" s="17">
        <f t="shared" si="30"/>
        <v>0.98165342813428524</v>
      </c>
      <c r="BD16" s="17">
        <f t="shared" si="31"/>
        <v>0.191848624737184</v>
      </c>
      <c r="BE16" s="17">
        <f t="shared" si="32"/>
        <v>10.99211650282904</v>
      </c>
      <c r="BF16" s="17">
        <f>Z16-N16</f>
        <v>15.716000000000001</v>
      </c>
      <c r="BG16" s="17"/>
      <c r="BH16" s="10">
        <v>357</v>
      </c>
      <c r="BI16" s="10">
        <v>379</v>
      </c>
      <c r="BJ16" s="10">
        <f t="shared" si="6"/>
        <v>22</v>
      </c>
      <c r="BK16" s="10">
        <f t="shared" si="7"/>
        <v>368</v>
      </c>
      <c r="BL16" s="10">
        <f t="shared" si="33"/>
        <v>11</v>
      </c>
      <c r="BM16" s="10">
        <v>2000</v>
      </c>
      <c r="BN16" s="10">
        <f t="shared" si="34"/>
        <v>5.0000000000000001E-4</v>
      </c>
      <c r="BO16" s="10">
        <f t="shared" si="35"/>
        <v>1.0999999999999999E-2</v>
      </c>
      <c r="BQ16" s="10">
        <f>AE16-Y16</f>
        <v>4.08</v>
      </c>
      <c r="BR16" s="10">
        <f>AF16-Z16</f>
        <v>16.630000000000003</v>
      </c>
      <c r="BS16" s="14">
        <f t="shared" si="36"/>
        <v>0.40799999999999997</v>
      </c>
      <c r="BT16" s="14">
        <f t="shared" si="8"/>
        <v>1.6630000000000003</v>
      </c>
      <c r="BU16" s="10">
        <f t="shared" si="9"/>
        <v>1.7123180195279151</v>
      </c>
      <c r="BV16" s="10">
        <f t="shared" si="10"/>
        <v>2.9320330000000014</v>
      </c>
      <c r="BW16" s="10">
        <f>AK16-Y16</f>
        <v>4.240000000000002</v>
      </c>
      <c r="BX16" s="10">
        <f>AL16-Z16</f>
        <v>17.850000000000001</v>
      </c>
      <c r="BY16" s="10">
        <f t="shared" si="11"/>
        <v>0.38545454545454566</v>
      </c>
      <c r="BZ16" s="10">
        <f t="shared" si="12"/>
        <v>1.622727272727273</v>
      </c>
      <c r="CA16" s="10">
        <f t="shared" si="37"/>
        <v>1.6678785951814552</v>
      </c>
      <c r="CB16" s="10">
        <f t="shared" si="13"/>
        <v>2.7818190082644647</v>
      </c>
      <c r="CD16" s="10">
        <f>(ATAN2(J16-M16,K16-N16))</f>
        <v>0.95862592030325933</v>
      </c>
      <c r="CE16" s="10">
        <f>(ATAN2(V16-Y16,W16-Z16))</f>
        <v>1.7512032299619817</v>
      </c>
      <c r="CF16" s="10">
        <f>ATAN2(AB16-AE16,AC16-AF16)</f>
        <v>2.679473900577062</v>
      </c>
      <c r="CG16" s="10">
        <f>ATAN2(AH16-AK16,AI16-AL16)</f>
        <v>2.7592861965997888</v>
      </c>
      <c r="CI16" s="10">
        <f t="shared" si="14"/>
        <v>54.925219365221174</v>
      </c>
      <c r="CJ16" s="10">
        <f t="shared" si="14"/>
        <v>100.33655414649931</v>
      </c>
      <c r="CK16" s="10">
        <f t="shared" si="14"/>
        <v>153.52254581852202</v>
      </c>
      <c r="CL16" s="10">
        <f t="shared" si="14"/>
        <v>158.09545353387301</v>
      </c>
      <c r="CN16" s="10">
        <f t="shared" si="15"/>
        <v>54.925219365221174</v>
      </c>
      <c r="CO16" s="10">
        <f t="shared" si="15"/>
        <v>100.33655414649931</v>
      </c>
      <c r="CP16" s="10">
        <f t="shared" si="15"/>
        <v>153.52254581852202</v>
      </c>
      <c r="CQ16" s="10">
        <f t="shared" si="43"/>
        <v>158.09545353387301</v>
      </c>
      <c r="CS16" s="10">
        <f t="shared" si="16"/>
        <v>0.95862592030325933</v>
      </c>
      <c r="CT16" s="10">
        <f t="shared" si="16"/>
        <v>1.7512032299619817</v>
      </c>
      <c r="CU16" s="10">
        <f t="shared" si="16"/>
        <v>2.679473900577062</v>
      </c>
      <c r="CV16" s="10">
        <f t="shared" si="16"/>
        <v>2.7592861965997888</v>
      </c>
      <c r="CX16" s="10">
        <f t="shared" si="17"/>
        <v>0.79257730965872242</v>
      </c>
      <c r="CY16" s="10">
        <f t="shared" si="17"/>
        <v>0.92827067061508028</v>
      </c>
      <c r="CZ16" s="10">
        <f>CV16-CT16</f>
        <v>1.0080829666378071</v>
      </c>
      <c r="DB16" s="10">
        <f t="shared" si="19"/>
        <v>92.827067061508032</v>
      </c>
      <c r="DC16" s="10">
        <f t="shared" si="38"/>
        <v>91.643906057982463</v>
      </c>
      <c r="DE16" s="10">
        <f t="shared" si="20"/>
        <v>8616.8643792417097</v>
      </c>
      <c r="DF16" s="10">
        <f t="shared" si="20"/>
        <v>8398.6055175643141</v>
      </c>
      <c r="DH16" s="10">
        <f>(1/12*I16*(F16^2))</f>
        <v>1.3659163541666666E-9</v>
      </c>
      <c r="DJ16" s="10">
        <f t="shared" si="39"/>
        <v>5.7358963143177488E-3</v>
      </c>
      <c r="DK16" s="10">
        <f>((1/2*I16*(CA16^2))*1000)</f>
        <v>0.10918639607438024</v>
      </c>
      <c r="DL16" s="10">
        <f>(I16*9.8*(BF16))/1000</f>
        <v>1.2090318800000001E-5</v>
      </c>
      <c r="DM16" s="10">
        <f t="shared" si="40"/>
        <v>0.11493438270749799</v>
      </c>
      <c r="DN16" s="10">
        <f t="shared" si="41"/>
        <v>5.2533067493228058</v>
      </c>
    </row>
    <row r="17" spans="1:118" ht="16" x14ac:dyDescent="0.2">
      <c r="B17" s="10" t="s">
        <v>19</v>
      </c>
      <c r="C17" s="16">
        <v>50</v>
      </c>
      <c r="D17" s="11">
        <v>8</v>
      </c>
      <c r="E17" s="10">
        <v>14.45</v>
      </c>
      <c r="F17" s="10">
        <f t="shared" si="0"/>
        <v>1.4449999999999999E-2</v>
      </c>
      <c r="G17" s="10">
        <f>VLOOKUP(B17,'[1]General info'!$A$6:$I$12,9,FALSE)</f>
        <v>16.100000000000001</v>
      </c>
      <c r="H17" s="10">
        <v>7.85E-2</v>
      </c>
      <c r="I17" s="10">
        <f t="shared" si="1"/>
        <v>7.8499999999999997E-5</v>
      </c>
      <c r="J17" s="10">
        <v>9.9760000000000009</v>
      </c>
      <c r="K17" s="10">
        <v>10.08</v>
      </c>
      <c r="L17" s="10">
        <v>641</v>
      </c>
      <c r="M17" s="10">
        <v>3.069</v>
      </c>
      <c r="N17" s="10">
        <v>8.7360000000000007</v>
      </c>
      <c r="O17" s="10">
        <v>641</v>
      </c>
      <c r="P17" s="10">
        <v>3.2989999999999999</v>
      </c>
      <c r="Q17" s="10">
        <v>-0.13</v>
      </c>
      <c r="R17" s="10">
        <v>641</v>
      </c>
      <c r="S17" s="10">
        <v>0.30599999999999999</v>
      </c>
      <c r="T17" s="10">
        <v>8.1219999999999999</v>
      </c>
      <c r="U17" s="10">
        <v>641</v>
      </c>
      <c r="V17" s="10">
        <v>5.8689999999999998</v>
      </c>
      <c r="W17" s="10">
        <v>21.93</v>
      </c>
      <c r="X17" s="10">
        <v>693</v>
      </c>
      <c r="Y17" s="10">
        <v>9.2759999999999998</v>
      </c>
      <c r="Z17" s="10">
        <v>15.85</v>
      </c>
      <c r="AA17" s="10">
        <v>693</v>
      </c>
      <c r="AB17" s="10">
        <v>3.2629999999999999</v>
      </c>
      <c r="AC17" s="10">
        <v>29.67</v>
      </c>
      <c r="AD17" s="17">
        <f t="shared" si="21"/>
        <v>713</v>
      </c>
      <c r="AE17" s="10">
        <v>9.0090000000000003</v>
      </c>
      <c r="AF17" s="10">
        <v>26.85</v>
      </c>
      <c r="AG17" s="17">
        <f t="shared" si="22"/>
        <v>713</v>
      </c>
      <c r="AH17" s="10">
        <v>2.4790000000000001</v>
      </c>
      <c r="AI17" s="10">
        <v>35.76</v>
      </c>
      <c r="AJ17" s="10">
        <v>733</v>
      </c>
      <c r="AK17" s="10">
        <v>8.3870000000000005</v>
      </c>
      <c r="AL17" s="10">
        <v>36.020000000000003</v>
      </c>
      <c r="AM17" s="10">
        <v>733</v>
      </c>
      <c r="AN17" s="17">
        <f t="shared" si="2"/>
        <v>8.8689828052601403</v>
      </c>
      <c r="AO17" s="17">
        <f t="shared" si="3"/>
        <v>8.7780153223835296</v>
      </c>
      <c r="AP17" s="17">
        <f t="shared" si="4"/>
        <v>2.8304001483889163</v>
      </c>
      <c r="AQ17" s="17">
        <f t="shared" si="23"/>
        <v>22.209198544747171</v>
      </c>
      <c r="AR17" s="17">
        <f t="shared" si="24"/>
        <v>14.886498345816587</v>
      </c>
      <c r="AS17" s="17">
        <f t="shared" si="25"/>
        <v>13.487832887458236</v>
      </c>
      <c r="AT17" s="17">
        <f t="shared" si="26"/>
        <v>0.57915870899187949</v>
      </c>
      <c r="AU17" s="17">
        <f t="shared" si="5"/>
        <v>33.183349693480139</v>
      </c>
      <c r="AV17" s="17">
        <f t="shared" si="27"/>
        <v>146.81665030651988</v>
      </c>
      <c r="AW17" s="17">
        <f t="shared" si="42"/>
        <v>-1.5448603437224393</v>
      </c>
      <c r="AX17" s="17">
        <f t="shared" si="28"/>
        <v>-88.513977632425451</v>
      </c>
      <c r="AY17" s="17">
        <f t="shared" si="29"/>
        <v>-121.69732732590559</v>
      </c>
      <c r="AZ17" s="17"/>
      <c r="BA17" s="17">
        <f>((AN17)^2+(AO17)^2)-(AP17)^2</f>
        <v>147.70124400000003</v>
      </c>
      <c r="BB17" s="17">
        <f>2*AN17*AO17</f>
        <v>155.70413391705915</v>
      </c>
      <c r="BC17" s="17">
        <f t="shared" si="30"/>
        <v>0.94860194321287505</v>
      </c>
      <c r="BD17" s="17">
        <f t="shared" si="31"/>
        <v>0.32200772178249237</v>
      </c>
      <c r="BE17" s="17">
        <f t="shared" si="32"/>
        <v>18.449683428758423</v>
      </c>
      <c r="BF17" s="17">
        <f>Z17-N17</f>
        <v>7.113999999999999</v>
      </c>
      <c r="BG17" s="17"/>
      <c r="BH17" s="10">
        <v>693</v>
      </c>
      <c r="BI17" s="10">
        <v>733</v>
      </c>
      <c r="BJ17" s="10">
        <f t="shared" si="6"/>
        <v>40</v>
      </c>
      <c r="BK17" s="10">
        <f t="shared" si="7"/>
        <v>713</v>
      </c>
      <c r="BL17" s="10">
        <f t="shared" si="33"/>
        <v>20</v>
      </c>
      <c r="BM17" s="10">
        <v>2000</v>
      </c>
      <c r="BN17" s="10">
        <f t="shared" si="34"/>
        <v>5.0000000000000001E-4</v>
      </c>
      <c r="BO17" s="10">
        <f t="shared" si="35"/>
        <v>0.02</v>
      </c>
      <c r="BQ17" s="10">
        <f>AE17-Y17</f>
        <v>-0.26699999999999946</v>
      </c>
      <c r="BR17" s="10">
        <f>AF17-Z17</f>
        <v>11.000000000000002</v>
      </c>
      <c r="BS17" s="14">
        <f t="shared" si="36"/>
        <v>-2.6699999999999946E-2</v>
      </c>
      <c r="BT17" s="14">
        <f t="shared" si="8"/>
        <v>1.1000000000000003</v>
      </c>
      <c r="BU17" s="10">
        <f t="shared" si="9"/>
        <v>1.100323993194732</v>
      </c>
      <c r="BV17" s="10">
        <f t="shared" si="10"/>
        <v>1.2107128900000006</v>
      </c>
      <c r="BW17" s="10">
        <f>AK17-Y17</f>
        <v>-0.88899999999999935</v>
      </c>
      <c r="BX17" s="10">
        <f>AL17-Z17</f>
        <v>20.170000000000002</v>
      </c>
      <c r="BY17" s="10">
        <f t="shared" si="11"/>
        <v>-4.4449999999999969E-2</v>
      </c>
      <c r="BZ17" s="10">
        <f t="shared" si="12"/>
        <v>1.0085000000000002</v>
      </c>
      <c r="CA17" s="10">
        <f t="shared" si="37"/>
        <v>1.0094790995855241</v>
      </c>
      <c r="CB17" s="10">
        <f t="shared" si="13"/>
        <v>1.0190480525000003</v>
      </c>
      <c r="CD17" s="10">
        <f>(ATAN2(J17-M17,K17-N17))</f>
        <v>0.19218364461337739</v>
      </c>
      <c r="CE17" s="10">
        <f>(ATAN2(V17-Y17,W17-Z17))</f>
        <v>2.0815600645826842</v>
      </c>
      <c r="CF17" s="10">
        <f>ATAN2(AB17-AE17,AC17-AF17)</f>
        <v>2.6853512814445448</v>
      </c>
      <c r="CG17" s="10">
        <f>ATAN2(AH17-AK17,AI17-AL17)</f>
        <v>-3.0976129064435929</v>
      </c>
      <c r="CI17" s="10">
        <f t="shared" si="14"/>
        <v>11.011311727788643</v>
      </c>
      <c r="CJ17" s="10">
        <f t="shared" si="14"/>
        <v>119.26460650356687</v>
      </c>
      <c r="CK17" s="10">
        <f t="shared" si="14"/>
        <v>153.85929493681971</v>
      </c>
      <c r="CL17" s="10">
        <f t="shared" si="14"/>
        <v>-177.48014610447021</v>
      </c>
      <c r="CN17" s="10">
        <f t="shared" si="15"/>
        <v>11.011311727788643</v>
      </c>
      <c r="CO17" s="10">
        <f t="shared" si="15"/>
        <v>119.26460650356687</v>
      </c>
      <c r="CP17" s="10">
        <f t="shared" si="15"/>
        <v>153.85929493681971</v>
      </c>
      <c r="CQ17" s="10">
        <f t="shared" si="43"/>
        <v>177.48014610447021</v>
      </c>
      <c r="CS17" s="10">
        <f t="shared" si="16"/>
        <v>0.19218364461337739</v>
      </c>
      <c r="CT17" s="10">
        <f t="shared" si="16"/>
        <v>2.0815600645826842</v>
      </c>
      <c r="CU17" s="10">
        <f t="shared" si="16"/>
        <v>2.6853512814445448</v>
      </c>
      <c r="CV17" s="10">
        <f t="shared" si="16"/>
        <v>3.0976129064435929</v>
      </c>
      <c r="CX17" s="10">
        <f t="shared" si="17"/>
        <v>1.8893764199693068</v>
      </c>
      <c r="CY17" s="10">
        <f t="shared" si="17"/>
        <v>0.60379121686186066</v>
      </c>
      <c r="CZ17" s="10">
        <f>CV17-CT17</f>
        <v>1.0160528418609087</v>
      </c>
      <c r="DB17" s="10">
        <f t="shared" si="19"/>
        <v>60.379121686186068</v>
      </c>
      <c r="DC17" s="10">
        <f t="shared" si="38"/>
        <v>50.802642093045435</v>
      </c>
      <c r="DE17" s="10">
        <f t="shared" si="20"/>
        <v>3645.6383355952648</v>
      </c>
      <c r="DF17" s="10">
        <f t="shared" si="20"/>
        <v>2580.9084436340718</v>
      </c>
      <c r="DH17" s="10">
        <f>(1/12*I17*(F17^2))</f>
        <v>1.3659163541666666E-9</v>
      </c>
      <c r="DJ17" s="10">
        <f t="shared" si="39"/>
        <v>1.7626525258833084E-3</v>
      </c>
      <c r="DK17" s="10">
        <f>((1/2*I17*(CA17^2))*1000)</f>
        <v>3.9997636060625008E-2</v>
      </c>
      <c r="DL17" s="10">
        <f>(I17*9.8*(BF17))/1000</f>
        <v>5.4728001999999994E-6</v>
      </c>
      <c r="DM17" s="10">
        <f t="shared" si="40"/>
        <v>4.1765761386708317E-2</v>
      </c>
      <c r="DN17" s="10">
        <f t="shared" si="41"/>
        <v>4.4068917553318148</v>
      </c>
    </row>
    <row r="18" spans="1:118" ht="16" x14ac:dyDescent="0.2">
      <c r="B18" s="10" t="s">
        <v>19</v>
      </c>
      <c r="C18" s="16">
        <v>50</v>
      </c>
      <c r="D18" s="11">
        <v>9</v>
      </c>
      <c r="E18" s="10">
        <v>14.45</v>
      </c>
      <c r="F18" s="10">
        <f t="shared" si="0"/>
        <v>1.4449999999999999E-2</v>
      </c>
      <c r="G18" s="10">
        <f>VLOOKUP(B18,'[1]General info'!$A$6:$I$12,9,FALSE)</f>
        <v>16.100000000000001</v>
      </c>
      <c r="H18" s="10">
        <v>7.85E-2</v>
      </c>
      <c r="I18" s="10">
        <f t="shared" si="1"/>
        <v>7.8499999999999997E-5</v>
      </c>
      <c r="J18" s="10">
        <v>9.2539999999999996</v>
      </c>
      <c r="K18" s="10">
        <v>10.49</v>
      </c>
      <c r="L18" s="10">
        <v>783</v>
      </c>
      <c r="M18" s="10">
        <v>2.6059999999999999</v>
      </c>
      <c r="N18" s="10">
        <v>8.9410000000000007</v>
      </c>
      <c r="O18" s="10">
        <v>783</v>
      </c>
      <c r="P18" s="10">
        <v>2.722</v>
      </c>
      <c r="Q18" s="10">
        <v>0.96499999999999997</v>
      </c>
      <c r="R18" s="10">
        <v>783</v>
      </c>
      <c r="S18" s="10">
        <v>0.36499999999999999</v>
      </c>
      <c r="T18" s="10">
        <v>8.4250000000000007</v>
      </c>
      <c r="U18" s="10">
        <v>783</v>
      </c>
      <c r="V18" s="10">
        <v>5.5430000000000001</v>
      </c>
      <c r="W18" s="10">
        <v>21.59</v>
      </c>
      <c r="X18" s="10">
        <v>860</v>
      </c>
      <c r="Y18" s="10">
        <v>10.220000000000001</v>
      </c>
      <c r="Z18" s="10">
        <v>16.100000000000001</v>
      </c>
      <c r="AA18" s="10">
        <v>860</v>
      </c>
      <c r="AB18" s="10">
        <v>3.9849999999999999</v>
      </c>
      <c r="AC18" s="10">
        <v>27</v>
      </c>
      <c r="AD18" s="17">
        <f t="shared" si="21"/>
        <v>880</v>
      </c>
      <c r="AE18" s="10">
        <v>10.69</v>
      </c>
      <c r="AF18" s="10">
        <v>25.79</v>
      </c>
      <c r="AG18" s="17">
        <f t="shared" si="22"/>
        <v>880</v>
      </c>
      <c r="AH18" s="10">
        <v>4.6989999999999998</v>
      </c>
      <c r="AI18" s="10">
        <v>33.79</v>
      </c>
      <c r="AJ18" s="10">
        <v>912</v>
      </c>
      <c r="AK18" s="10">
        <v>9.9369999999999994</v>
      </c>
      <c r="AL18" s="10">
        <v>35.85</v>
      </c>
      <c r="AM18" s="10">
        <v>912</v>
      </c>
      <c r="AN18" s="17">
        <f t="shared" si="2"/>
        <v>7.9768434859911856</v>
      </c>
      <c r="AO18" s="17">
        <f t="shared" si="3"/>
        <v>7.8234934012882009</v>
      </c>
      <c r="AP18" s="17">
        <f t="shared" si="4"/>
        <v>2.2996384498438007</v>
      </c>
      <c r="AQ18" s="17">
        <f t="shared" si="23"/>
        <v>20.817028270144611</v>
      </c>
      <c r="AR18" s="17">
        <f t="shared" si="24"/>
        <v>14.146692510972308</v>
      </c>
      <c r="AS18" s="17">
        <f t="shared" si="25"/>
        <v>12.985498450194354</v>
      </c>
      <c r="AT18" s="17">
        <f t="shared" si="26"/>
        <v>0.60111455891602905</v>
      </c>
      <c r="AU18" s="17">
        <f t="shared" si="5"/>
        <v>34.441327229756531</v>
      </c>
      <c r="AV18" s="17">
        <f t="shared" si="27"/>
        <v>145.55867277024348</v>
      </c>
      <c r="AW18" s="17">
        <f t="shared" si="42"/>
        <v>-1.5562537211814624</v>
      </c>
      <c r="AX18" s="17">
        <f t="shared" si="28"/>
        <v>-89.166770075226964</v>
      </c>
      <c r="AY18" s="17">
        <f t="shared" si="29"/>
        <v>-123.60809730498349</v>
      </c>
      <c r="AZ18" s="17"/>
      <c r="BA18" s="17">
        <f>((AN18)^2+(AO18)^2)-(AP18)^2</f>
        <v>119.54874400000004</v>
      </c>
      <c r="BB18" s="17">
        <f>2*AN18*AO18</f>
        <v>124.81356475152162</v>
      </c>
      <c r="BC18" s="17">
        <f t="shared" si="30"/>
        <v>0.957818521071786</v>
      </c>
      <c r="BD18" s="17">
        <f t="shared" si="31"/>
        <v>0.29148381329422812</v>
      </c>
      <c r="BE18" s="17">
        <f t="shared" si="32"/>
        <v>16.700792298137451</v>
      </c>
      <c r="BF18" s="17">
        <f>Z18-N18</f>
        <v>7.1590000000000007</v>
      </c>
      <c r="BG18" s="17"/>
      <c r="BH18" s="10">
        <v>860</v>
      </c>
      <c r="BI18" s="10">
        <v>912</v>
      </c>
      <c r="BJ18" s="10">
        <f t="shared" si="6"/>
        <v>52</v>
      </c>
      <c r="BK18" s="10">
        <f t="shared" si="7"/>
        <v>886</v>
      </c>
      <c r="BL18" s="10">
        <f t="shared" si="33"/>
        <v>26</v>
      </c>
      <c r="BM18" s="10">
        <v>2000</v>
      </c>
      <c r="BN18" s="10">
        <f t="shared" si="34"/>
        <v>5.0000000000000001E-4</v>
      </c>
      <c r="BO18" s="10">
        <f t="shared" si="35"/>
        <v>2.6000000000000002E-2</v>
      </c>
      <c r="BQ18" s="10">
        <f>AE18-Y18</f>
        <v>0.46999999999999886</v>
      </c>
      <c r="BR18" s="10">
        <f>AF18-Z18</f>
        <v>9.6899999999999977</v>
      </c>
      <c r="BS18" s="14">
        <f t="shared" si="36"/>
        <v>4.6999999999999889E-2</v>
      </c>
      <c r="BT18" s="14">
        <f t="shared" si="8"/>
        <v>0.96899999999999975</v>
      </c>
      <c r="BU18" s="10">
        <f t="shared" si="9"/>
        <v>0.97013916527475552</v>
      </c>
      <c r="BV18" s="10">
        <f t="shared" si="10"/>
        <v>0.9411699999999994</v>
      </c>
      <c r="BW18" s="10">
        <f>AK18-Y18</f>
        <v>-0.28300000000000125</v>
      </c>
      <c r="BX18" s="10">
        <f>AL18-Z18</f>
        <v>19.75</v>
      </c>
      <c r="BY18" s="10">
        <f t="shared" si="11"/>
        <v>-1.0884615384615432E-2</v>
      </c>
      <c r="BZ18" s="10">
        <f t="shared" si="12"/>
        <v>0.75961538461538458</v>
      </c>
      <c r="CA18" s="10">
        <f t="shared" si="37"/>
        <v>0.75969336405976962</v>
      </c>
      <c r="CB18" s="10">
        <f t="shared" si="13"/>
        <v>0.57713400739644971</v>
      </c>
      <c r="CD18" s="10">
        <f>(ATAN2(J18-M18,K18-N18))</f>
        <v>0.22891807054043176</v>
      </c>
      <c r="CE18" s="10">
        <f>(ATAN2(V18-Y18,W18-Z18))</f>
        <v>2.2763996880798443</v>
      </c>
      <c r="CF18" s="10">
        <f>ATAN2(AB18-AE18,AC18-AF18)</f>
        <v>2.9630519196989207</v>
      </c>
      <c r="CG18" s="10">
        <f>ATAN2(AH18-AK18,AI18-AL18)</f>
        <v>-2.7668928756841371</v>
      </c>
      <c r="CI18" s="10">
        <f t="shared" si="14"/>
        <v>13.116039296244804</v>
      </c>
      <c r="CJ18" s="10">
        <f t="shared" si="14"/>
        <v>130.42809461187213</v>
      </c>
      <c r="CK18" s="10">
        <f t="shared" si="14"/>
        <v>169.77036947688467</v>
      </c>
      <c r="CL18" s="10">
        <f t="shared" si="14"/>
        <v>-158.53128414151661</v>
      </c>
      <c r="CN18" s="10">
        <f t="shared" si="15"/>
        <v>13.116039296244804</v>
      </c>
      <c r="CO18" s="10">
        <f t="shared" si="15"/>
        <v>130.42809461187213</v>
      </c>
      <c r="CP18" s="10">
        <f t="shared" si="15"/>
        <v>169.77036947688467</v>
      </c>
      <c r="CQ18" s="10">
        <f t="shared" si="43"/>
        <v>158.53128414151661</v>
      </c>
      <c r="CS18" s="10">
        <f t="shared" si="16"/>
        <v>0.22891807054043176</v>
      </c>
      <c r="CT18" s="10">
        <f t="shared" si="16"/>
        <v>2.2763996880798443</v>
      </c>
      <c r="CU18" s="10">
        <f t="shared" si="16"/>
        <v>2.9630519196989207</v>
      </c>
      <c r="CV18" s="10">
        <f t="shared" si="16"/>
        <v>2.7668928756841371</v>
      </c>
      <c r="CX18" s="10">
        <f t="shared" si="17"/>
        <v>2.0474816175394124</v>
      </c>
      <c r="CY18" s="10">
        <f t="shared" si="17"/>
        <v>0.6866522316190764</v>
      </c>
      <c r="CZ18" s="10">
        <f t="shared" si="18"/>
        <v>0.49049318760429284</v>
      </c>
      <c r="DB18" s="10">
        <f t="shared" si="19"/>
        <v>68.665223161907633</v>
      </c>
      <c r="DC18" s="10">
        <f t="shared" si="38"/>
        <v>18.865122600165108</v>
      </c>
      <c r="DE18" s="10">
        <f t="shared" si="20"/>
        <v>4714.9128718745769</v>
      </c>
      <c r="DF18" s="10">
        <f t="shared" si="20"/>
        <v>355.89285071926031</v>
      </c>
      <c r="DH18" s="10">
        <f>(1/12*I18*(F18^2))</f>
        <v>1.3659163541666666E-9</v>
      </c>
      <c r="DJ18" s="10">
        <f t="shared" si="39"/>
        <v>2.4305993256421688E-4</v>
      </c>
      <c r="DK18" s="10">
        <f>((1/2*I18*(CA18^2))*1000)</f>
        <v>2.2652509790310648E-2</v>
      </c>
      <c r="DL18" s="10">
        <f>(I18*9.8*(BF18))/1000</f>
        <v>5.5074187000000005E-6</v>
      </c>
      <c r="DM18" s="10">
        <f t="shared" si="40"/>
        <v>2.2901077141574865E-2</v>
      </c>
      <c r="DN18" s="10">
        <f t="shared" si="41"/>
        <v>1.0729933893161057</v>
      </c>
    </row>
    <row r="19" spans="1:118" ht="16" x14ac:dyDescent="0.2">
      <c r="B19" s="10" t="s">
        <v>19</v>
      </c>
      <c r="C19" s="16">
        <v>50</v>
      </c>
      <c r="D19" s="11">
        <v>10</v>
      </c>
      <c r="E19" s="10">
        <v>14.45</v>
      </c>
      <c r="F19" s="10">
        <f t="shared" si="0"/>
        <v>1.4449999999999999E-2</v>
      </c>
      <c r="G19" s="10">
        <f>VLOOKUP(B19,'[1]General info'!$A$6:$I$12,9,FALSE)</f>
        <v>16.100000000000001</v>
      </c>
      <c r="H19" s="10">
        <v>7.85E-2</v>
      </c>
      <c r="I19" s="10">
        <f t="shared" si="1"/>
        <v>7.8499999999999997E-5</v>
      </c>
      <c r="J19" s="10">
        <v>8.8559999999999999</v>
      </c>
      <c r="K19" s="10">
        <v>11.22</v>
      </c>
      <c r="L19" s="10">
        <v>529</v>
      </c>
      <c r="M19" s="10">
        <v>2.58</v>
      </c>
      <c r="N19" s="10">
        <v>9.1120000000000001</v>
      </c>
      <c r="O19" s="10">
        <v>529</v>
      </c>
      <c r="P19" s="10">
        <v>3.6789999999999998</v>
      </c>
      <c r="Q19" s="10">
        <v>0.158</v>
      </c>
      <c r="R19" s="10">
        <v>529</v>
      </c>
      <c r="S19" s="10">
        <v>0.35099999999999998</v>
      </c>
      <c r="T19" s="10">
        <v>8.1150000000000002</v>
      </c>
      <c r="U19" s="10">
        <v>529</v>
      </c>
      <c r="V19" s="10">
        <v>6.7460000000000004</v>
      </c>
      <c r="W19" s="10">
        <v>22.22</v>
      </c>
      <c r="X19" s="10">
        <v>596</v>
      </c>
      <c r="Y19" s="10">
        <v>10.61</v>
      </c>
      <c r="Z19" s="10">
        <v>16.62</v>
      </c>
      <c r="AA19" s="10">
        <v>596</v>
      </c>
      <c r="AB19" s="10">
        <v>4.8419999999999996</v>
      </c>
      <c r="AC19" s="10">
        <v>28.93</v>
      </c>
      <c r="AD19" s="17">
        <f t="shared" si="21"/>
        <v>616</v>
      </c>
      <c r="AE19" s="10">
        <v>10.76</v>
      </c>
      <c r="AF19" s="10">
        <v>27.43</v>
      </c>
      <c r="AG19" s="17">
        <f t="shared" si="22"/>
        <v>616</v>
      </c>
      <c r="AH19" s="10">
        <v>5.0670000000000002</v>
      </c>
      <c r="AI19" s="10">
        <v>35.369999999999997</v>
      </c>
      <c r="AJ19" s="10">
        <v>640</v>
      </c>
      <c r="AK19" s="10">
        <v>11.36</v>
      </c>
      <c r="AL19" s="10">
        <v>36.700000000000003</v>
      </c>
      <c r="AM19" s="10">
        <v>640</v>
      </c>
      <c r="AN19" s="17">
        <f t="shared" si="2"/>
        <v>9.0211926595101612</v>
      </c>
      <c r="AO19" s="17">
        <f t="shared" si="3"/>
        <v>8.6249308982739095</v>
      </c>
      <c r="AP19" s="17">
        <f t="shared" si="4"/>
        <v>2.4418128511415449</v>
      </c>
      <c r="AQ19" s="17">
        <f t="shared" si="23"/>
        <v>22.274162902340461</v>
      </c>
      <c r="AR19" s="17">
        <f t="shared" si="24"/>
        <v>15.48699615806758</v>
      </c>
      <c r="AS19" s="17">
        <f t="shared" si="25"/>
        <v>13.754098298325484</v>
      </c>
      <c r="AT19" s="17">
        <f t="shared" si="26"/>
        <v>0.43772030422228309</v>
      </c>
      <c r="AU19" s="17">
        <f t="shared" si="5"/>
        <v>25.079526039119248</v>
      </c>
      <c r="AV19" s="17">
        <f t="shared" si="27"/>
        <v>154.92047396088074</v>
      </c>
      <c r="AW19" s="17">
        <f t="shared" si="42"/>
        <v>-1.4486687144110839</v>
      </c>
      <c r="AX19" s="17">
        <f t="shared" si="28"/>
        <v>-83.00260324839789</v>
      </c>
      <c r="AY19" s="17">
        <f t="shared" si="29"/>
        <v>-108.08212928751713</v>
      </c>
      <c r="AZ19" s="17"/>
      <c r="BA19" s="17">
        <f>((AN19)^2+(AO19)^2)-(AP19)^2</f>
        <v>149.80889999999999</v>
      </c>
      <c r="BB19" s="17">
        <f>2*AN19*AO19</f>
        <v>155.61432661658193</v>
      </c>
      <c r="BC19" s="17">
        <f t="shared" si="30"/>
        <v>0.96269349524040981</v>
      </c>
      <c r="BD19" s="17">
        <f t="shared" si="31"/>
        <v>0.27401022977244627</v>
      </c>
      <c r="BE19" s="17">
        <f t="shared" si="32"/>
        <v>15.699629709370072</v>
      </c>
      <c r="BF19" s="17">
        <f>Z19-N19</f>
        <v>7.5080000000000009</v>
      </c>
      <c r="BG19" s="17"/>
      <c r="BH19" s="10">
        <v>596</v>
      </c>
      <c r="BI19" s="10">
        <v>640</v>
      </c>
      <c r="BJ19" s="10">
        <f t="shared" si="6"/>
        <v>44</v>
      </c>
      <c r="BK19" s="10">
        <f t="shared" si="7"/>
        <v>618</v>
      </c>
      <c r="BL19" s="10">
        <f t="shared" si="33"/>
        <v>22</v>
      </c>
      <c r="BM19" s="10">
        <v>2000</v>
      </c>
      <c r="BN19" s="10">
        <f t="shared" si="34"/>
        <v>5.0000000000000001E-4</v>
      </c>
      <c r="BO19" s="10">
        <f t="shared" si="35"/>
        <v>2.1999999999999999E-2</v>
      </c>
      <c r="BQ19" s="10">
        <f>AE19-Y19</f>
        <v>0.15000000000000036</v>
      </c>
      <c r="BR19" s="10">
        <f>AF19-Z19</f>
        <v>10.809999999999999</v>
      </c>
      <c r="BS19" s="14">
        <f t="shared" si="36"/>
        <v>1.5000000000000036E-2</v>
      </c>
      <c r="BT19" s="14">
        <f t="shared" si="8"/>
        <v>1.0809999999999997</v>
      </c>
      <c r="BU19" s="10">
        <f t="shared" si="9"/>
        <v>1.0811040652962134</v>
      </c>
      <c r="BV19" s="10">
        <f t="shared" si="10"/>
        <v>1.1687859999999992</v>
      </c>
      <c r="BW19" s="10">
        <f>AK19-Y19</f>
        <v>0.75</v>
      </c>
      <c r="BX19" s="10">
        <f>AL19-Z19</f>
        <v>20.080000000000002</v>
      </c>
      <c r="BY19" s="10">
        <f t="shared" si="11"/>
        <v>3.4090909090909095E-2</v>
      </c>
      <c r="BZ19" s="10">
        <f t="shared" si="12"/>
        <v>0.91272727272727283</v>
      </c>
      <c r="CA19" s="10">
        <f t="shared" si="37"/>
        <v>0.91336370875068718</v>
      </c>
      <c r="CB19" s="10">
        <f t="shared" si="13"/>
        <v>0.8342332644628101</v>
      </c>
      <c r="CD19" s="10">
        <f>(ATAN2(J19-M19,K19-N19))</f>
        <v>0.32404325194615397</v>
      </c>
      <c r="CE19" s="10">
        <f>(ATAN2(V19-Y19,W19-Z19))</f>
        <v>2.1747793050478945</v>
      </c>
      <c r="CF19" s="10">
        <f>ATAN2(AB19-AE19,AC19-AF19)</f>
        <v>2.8933564141899337</v>
      </c>
      <c r="CG19" s="10">
        <f>ATAN2(AH19-AK19,AI19-AL19)</f>
        <v>-2.9333117179383792</v>
      </c>
      <c r="CI19" s="10">
        <f t="shared" si="14"/>
        <v>18.566310716209021</v>
      </c>
      <c r="CJ19" s="10">
        <f t="shared" si="14"/>
        <v>124.60567555163857</v>
      </c>
      <c r="CK19" s="10">
        <f t="shared" si="14"/>
        <v>165.77711116018892</v>
      </c>
      <c r="CL19" s="10">
        <f t="shared" si="14"/>
        <v>-168.06638143413809</v>
      </c>
      <c r="CN19" s="10">
        <f t="shared" si="15"/>
        <v>18.566310716209021</v>
      </c>
      <c r="CO19" s="10">
        <f t="shared" si="15"/>
        <v>124.60567555163857</v>
      </c>
      <c r="CP19" s="10">
        <f t="shared" si="15"/>
        <v>165.77711116018892</v>
      </c>
      <c r="CQ19" s="10">
        <f t="shared" si="43"/>
        <v>168.06638143413809</v>
      </c>
      <c r="CS19" s="10">
        <f t="shared" si="16"/>
        <v>0.32404325194615397</v>
      </c>
      <c r="CT19" s="10">
        <f t="shared" si="16"/>
        <v>2.1747793050478945</v>
      </c>
      <c r="CU19" s="10">
        <f t="shared" si="16"/>
        <v>2.8933564141899337</v>
      </c>
      <c r="CV19" s="10">
        <f t="shared" si="16"/>
        <v>2.9333117179383792</v>
      </c>
      <c r="CX19" s="10">
        <f t="shared" si="17"/>
        <v>1.8507360531017405</v>
      </c>
      <c r="CY19" s="10">
        <f t="shared" si="17"/>
        <v>0.71857710914203921</v>
      </c>
      <c r="CZ19" s="10">
        <f t="shared" si="18"/>
        <v>0.75853241289048468</v>
      </c>
      <c r="DB19" s="10">
        <f t="shared" si="19"/>
        <v>71.857710914203921</v>
      </c>
      <c r="DC19" s="10">
        <f t="shared" si="38"/>
        <v>34.47874604047658</v>
      </c>
      <c r="DE19" s="10">
        <f t="shared" si="20"/>
        <v>5163.5306178293013</v>
      </c>
      <c r="DF19" s="10">
        <f t="shared" si="20"/>
        <v>1188.7839285236794</v>
      </c>
      <c r="DH19" s="10">
        <f>(1/12*I19*(F19^2))</f>
        <v>1.3659163541666666E-9</v>
      </c>
      <c r="DJ19" s="10">
        <f t="shared" si="39"/>
        <v>8.1188970477049564E-4</v>
      </c>
      <c r="DK19" s="10">
        <f>((1/2*I19*(CA19^2))*1000)</f>
        <v>3.2743655630165291E-2</v>
      </c>
      <c r="DL19" s="10">
        <f>(I19*9.8*(BF19))/1000</f>
        <v>5.7759043999999999E-6</v>
      </c>
      <c r="DM19" s="10">
        <f t="shared" si="40"/>
        <v>3.3561321239335785E-2</v>
      </c>
      <c r="DN19" s="10">
        <f t="shared" si="41"/>
        <v>2.4795328717742109</v>
      </c>
    </row>
    <row r="20" spans="1:118" ht="16" x14ac:dyDescent="0.2">
      <c r="B20" s="10" t="s">
        <v>19</v>
      </c>
      <c r="C20" s="16">
        <v>50</v>
      </c>
      <c r="D20" s="11">
        <v>11</v>
      </c>
      <c r="E20" s="10">
        <v>14.45</v>
      </c>
      <c r="F20" s="10">
        <f t="shared" si="0"/>
        <v>1.4449999999999999E-2</v>
      </c>
      <c r="G20" s="10">
        <f>VLOOKUP(B20,'[1]General info'!$A$6:$I$12,9,FALSE)</f>
        <v>16.100000000000001</v>
      </c>
      <c r="H20" s="10">
        <v>7.85E-2</v>
      </c>
      <c r="I20" s="10">
        <f t="shared" si="1"/>
        <v>7.8499999999999997E-5</v>
      </c>
      <c r="J20" s="10">
        <v>9.9269999999999996</v>
      </c>
      <c r="K20" s="10">
        <v>8.2260000000000009</v>
      </c>
      <c r="L20" s="10">
        <v>827</v>
      </c>
      <c r="M20" s="10">
        <v>7.8579999999999997</v>
      </c>
      <c r="N20" s="10">
        <v>1.63</v>
      </c>
      <c r="O20" s="10">
        <v>827</v>
      </c>
      <c r="P20" s="10">
        <v>2.1539999999999999</v>
      </c>
      <c r="Q20" s="10">
        <v>2.661</v>
      </c>
      <c r="R20" s="10">
        <v>827</v>
      </c>
      <c r="S20" s="10">
        <v>6.58</v>
      </c>
      <c r="T20" s="10">
        <v>-1.087</v>
      </c>
      <c r="U20" s="10">
        <v>827</v>
      </c>
      <c r="V20" s="10">
        <v>7.5609999999999999</v>
      </c>
      <c r="W20" s="10">
        <v>22.82</v>
      </c>
      <c r="X20" s="10">
        <v>882</v>
      </c>
      <c r="Y20" s="10">
        <v>11.02</v>
      </c>
      <c r="Z20" s="10">
        <v>16.54</v>
      </c>
      <c r="AA20" s="10">
        <v>882</v>
      </c>
      <c r="AB20" s="10">
        <v>6.1070000000000002</v>
      </c>
      <c r="AC20" s="10">
        <v>30.19</v>
      </c>
      <c r="AD20" s="17">
        <f t="shared" si="21"/>
        <v>902</v>
      </c>
      <c r="AE20" s="10">
        <v>13.19</v>
      </c>
      <c r="AF20" s="10">
        <v>27.15</v>
      </c>
      <c r="AG20" s="17">
        <f t="shared" si="22"/>
        <v>902</v>
      </c>
      <c r="AH20" s="10">
        <v>7.0519999999999996</v>
      </c>
      <c r="AI20" s="10">
        <v>35.89</v>
      </c>
      <c r="AJ20" s="10">
        <v>922</v>
      </c>
      <c r="AK20" s="10">
        <v>14.63</v>
      </c>
      <c r="AL20" s="10">
        <v>36.57</v>
      </c>
      <c r="AM20" s="10">
        <v>922</v>
      </c>
      <c r="AN20" s="17">
        <f t="shared" si="2"/>
        <v>5.7964279517647759</v>
      </c>
      <c r="AO20" s="17">
        <f t="shared" si="3"/>
        <v>5.7997396493290978</v>
      </c>
      <c r="AP20" s="17">
        <f t="shared" si="4"/>
        <v>3.002561073483768</v>
      </c>
      <c r="AQ20" s="17">
        <f t="shared" si="23"/>
        <v>20.871533963750725</v>
      </c>
      <c r="AR20" s="17">
        <f t="shared" si="24"/>
        <v>23.927118714964408</v>
      </c>
      <c r="AS20" s="17">
        <f t="shared" si="25"/>
        <v>21.192081280516081</v>
      </c>
      <c r="AT20" s="17">
        <f t="shared" si="26"/>
        <v>0.94945243004224256</v>
      </c>
      <c r="AU20" s="17">
        <f t="shared" si="5"/>
        <v>54.399617089860548</v>
      </c>
      <c r="AV20" s="17">
        <f t="shared" si="27"/>
        <v>125.60038291013944</v>
      </c>
      <c r="AW20" s="17">
        <f t="shared" si="42"/>
        <v>-0.17881964527084604</v>
      </c>
      <c r="AX20" s="17">
        <f t="shared" si="28"/>
        <v>-10.245610968045989</v>
      </c>
      <c r="AY20" s="17">
        <f t="shared" si="29"/>
        <v>-64.645228057906536</v>
      </c>
      <c r="AZ20" s="17"/>
      <c r="BA20" s="17">
        <f>((AN20)^2+(AO20)^2)-(AP20)^2</f>
        <v>58.220184000000003</v>
      </c>
      <c r="BB20" s="17">
        <f>2*AN20*AO20</f>
        <v>67.235546032659244</v>
      </c>
      <c r="BC20" s="17">
        <f t="shared" si="30"/>
        <v>0.865913752997855</v>
      </c>
      <c r="BD20" s="17">
        <f t="shared" si="31"/>
        <v>0.52382203400687621</v>
      </c>
      <c r="BE20" s="17">
        <f t="shared" si="32"/>
        <v>30.012791764550311</v>
      </c>
      <c r="BF20" s="17">
        <f>Z20-N20</f>
        <v>14.91</v>
      </c>
      <c r="BG20" s="17"/>
      <c r="BH20" s="10">
        <v>882</v>
      </c>
      <c r="BI20" s="10">
        <v>922</v>
      </c>
      <c r="BJ20" s="10">
        <f t="shared" si="6"/>
        <v>40</v>
      </c>
      <c r="BK20" s="10">
        <f t="shared" si="7"/>
        <v>902</v>
      </c>
      <c r="BL20" s="10">
        <f t="shared" si="33"/>
        <v>20</v>
      </c>
      <c r="BM20" s="10">
        <v>2000</v>
      </c>
      <c r="BN20" s="10">
        <f t="shared" si="34"/>
        <v>5.0000000000000001E-4</v>
      </c>
      <c r="BO20" s="10">
        <f t="shared" si="35"/>
        <v>0.02</v>
      </c>
      <c r="BQ20" s="10">
        <f>AE20-Y20</f>
        <v>2.17</v>
      </c>
      <c r="BR20" s="10">
        <f>AF20-Z20</f>
        <v>10.61</v>
      </c>
      <c r="BS20" s="14">
        <f t="shared" si="36"/>
        <v>0.217</v>
      </c>
      <c r="BT20" s="14">
        <f t="shared" si="8"/>
        <v>1.0609999999999999</v>
      </c>
      <c r="BU20" s="10">
        <f t="shared" si="9"/>
        <v>1.0829635266249735</v>
      </c>
      <c r="BV20" s="10">
        <f t="shared" si="10"/>
        <v>1.1728099999999997</v>
      </c>
      <c r="BW20" s="10">
        <f>AK20-Y20</f>
        <v>3.6100000000000012</v>
      </c>
      <c r="BX20" s="10">
        <f>AL20-Z20</f>
        <v>20.03</v>
      </c>
      <c r="BY20" s="10">
        <f t="shared" si="11"/>
        <v>0.18050000000000005</v>
      </c>
      <c r="BZ20" s="10">
        <f t="shared" si="12"/>
        <v>1.0015000000000001</v>
      </c>
      <c r="CA20" s="10">
        <f t="shared" si="37"/>
        <v>1.0176357403314804</v>
      </c>
      <c r="CB20" s="10">
        <f>CA20^2</f>
        <v>1.0355825000000003</v>
      </c>
      <c r="CD20" s="10">
        <f>(ATAN2(J20-M20,K20-N20))</f>
        <v>1.2668413955737994</v>
      </c>
      <c r="CE20" s="10">
        <f>(ATAN2(V20-Y20,W20-Z20))</f>
        <v>2.074250601570097</v>
      </c>
      <c r="CF20" s="10">
        <f>ATAN2(AB20-AE20,AC20-AF20)</f>
        <v>2.736172767321436</v>
      </c>
      <c r="CG20" s="10">
        <f>ATAN2(AH20-AK20,AI20-AL20)</f>
        <v>-3.0520989049879828</v>
      </c>
      <c r="CI20" s="10">
        <f t="shared" si="14"/>
        <v>72.584665278841911</v>
      </c>
      <c r="CJ20" s="10">
        <f t="shared" si="14"/>
        <v>118.84580512243865</v>
      </c>
      <c r="CK20" s="10">
        <f t="shared" si="14"/>
        <v>156.7711515861493</v>
      </c>
      <c r="CL20" s="10">
        <f t="shared" si="14"/>
        <v>-174.87238591231144</v>
      </c>
      <c r="CN20" s="10">
        <f t="shared" si="15"/>
        <v>72.584665278841911</v>
      </c>
      <c r="CO20" s="10">
        <f t="shared" si="15"/>
        <v>118.84580512243865</v>
      </c>
      <c r="CP20" s="10">
        <f t="shared" si="15"/>
        <v>156.7711515861493</v>
      </c>
      <c r="CQ20" s="10">
        <f t="shared" si="43"/>
        <v>174.87238591231144</v>
      </c>
      <c r="CS20" s="10">
        <f t="shared" si="16"/>
        <v>1.2668413955737994</v>
      </c>
      <c r="CT20" s="10">
        <f t="shared" si="16"/>
        <v>2.074250601570097</v>
      </c>
      <c r="CU20" s="10">
        <f t="shared" si="16"/>
        <v>2.736172767321436</v>
      </c>
      <c r="CV20" s="10">
        <f t="shared" si="16"/>
        <v>3.0520989049879828</v>
      </c>
      <c r="CX20" s="10">
        <f t="shared" si="17"/>
        <v>0.80740920599629762</v>
      </c>
      <c r="CY20" s="10">
        <f t="shared" si="17"/>
        <v>0.661922165751339</v>
      </c>
      <c r="CZ20" s="10">
        <f t="shared" si="18"/>
        <v>0.97784830341788576</v>
      </c>
      <c r="DB20" s="10">
        <f t="shared" si="19"/>
        <v>66.192216575133898</v>
      </c>
      <c r="DC20" s="10">
        <f t="shared" si="38"/>
        <v>48.892415170894289</v>
      </c>
      <c r="DE20" s="10">
        <f t="shared" si="20"/>
        <v>4381.4095351294309</v>
      </c>
      <c r="DF20" s="10">
        <f t="shared" si="20"/>
        <v>2390.4682612430938</v>
      </c>
      <c r="DH20" s="10">
        <f>(1/12*I20*(F20^2))</f>
        <v>1.3659163541666666E-9</v>
      </c>
      <c r="DJ20" s="10">
        <f t="shared" si="39"/>
        <v>1.6325898460741487E-3</v>
      </c>
      <c r="DK20" s="10">
        <f>((1/2*I20*(CA20^2))*1000)</f>
        <v>4.0646613125000015E-2</v>
      </c>
      <c r="DL20" s="10">
        <f>(I20*9.8*(BF20))/1000</f>
        <v>1.1470263E-5</v>
      </c>
      <c r="DM20" s="10">
        <f t="shared" si="40"/>
        <v>4.2290673234074171E-2</v>
      </c>
      <c r="DN20" s="10">
        <f t="shared" si="41"/>
        <v>4.0165458338520503</v>
      </c>
    </row>
    <row r="21" spans="1:118" ht="16" x14ac:dyDescent="0.2">
      <c r="A21" s="10" t="s">
        <v>127</v>
      </c>
      <c r="B21" s="10" t="str">
        <f>MID(A21, SEARCH("A",A21), SEARCH("J",A21)- SEARCH("A",A21))</f>
        <v>A4</v>
      </c>
      <c r="C21" s="16">
        <v>50</v>
      </c>
      <c r="D21" s="11" t="str">
        <f>RIGHT(A21, LEN(A21) - SEARCH("J", A21) + 1)</f>
        <v>J1</v>
      </c>
      <c r="E21" s="10">
        <v>12.94</v>
      </c>
      <c r="F21" s="10">
        <f t="shared" si="0"/>
        <v>1.294E-2</v>
      </c>
      <c r="G21" s="10">
        <f>VLOOKUP(B21,'[1]General info'!$A$6:$I$12,9,FALSE)</f>
        <v>18.338999999999999</v>
      </c>
      <c r="H21" s="14">
        <v>6.5100000000000005E-2</v>
      </c>
      <c r="I21" s="10">
        <f t="shared" si="1"/>
        <v>6.510000000000001E-5</v>
      </c>
      <c r="J21" s="10">
        <v>12.55</v>
      </c>
      <c r="K21" s="10">
        <v>8.8079999999999998</v>
      </c>
      <c r="L21" s="10">
        <v>197</v>
      </c>
      <c r="M21" s="10">
        <v>9.6419999999999995</v>
      </c>
      <c r="N21" s="10">
        <v>2.9510000000000001</v>
      </c>
      <c r="O21" s="10">
        <v>197</v>
      </c>
      <c r="P21" s="10">
        <v>2.9039999999999999</v>
      </c>
      <c r="Q21" s="10">
        <v>6.85</v>
      </c>
      <c r="R21" s="10">
        <v>197</v>
      </c>
      <c r="S21" s="10">
        <v>7.1059999999999999</v>
      </c>
      <c r="T21" s="10">
        <v>-0.153</v>
      </c>
      <c r="U21" s="10">
        <v>197</v>
      </c>
      <c r="V21" s="10">
        <v>16.059999999999999</v>
      </c>
      <c r="W21" s="10">
        <v>22.7</v>
      </c>
      <c r="X21" s="10">
        <v>238</v>
      </c>
      <c r="Y21" s="10">
        <v>15.33</v>
      </c>
      <c r="Z21" s="10">
        <v>16.11</v>
      </c>
      <c r="AA21" s="10">
        <v>238</v>
      </c>
      <c r="AB21" s="10">
        <v>18.46</v>
      </c>
      <c r="AC21" s="10">
        <v>33.65</v>
      </c>
      <c r="AD21" s="10">
        <v>258</v>
      </c>
      <c r="AE21" s="10">
        <v>20.399999999999999</v>
      </c>
      <c r="AF21" s="10">
        <v>28.01</v>
      </c>
      <c r="AG21" s="10">
        <v>238</v>
      </c>
      <c r="AH21" s="10">
        <v>23.76</v>
      </c>
      <c r="AI21" s="10">
        <v>46.98</v>
      </c>
      <c r="AJ21" s="10">
        <v>291</v>
      </c>
      <c r="AK21" s="10">
        <v>29.06</v>
      </c>
      <c r="AL21" s="10">
        <v>44.93</v>
      </c>
      <c r="AM21" s="10">
        <v>291</v>
      </c>
      <c r="AN21" s="17">
        <f t="shared" ref="AN21:AN41" si="44">SQRT(((P21-S21)^2)+((Q21-T21)^2))</f>
        <v>8.166934124872073</v>
      </c>
      <c r="AO21" s="17">
        <f t="shared" ref="AO21:AO50" si="45">SQRT(((S21-M21)^2)+((T21-N21)^2))</f>
        <v>4.0082554808794306</v>
      </c>
      <c r="AP21" s="17">
        <f t="shared" si="4"/>
        <v>4.0082554808794306</v>
      </c>
      <c r="AQ21" s="17">
        <f t="shared" si="23"/>
        <v>20.598612477543238</v>
      </c>
      <c r="AR21" s="17">
        <f t="shared" si="24"/>
        <v>24.544525356991524</v>
      </c>
      <c r="AS21" s="17">
        <f t="shared" si="25"/>
        <v>20.765686239563575</v>
      </c>
      <c r="AT21" s="17">
        <f t="shared" si="26"/>
        <v>1.3705315630546855</v>
      </c>
      <c r="AU21" s="17">
        <f t="shared" si="5"/>
        <v>78.525674252501346</v>
      </c>
      <c r="AV21" s="17">
        <f t="shared" si="27"/>
        <v>101.47432574749865</v>
      </c>
      <c r="AW21" s="17">
        <f t="shared" si="42"/>
        <v>-0.52457928470999238</v>
      </c>
      <c r="AX21" s="17">
        <f t="shared" si="28"/>
        <v>-30.056179033874159</v>
      </c>
      <c r="AY21" s="17">
        <f t="shared" si="29"/>
        <v>-108.58185328637551</v>
      </c>
      <c r="AZ21" s="17"/>
      <c r="BA21" s="17">
        <f>((AN21)^2+(AO21)^2)-(AP21)^2</f>
        <v>66.698812999999973</v>
      </c>
      <c r="BB21" s="17">
        <f>2*AN21*AO21</f>
        <v>65.470316935999492</v>
      </c>
      <c r="BC21" s="17">
        <f>BA21/BB21</f>
        <v>1.0187641685804179</v>
      </c>
      <c r="BD21" s="17">
        <f t="shared" si="31"/>
        <v>0.52441861318705896</v>
      </c>
      <c r="BE21" s="17">
        <f t="shared" si="32"/>
        <v>30.046973233720156</v>
      </c>
      <c r="BF21" s="17">
        <f>Z21-N21</f>
        <v>13.158999999999999</v>
      </c>
      <c r="BH21" s="10">
        <f>X21</f>
        <v>238</v>
      </c>
      <c r="BI21" s="10">
        <f>AJ21</f>
        <v>291</v>
      </c>
      <c r="BJ21" s="10">
        <f t="shared" si="6"/>
        <v>53</v>
      </c>
      <c r="BK21" s="10">
        <f t="shared" si="7"/>
        <v>264.5</v>
      </c>
      <c r="BL21" s="10">
        <f t="shared" si="33"/>
        <v>26.5</v>
      </c>
      <c r="BM21" s="10">
        <v>2000</v>
      </c>
      <c r="BN21" s="10">
        <f t="shared" si="34"/>
        <v>5.0000000000000001E-4</v>
      </c>
      <c r="BO21" s="10">
        <f t="shared" si="35"/>
        <v>2.6499999999999999E-2</v>
      </c>
      <c r="BQ21" s="10">
        <f>AE21-Y21</f>
        <v>5.0699999999999985</v>
      </c>
      <c r="BR21" s="10">
        <f>AF21-Z21</f>
        <v>11.900000000000002</v>
      </c>
      <c r="BS21" s="14">
        <f t="shared" si="36"/>
        <v>0.50699999999999978</v>
      </c>
      <c r="BT21" s="14">
        <f t="shared" si="8"/>
        <v>1.1900000000000002</v>
      </c>
      <c r="BU21" s="10">
        <f t="shared" si="9"/>
        <v>1.2935026091972139</v>
      </c>
      <c r="BV21" s="10">
        <f t="shared" si="10"/>
        <v>1.6731490000000004</v>
      </c>
      <c r="BW21" s="10">
        <f>AK21-Y21</f>
        <v>13.729999999999999</v>
      </c>
      <c r="BX21" s="10">
        <f>AL21-Z21</f>
        <v>28.82</v>
      </c>
      <c r="BY21" s="10">
        <f t="shared" si="11"/>
        <v>0.51811320754716972</v>
      </c>
      <c r="BZ21" s="10">
        <f t="shared" si="12"/>
        <v>1.0875471698113208</v>
      </c>
      <c r="CA21" s="10">
        <f t="shared" si="37"/>
        <v>1.2046576868137397</v>
      </c>
      <c r="CB21" s="10">
        <f t="shared" si="13"/>
        <v>1.4512001423994303</v>
      </c>
      <c r="CD21" s="10">
        <f>(ATAN2(J21-M21,K21-N21))</f>
        <v>1.1099527044271056</v>
      </c>
      <c r="CE21" s="10">
        <f>(ATAN2(V21-Y21,W21-Z21))</f>
        <v>1.4604722168678408</v>
      </c>
      <c r="CF21" s="10">
        <f>ATAN2(AB21-AE21,AC21-AF21)</f>
        <v>1.9020905999090783</v>
      </c>
      <c r="CG21" s="10">
        <f>ATAN2(AH21-AK21,AI21-AL21)</f>
        <v>2.7725236862223208</v>
      </c>
      <c r="CI21" s="10">
        <f t="shared" si="14"/>
        <v>63.595605422804873</v>
      </c>
      <c r="CJ21" s="10">
        <f t="shared" si="14"/>
        <v>83.678894122642362</v>
      </c>
      <c r="CK21" s="10">
        <f t="shared" si="14"/>
        <v>108.98176362629702</v>
      </c>
      <c r="CL21" s="10">
        <f t="shared" si="14"/>
        <v>158.85390582059233</v>
      </c>
      <c r="CN21" s="10">
        <f t="shared" si="15"/>
        <v>63.595605422804873</v>
      </c>
      <c r="CO21" s="10">
        <f t="shared" si="15"/>
        <v>83.678894122642362</v>
      </c>
      <c r="CP21" s="10">
        <f t="shared" si="15"/>
        <v>108.98176362629702</v>
      </c>
      <c r="CQ21" s="10">
        <f t="shared" si="43"/>
        <v>158.85390582059233</v>
      </c>
      <c r="CS21" s="10">
        <f t="shared" si="16"/>
        <v>1.1099527044271056</v>
      </c>
      <c r="CT21" s="10">
        <f t="shared" si="16"/>
        <v>1.460472216867841</v>
      </c>
      <c r="CU21" s="10">
        <f t="shared" si="16"/>
        <v>1.9020905999090783</v>
      </c>
      <c r="CV21" s="10">
        <f t="shared" si="16"/>
        <v>2.7725236862223208</v>
      </c>
      <c r="CX21" s="10">
        <f t="shared" si="17"/>
        <v>0.35051951244073543</v>
      </c>
      <c r="CY21" s="10">
        <f t="shared" si="17"/>
        <v>0.44161838304123724</v>
      </c>
      <c r="CZ21" s="10">
        <f t="shared" si="18"/>
        <v>1.3120514693544798</v>
      </c>
      <c r="DB21" s="10">
        <f t="shared" si="19"/>
        <v>44.161838304123719</v>
      </c>
      <c r="DC21" s="10">
        <f t="shared" si="38"/>
        <v>49.511376202055843</v>
      </c>
      <c r="DE21" s="10">
        <f t="shared" si="20"/>
        <v>1950.2679623995689</v>
      </c>
      <c r="DF21" s="10">
        <f t="shared" si="20"/>
        <v>2451.3763734215017</v>
      </c>
      <c r="DH21" s="10">
        <f>(1/12*I21*(F21^2))</f>
        <v>9.0838153000000001E-10</v>
      </c>
      <c r="DJ21" s="10">
        <f t="shared" si="39"/>
        <v>1.1133925103472375E-3</v>
      </c>
      <c r="DK21" s="10">
        <f>((1/2*I21*(CA21^2))*1000)</f>
        <v>4.7236564635101466E-2</v>
      </c>
      <c r="DL21" s="10">
        <f>(I21*9.8*(BF21))/1000</f>
        <v>8.3951788200000012E-6</v>
      </c>
      <c r="DM21" s="10">
        <f t="shared" ref="DM21:DM49" si="46">SUM(DJ21:DL21)</f>
        <v>4.8358352324268702E-2</v>
      </c>
      <c r="DN21" s="10">
        <f t="shared" si="41"/>
        <v>2.3570564856866754</v>
      </c>
    </row>
    <row r="22" spans="1:118" ht="16" x14ac:dyDescent="0.2">
      <c r="A22" s="10" t="s">
        <v>128</v>
      </c>
      <c r="B22" s="10" t="str">
        <f>MID(A22, SEARCH("A",A22), SEARCH("J",A22)- SEARCH("A",A22))</f>
        <v>A4</v>
      </c>
      <c r="C22" s="16">
        <v>50</v>
      </c>
      <c r="D22" s="11" t="str">
        <f>RIGHT(A22, LEN(A22) - SEARCH("J", A22) + 1)</f>
        <v>J2</v>
      </c>
      <c r="E22" s="10">
        <v>12.94</v>
      </c>
      <c r="F22" s="10">
        <f t="shared" si="0"/>
        <v>1.294E-2</v>
      </c>
      <c r="G22" s="10">
        <f>VLOOKUP(B22,'[1]General info'!$A$6:$I$12,9,FALSE)</f>
        <v>18.338999999999999</v>
      </c>
      <c r="H22" s="14">
        <v>6.5100000000000005E-2</v>
      </c>
      <c r="I22" s="10">
        <f t="shared" si="1"/>
        <v>6.510000000000001E-5</v>
      </c>
      <c r="J22" s="10">
        <v>12.09</v>
      </c>
      <c r="K22" s="10">
        <v>8.3170000000000002</v>
      </c>
      <c r="L22" s="10">
        <v>311</v>
      </c>
      <c r="M22" s="10">
        <v>9.3330000000000002</v>
      </c>
      <c r="N22" s="10">
        <v>2.2429999999999999</v>
      </c>
      <c r="O22" s="10">
        <v>311</v>
      </c>
      <c r="P22" s="10">
        <v>0.39300000000000002</v>
      </c>
      <c r="Q22" s="10">
        <v>3.8889999999999998</v>
      </c>
      <c r="R22" s="10">
        <v>311</v>
      </c>
      <c r="S22" s="10">
        <v>7.9109999999999996</v>
      </c>
      <c r="T22" s="10">
        <v>-0.20399999999999999</v>
      </c>
      <c r="U22" s="10">
        <v>311</v>
      </c>
      <c r="V22" s="10">
        <v>13.48</v>
      </c>
      <c r="W22" s="10">
        <v>23.96</v>
      </c>
      <c r="X22" s="10">
        <v>358</v>
      </c>
      <c r="Y22" s="10">
        <v>12.49</v>
      </c>
      <c r="Z22" s="10">
        <v>17.05</v>
      </c>
      <c r="AA22" s="10">
        <v>358</v>
      </c>
      <c r="AB22" s="10">
        <v>14.38</v>
      </c>
      <c r="AC22" s="10">
        <v>37.06</v>
      </c>
      <c r="AD22" s="10">
        <v>378</v>
      </c>
      <c r="AE22" s="10">
        <v>15.4</v>
      </c>
      <c r="AF22" s="10">
        <v>30.29</v>
      </c>
      <c r="AG22" s="10">
        <v>358</v>
      </c>
      <c r="AH22" s="10">
        <v>15.31</v>
      </c>
      <c r="AI22" s="10">
        <v>48.3</v>
      </c>
      <c r="AJ22" s="10">
        <v>398</v>
      </c>
      <c r="AK22" s="10">
        <v>19.07</v>
      </c>
      <c r="AL22" s="10">
        <v>43.57</v>
      </c>
      <c r="AM22" s="10">
        <v>398</v>
      </c>
      <c r="AN22" s="17">
        <f t="shared" si="44"/>
        <v>8.5599633760898755</v>
      </c>
      <c r="AO22" s="17">
        <f t="shared" si="45"/>
        <v>2.8301754362583251</v>
      </c>
      <c r="AP22" s="17">
        <f t="shared" si="4"/>
        <v>2.8301754362583251</v>
      </c>
      <c r="AQ22" s="17">
        <f t="shared" si="23"/>
        <v>23.960688846525262</v>
      </c>
      <c r="AR22" s="17">
        <f t="shared" si="24"/>
        <v>24.797432467898769</v>
      </c>
      <c r="AS22" s="17">
        <f t="shared" si="25"/>
        <v>22.10940293178448</v>
      </c>
      <c r="AT22" s="17">
        <f t="shared" si="26"/>
        <v>1.208909439772502</v>
      </c>
      <c r="AU22" s="17">
        <f t="shared" si="5"/>
        <v>69.265408712489148</v>
      </c>
      <c r="AV22" s="17">
        <f t="shared" si="27"/>
        <v>110.73459128751085</v>
      </c>
      <c r="AW22" s="17">
        <f t="shared" si="42"/>
        <v>-0.1820772051951729</v>
      </c>
      <c r="AX22" s="17">
        <f t="shared" si="28"/>
        <v>-10.432255403220873</v>
      </c>
      <c r="AY22" s="17">
        <f t="shared" si="29"/>
        <v>-79.697664115710026</v>
      </c>
      <c r="AZ22" s="17"/>
      <c r="BA22" s="17">
        <f>((AN22)^2+(AO22)^2)-(AP22)^2</f>
        <v>73.272972999999979</v>
      </c>
      <c r="BB22" s="17">
        <f>2*AN22*AO22</f>
        <v>48.452396164560895</v>
      </c>
      <c r="BC22" s="17">
        <f t="shared" si="30"/>
        <v>1.5122672726265163</v>
      </c>
      <c r="BD22" s="17">
        <f t="shared" si="31"/>
        <v>5.8495643214096699E-2</v>
      </c>
      <c r="BE22" s="17">
        <f t="shared" si="32"/>
        <v>3.3515534760705941</v>
      </c>
      <c r="BF22" s="17">
        <f>Z22-N22</f>
        <v>14.807</v>
      </c>
      <c r="BH22" s="10">
        <f>X22</f>
        <v>358</v>
      </c>
      <c r="BI22" s="10">
        <f>AJ22</f>
        <v>398</v>
      </c>
      <c r="BJ22" s="10">
        <f t="shared" si="6"/>
        <v>40</v>
      </c>
      <c r="BK22" s="10">
        <f t="shared" si="7"/>
        <v>378</v>
      </c>
      <c r="BL22" s="10">
        <f t="shared" si="33"/>
        <v>20</v>
      </c>
      <c r="BM22" s="10">
        <v>2000</v>
      </c>
      <c r="BN22" s="10">
        <f t="shared" si="34"/>
        <v>5.0000000000000001E-4</v>
      </c>
      <c r="BO22" s="10">
        <f t="shared" si="35"/>
        <v>0.02</v>
      </c>
      <c r="BQ22" s="10">
        <f>AE22-Y22</f>
        <v>2.91</v>
      </c>
      <c r="BR22" s="10">
        <f>AF22-Z22</f>
        <v>13.239999999999998</v>
      </c>
      <c r="BS22" s="14">
        <f t="shared" si="36"/>
        <v>0.29099999999999998</v>
      </c>
      <c r="BT22" s="14">
        <f t="shared" si="8"/>
        <v>1.3239999999999998</v>
      </c>
      <c r="BU22" s="10">
        <f t="shared" si="9"/>
        <v>1.3556020802580673</v>
      </c>
      <c r="BV22" s="10">
        <f t="shared" si="10"/>
        <v>1.8376569999999994</v>
      </c>
      <c r="BW22" s="10">
        <f>AK22-Y22</f>
        <v>6.58</v>
      </c>
      <c r="BX22" s="10">
        <f>AL22-Z22</f>
        <v>26.52</v>
      </c>
      <c r="BY22" s="10">
        <f t="shared" si="11"/>
        <v>0.32900000000000001</v>
      </c>
      <c r="BZ22" s="10">
        <f t="shared" si="12"/>
        <v>1.3260000000000001</v>
      </c>
      <c r="CA22" s="10">
        <f t="shared" si="37"/>
        <v>1.3662053286384153</v>
      </c>
      <c r="CB22" s="10">
        <f t="shared" si="13"/>
        <v>1.8665170000000002</v>
      </c>
      <c r="CD22" s="10">
        <f>(ATAN2(J22-M22,K22-N22))</f>
        <v>1.1447023389958824</v>
      </c>
      <c r="CE22" s="10">
        <f>(ATAN2(V22-Y22,W22-Z22))</f>
        <v>1.4284940858271691</v>
      </c>
      <c r="CF22" s="10">
        <f>ATAN2(AB22-AE22,AC22-AF22)</f>
        <v>1.7203362815351513</v>
      </c>
      <c r="CG22" s="10">
        <f>ATAN2(AH22-AK22,AI22-AL22)</f>
        <v>2.2424357023290953</v>
      </c>
      <c r="CI22" s="10">
        <f t="shared" si="14"/>
        <v>65.586612823217692</v>
      </c>
      <c r="CJ22" s="10">
        <f t="shared" si="14"/>
        <v>81.846682177295577</v>
      </c>
      <c r="CK22" s="10">
        <f t="shared" si="14"/>
        <v>98.568008275193947</v>
      </c>
      <c r="CL22" s="10">
        <f t="shared" si="14"/>
        <v>128.48210157291174</v>
      </c>
      <c r="CN22" s="10">
        <f t="shared" si="15"/>
        <v>65.586612823217692</v>
      </c>
      <c r="CO22" s="10">
        <f t="shared" si="15"/>
        <v>81.846682177295577</v>
      </c>
      <c r="CP22" s="10">
        <f t="shared" si="15"/>
        <v>98.568008275193947</v>
      </c>
      <c r="CQ22" s="10">
        <f t="shared" si="43"/>
        <v>128.48210157291174</v>
      </c>
      <c r="CS22" s="10">
        <f t="shared" si="16"/>
        <v>1.1447023389958824</v>
      </c>
      <c r="CT22" s="10">
        <f t="shared" si="16"/>
        <v>1.4284940858271691</v>
      </c>
      <c r="CU22" s="10">
        <f t="shared" si="16"/>
        <v>1.7203362815351513</v>
      </c>
      <c r="CV22" s="10">
        <f t="shared" si="16"/>
        <v>2.2424357023290953</v>
      </c>
      <c r="CX22" s="10">
        <f t="shared" si="17"/>
        <v>0.28379174683128672</v>
      </c>
      <c r="CY22" s="10">
        <f t="shared" si="17"/>
        <v>0.2918421957079822</v>
      </c>
      <c r="CZ22" s="10">
        <f t="shared" si="18"/>
        <v>0.8139416165019262</v>
      </c>
      <c r="DB22" s="10">
        <f t="shared" si="19"/>
        <v>29.18421957079822</v>
      </c>
      <c r="DC22" s="10">
        <f t="shared" si="38"/>
        <v>40.697080825096307</v>
      </c>
      <c r="DE22" s="10">
        <f t="shared" si="20"/>
        <v>851.71867195656182</v>
      </c>
      <c r="DF22" s="10">
        <f t="shared" si="20"/>
        <v>1656.2523876844216</v>
      </c>
      <c r="DH22" s="10">
        <f>(1/12*I22*(F22^2))</f>
        <v>9.0838153000000001E-10</v>
      </c>
      <c r="DJ22" s="10">
        <f t="shared" si="39"/>
        <v>7.5225453899546409E-4</v>
      </c>
      <c r="DK22" s="10">
        <f>((1/2*I22*(CA22^2))*1000)</f>
        <v>6.0755128350000021E-2</v>
      </c>
      <c r="DL22" s="10">
        <f>(I22*9.8*(BF22))/1000</f>
        <v>9.4465698600000024E-6</v>
      </c>
      <c r="DM22" s="10">
        <f t="shared" si="46"/>
        <v>6.151682945885549E-2</v>
      </c>
      <c r="DN22" s="10">
        <f t="shared" si="41"/>
        <v>1.2381745532029047</v>
      </c>
    </row>
    <row r="23" spans="1:118" ht="16" x14ac:dyDescent="0.2">
      <c r="A23" s="10" t="s">
        <v>129</v>
      </c>
      <c r="B23" s="10" t="str">
        <f>MID(A23, SEARCH("A",A23), SEARCH("J",A23)- SEARCH("A",A23))</f>
        <v>A4</v>
      </c>
      <c r="C23" s="16">
        <v>50</v>
      </c>
      <c r="D23" s="11" t="str">
        <f>RIGHT(A23, LEN(A23) - SEARCH("J", A23) + 1)</f>
        <v>J3</v>
      </c>
      <c r="E23" s="10">
        <v>12.94</v>
      </c>
      <c r="F23" s="10">
        <f t="shared" si="0"/>
        <v>1.294E-2</v>
      </c>
      <c r="G23" s="10">
        <f>VLOOKUP(B23,'[1]General info'!$A$6:$I$12,9,FALSE)</f>
        <v>18.338999999999999</v>
      </c>
      <c r="H23" s="14">
        <v>6.5100000000000005E-2</v>
      </c>
      <c r="I23" s="10">
        <f t="shared" si="1"/>
        <v>6.510000000000001E-5</v>
      </c>
      <c r="J23" s="10">
        <v>12.2</v>
      </c>
      <c r="K23" s="10">
        <v>8.6129999999999995</v>
      </c>
      <c r="L23" s="10">
        <v>270</v>
      </c>
      <c r="M23" s="10">
        <v>9.3569999999999993</v>
      </c>
      <c r="N23" s="10">
        <v>2.2890000000000001</v>
      </c>
      <c r="O23" s="10">
        <v>270</v>
      </c>
      <c r="P23" s="10">
        <v>0.107</v>
      </c>
      <c r="Q23" s="10">
        <v>3.8780000000000001</v>
      </c>
      <c r="R23" s="10">
        <v>270</v>
      </c>
      <c r="S23" s="10">
        <v>8.4239999999999995</v>
      </c>
      <c r="T23" s="10">
        <v>0.42099999999999999</v>
      </c>
      <c r="U23" s="10">
        <v>270</v>
      </c>
      <c r="V23" s="10">
        <v>12.89</v>
      </c>
      <c r="W23" s="10">
        <v>23.97</v>
      </c>
      <c r="X23" s="10">
        <v>372</v>
      </c>
      <c r="Y23" s="10">
        <v>12.53</v>
      </c>
      <c r="Z23" s="10">
        <v>17.690000000000001</v>
      </c>
      <c r="AA23" s="10">
        <v>372</v>
      </c>
      <c r="AB23" s="10">
        <v>12.89</v>
      </c>
      <c r="AC23" s="10">
        <v>37.6</v>
      </c>
      <c r="AD23" s="10">
        <v>392</v>
      </c>
      <c r="AE23" s="10">
        <v>14.93</v>
      </c>
      <c r="AF23" s="10">
        <v>31.6</v>
      </c>
      <c r="AG23" s="10">
        <v>372</v>
      </c>
      <c r="AH23" s="10">
        <v>12.69</v>
      </c>
      <c r="AI23" s="10">
        <v>48.19</v>
      </c>
      <c r="AJ23" s="10">
        <v>411</v>
      </c>
      <c r="AK23" s="10">
        <v>17.41</v>
      </c>
      <c r="AL23" s="10">
        <v>43.93</v>
      </c>
      <c r="AM23" s="10">
        <v>411</v>
      </c>
      <c r="AN23" s="17">
        <f t="shared" si="44"/>
        <v>9.006849504682533</v>
      </c>
      <c r="AO23" s="17">
        <f t="shared" si="45"/>
        <v>2.0880404689564811</v>
      </c>
      <c r="AP23" s="17">
        <f t="shared" si="4"/>
        <v>2.0880404689564811</v>
      </c>
      <c r="AQ23" s="17">
        <f t="shared" si="23"/>
        <v>23.813726146909474</v>
      </c>
      <c r="AR23" s="17">
        <f t="shared" si="24"/>
        <v>23.968741247716785</v>
      </c>
      <c r="AS23" s="17">
        <f t="shared" si="25"/>
        <v>21.966971798588897</v>
      </c>
      <c r="AT23" s="17">
        <f t="shared" si="26"/>
        <v>1.1975966045241282</v>
      </c>
      <c r="AU23" s="17">
        <f t="shared" si="5"/>
        <v>68.6172309984305</v>
      </c>
      <c r="AV23" s="17">
        <f t="shared" si="27"/>
        <v>111.3827690015695</v>
      </c>
      <c r="AW23" s="17">
        <f t="shared" si="42"/>
        <v>-0.17012332502220251</v>
      </c>
      <c r="AX23" s="17">
        <f t="shared" si="28"/>
        <v>-9.7473485205045556</v>
      </c>
      <c r="AY23" s="17">
        <f t="shared" si="29"/>
        <v>-78.364579518935059</v>
      </c>
      <c r="AZ23" s="17"/>
      <c r="BA23" s="17">
        <f>((AN23)^2+(AO23)^2)-(AP23)^2</f>
        <v>81.12333799999999</v>
      </c>
      <c r="BB23" s="17">
        <f>2*AN23*AO23</f>
        <v>37.613332527155528</v>
      </c>
      <c r="BC23" s="17">
        <f t="shared" si="30"/>
        <v>2.156770819002324</v>
      </c>
      <c r="BD23" s="17">
        <f t="shared" si="31"/>
        <v>-0.55301156593864809</v>
      </c>
      <c r="BE23" s="17">
        <f t="shared" si="32"/>
        <v>-31.68522875020308</v>
      </c>
      <c r="BF23" s="17">
        <f>Z23-N23</f>
        <v>15.401000000000002</v>
      </c>
      <c r="BH23" s="10">
        <f>X23</f>
        <v>372</v>
      </c>
      <c r="BI23" s="10">
        <f>AJ23</f>
        <v>411</v>
      </c>
      <c r="BJ23" s="10">
        <f t="shared" si="6"/>
        <v>39</v>
      </c>
      <c r="BK23" s="10">
        <f t="shared" si="7"/>
        <v>391.5</v>
      </c>
      <c r="BL23" s="10">
        <f t="shared" si="33"/>
        <v>19.5</v>
      </c>
      <c r="BM23" s="10">
        <v>2000</v>
      </c>
      <c r="BN23" s="10">
        <f t="shared" si="34"/>
        <v>5.0000000000000001E-4</v>
      </c>
      <c r="BO23" s="10">
        <f t="shared" si="35"/>
        <v>1.95E-2</v>
      </c>
      <c r="BQ23" s="10">
        <f>AE23-Y23</f>
        <v>2.4000000000000004</v>
      </c>
      <c r="BR23" s="10">
        <f>AF23-Z23</f>
        <v>13.91</v>
      </c>
      <c r="BS23" s="14">
        <f t="shared" si="36"/>
        <v>0.24000000000000002</v>
      </c>
      <c r="BT23" s="14">
        <f t="shared" si="8"/>
        <v>1.391</v>
      </c>
      <c r="BU23" s="10">
        <f t="shared" si="9"/>
        <v>1.4115526911879699</v>
      </c>
      <c r="BV23" s="10">
        <f t="shared" si="10"/>
        <v>1.9924810000000004</v>
      </c>
      <c r="BW23" s="10">
        <f>AK23-Y23</f>
        <v>4.8800000000000008</v>
      </c>
      <c r="BX23" s="10">
        <f>AL23-Z23</f>
        <v>26.24</v>
      </c>
      <c r="BY23" s="10">
        <f t="shared" si="11"/>
        <v>0.25025641025641032</v>
      </c>
      <c r="BZ23" s="10">
        <f t="shared" si="12"/>
        <v>1.3456410256410256</v>
      </c>
      <c r="CA23" s="10">
        <f t="shared" si="37"/>
        <v>1.3687140098510924</v>
      </c>
      <c r="CB23" s="10">
        <f t="shared" si="13"/>
        <v>1.8733780407626561</v>
      </c>
      <c r="CD23" s="10">
        <f>(ATAN2(J23-M23,K23-N23))</f>
        <v>1.1483106593733694</v>
      </c>
      <c r="CE23" s="10">
        <f>(ATAN2(V23-Y23,W23-Z23))</f>
        <v>1.5135341549474868</v>
      </c>
      <c r="CF23" s="10">
        <f>ATAN2(AB23-AE23,AC23-AF23)</f>
        <v>1.8985348335754519</v>
      </c>
      <c r="CG23" s="10">
        <f>ATAN2(AH23-AK23,AI23-AL23)</f>
        <v>2.4073747002568724</v>
      </c>
      <c r="CI23" s="10">
        <f t="shared" si="14"/>
        <v>65.793354351978749</v>
      </c>
      <c r="CJ23" s="10">
        <f t="shared" si="14"/>
        <v>86.719119227390578</v>
      </c>
      <c r="CK23" s="10">
        <f t="shared" si="14"/>
        <v>108.77803322244554</v>
      </c>
      <c r="CL23" s="10">
        <f t="shared" si="14"/>
        <v>137.9324100312904</v>
      </c>
      <c r="CN23" s="10">
        <f t="shared" si="15"/>
        <v>65.793354351978749</v>
      </c>
      <c r="CO23" s="10">
        <f t="shared" si="15"/>
        <v>86.719119227390578</v>
      </c>
      <c r="CP23" s="10">
        <f t="shared" si="15"/>
        <v>108.77803322244554</v>
      </c>
      <c r="CQ23" s="10">
        <f t="shared" si="43"/>
        <v>137.9324100312904</v>
      </c>
      <c r="CS23" s="10">
        <f t="shared" si="16"/>
        <v>1.1483106593733694</v>
      </c>
      <c r="CT23" s="10">
        <f t="shared" si="16"/>
        <v>1.5135341549474868</v>
      </c>
      <c r="CU23" s="10">
        <f t="shared" si="16"/>
        <v>1.8985348335754522</v>
      </c>
      <c r="CV23" s="10">
        <f t="shared" si="16"/>
        <v>2.4073747002568724</v>
      </c>
      <c r="CX23" s="10">
        <f t="shared" si="17"/>
        <v>0.36522349557411737</v>
      </c>
      <c r="CY23" s="10">
        <f t="shared" si="17"/>
        <v>0.38500067862796539</v>
      </c>
      <c r="CZ23" s="10">
        <f t="shared" si="18"/>
        <v>0.89384054530938561</v>
      </c>
      <c r="DB23" s="10">
        <f t="shared" si="19"/>
        <v>38.500067862796541</v>
      </c>
      <c r="DC23" s="10">
        <f t="shared" si="38"/>
        <v>45.837976682532599</v>
      </c>
      <c r="DE23" s="10">
        <f t="shared" si="20"/>
        <v>1482.2552254399391</v>
      </c>
      <c r="DF23" s="10">
        <f t="shared" si="20"/>
        <v>2101.1201063484023</v>
      </c>
      <c r="DH23" s="10">
        <f>(1/12*I23*(F23^2))</f>
        <v>9.0838153000000001E-10</v>
      </c>
      <c r="DJ23" s="10">
        <f t="shared" si="39"/>
        <v>9.5430934845926229E-4</v>
      </c>
      <c r="DK23" s="10">
        <f>((1/2*I23*(CA23^2))*1000)</f>
        <v>6.097845522682447E-2</v>
      </c>
      <c r="DL23" s="10">
        <f>(I23*9.8*(BF23))/1000</f>
        <v>9.8255299800000018E-6</v>
      </c>
      <c r="DM23" s="10">
        <f t="shared" si="46"/>
        <v>6.1942590105263734E-2</v>
      </c>
      <c r="DN23" s="10">
        <f t="shared" si="41"/>
        <v>1.5649942998875133</v>
      </c>
    </row>
    <row r="24" spans="1:118" ht="16" x14ac:dyDescent="0.2">
      <c r="A24" s="10" t="s">
        <v>130</v>
      </c>
      <c r="B24" s="10" t="str">
        <f>MID(A24, SEARCH("A",A24), SEARCH("J",A24)- SEARCH("A",A24))</f>
        <v>A4</v>
      </c>
      <c r="C24" s="16">
        <v>50</v>
      </c>
      <c r="D24" s="11" t="str">
        <f>RIGHT(A24, LEN(A24) - SEARCH("J", A24) + 1)</f>
        <v>J4</v>
      </c>
      <c r="E24" s="10">
        <v>12.94</v>
      </c>
      <c r="F24" s="10">
        <f t="shared" si="0"/>
        <v>1.294E-2</v>
      </c>
      <c r="G24" s="10">
        <f>VLOOKUP(B24,'[1]General info'!$A$6:$I$12,9,FALSE)</f>
        <v>18.338999999999999</v>
      </c>
      <c r="H24" s="14">
        <v>6.5100000000000005E-2</v>
      </c>
      <c r="I24" s="10">
        <f t="shared" si="1"/>
        <v>6.510000000000001E-5</v>
      </c>
      <c r="J24" s="10">
        <v>10.98</v>
      </c>
      <c r="K24" s="10">
        <v>8.6020000000000003</v>
      </c>
      <c r="L24" s="10">
        <v>196</v>
      </c>
      <c r="M24" s="10">
        <v>8.0429999999999993</v>
      </c>
      <c r="N24" s="10">
        <v>2.6629999999999998</v>
      </c>
      <c r="O24" s="10">
        <v>196</v>
      </c>
      <c r="P24" s="10">
        <v>1.1359999999999999</v>
      </c>
      <c r="Q24" s="10">
        <v>4.5650000000000004</v>
      </c>
      <c r="R24" s="10">
        <v>196</v>
      </c>
      <c r="S24" s="10">
        <v>6.6239999999999997</v>
      </c>
      <c r="T24" s="10">
        <v>0.56200000000000006</v>
      </c>
      <c r="U24" s="10">
        <v>196</v>
      </c>
      <c r="V24" s="10">
        <v>14.77</v>
      </c>
      <c r="W24" s="10">
        <v>23.15</v>
      </c>
      <c r="X24" s="10">
        <v>284</v>
      </c>
      <c r="Y24" s="10">
        <v>14.27</v>
      </c>
      <c r="Z24" s="10">
        <v>16.93</v>
      </c>
      <c r="AA24" s="10">
        <v>284</v>
      </c>
      <c r="AB24" s="10">
        <v>18.350000000000001</v>
      </c>
      <c r="AC24" s="10">
        <v>35.799999999999997</v>
      </c>
      <c r="AD24" s="10">
        <v>304</v>
      </c>
      <c r="AE24" s="10">
        <v>19.809999999999999</v>
      </c>
      <c r="AF24" s="10">
        <v>29.6</v>
      </c>
      <c r="AG24" s="10">
        <v>284</v>
      </c>
      <c r="AH24" s="10">
        <v>22.88</v>
      </c>
      <c r="AI24" s="10">
        <v>48.75</v>
      </c>
      <c r="AJ24" s="10">
        <v>330</v>
      </c>
      <c r="AK24" s="10">
        <v>27.12</v>
      </c>
      <c r="AL24" s="10">
        <v>44.69</v>
      </c>
      <c r="AM24" s="10">
        <v>330</v>
      </c>
      <c r="AN24" s="17">
        <f t="shared" si="44"/>
        <v>6.792801557531325</v>
      </c>
      <c r="AO24" s="17">
        <f t="shared" si="45"/>
        <v>2.5353031376937945</v>
      </c>
      <c r="AP24" s="17">
        <f t="shared" si="4"/>
        <v>2.5353031376937945</v>
      </c>
      <c r="AQ24" s="17">
        <f t="shared" si="23"/>
        <v>23.049689390531924</v>
      </c>
      <c r="AR24" s="17">
        <f t="shared" si="24"/>
        <v>24.011977427942078</v>
      </c>
      <c r="AS24" s="17">
        <f t="shared" si="25"/>
        <v>21.563156030599973</v>
      </c>
      <c r="AT24" s="17">
        <f t="shared" si="26"/>
        <v>1.181615611453555</v>
      </c>
      <c r="AU24" s="17">
        <f t="shared" si="5"/>
        <v>67.701587543058835</v>
      </c>
      <c r="AV24" s="17">
        <f t="shared" si="27"/>
        <v>112.29841245694116</v>
      </c>
      <c r="AW24" s="17">
        <f t="shared" si="42"/>
        <v>-0.26871277652752557</v>
      </c>
      <c r="AX24" s="17">
        <f t="shared" si="28"/>
        <v>-15.396107996269269</v>
      </c>
      <c r="AY24" s="17">
        <f t="shared" si="29"/>
        <v>-83.0976955393281</v>
      </c>
      <c r="AZ24" s="17"/>
      <c r="BA24" s="17">
        <f>((AN24)^2+(AO24)^2)-(AP24)^2</f>
        <v>46.142152999999993</v>
      </c>
      <c r="BB24" s="17">
        <f>2*AN24*AO24</f>
        <v>34.443622205080928</v>
      </c>
      <c r="BC24" s="17">
        <f t="shared" si="30"/>
        <v>1.3396428727868628</v>
      </c>
      <c r="BD24" s="17">
        <f t="shared" si="31"/>
        <v>0.2291004510349284</v>
      </c>
      <c r="BE24" s="17">
        <f t="shared" si="32"/>
        <v>13.126488928844106</v>
      </c>
      <c r="BF24" s="17">
        <f>Z24-N24</f>
        <v>14.266999999999999</v>
      </c>
      <c r="BH24" s="10">
        <f>X24</f>
        <v>284</v>
      </c>
      <c r="BI24" s="10">
        <f>AJ24</f>
        <v>330</v>
      </c>
      <c r="BJ24" s="10">
        <f t="shared" si="6"/>
        <v>46</v>
      </c>
      <c r="BK24" s="10">
        <f t="shared" si="7"/>
        <v>307</v>
      </c>
      <c r="BL24" s="10">
        <f t="shared" si="33"/>
        <v>23</v>
      </c>
      <c r="BM24" s="10">
        <v>2000</v>
      </c>
      <c r="BN24" s="10">
        <f t="shared" si="34"/>
        <v>5.0000000000000001E-4</v>
      </c>
      <c r="BO24" s="10">
        <f t="shared" si="35"/>
        <v>2.3E-2</v>
      </c>
      <c r="BQ24" s="10">
        <f>AE24-Y24</f>
        <v>5.5399999999999991</v>
      </c>
      <c r="BR24" s="10">
        <f>AF24-Z24</f>
        <v>12.670000000000002</v>
      </c>
      <c r="BS24" s="14">
        <f t="shared" si="36"/>
        <v>0.55399999999999994</v>
      </c>
      <c r="BT24" s="14">
        <f t="shared" si="8"/>
        <v>1.2670000000000001</v>
      </c>
      <c r="BU24" s="10">
        <f t="shared" si="9"/>
        <v>1.3828250070055865</v>
      </c>
      <c r="BV24" s="10">
        <f t="shared" si="10"/>
        <v>1.9122050000000004</v>
      </c>
      <c r="BW24" s="10">
        <f>AK24-Y24</f>
        <v>12.850000000000001</v>
      </c>
      <c r="BX24" s="10">
        <f>AL24-Z24</f>
        <v>27.759999999999998</v>
      </c>
      <c r="BY24" s="10">
        <f t="shared" si="11"/>
        <v>0.55869565217391315</v>
      </c>
      <c r="BZ24" s="10">
        <f t="shared" si="12"/>
        <v>1.2069565217391303</v>
      </c>
      <c r="CA24" s="10">
        <f t="shared" si="37"/>
        <v>1.3299943146971169</v>
      </c>
      <c r="CB24" s="10">
        <f t="shared" si="13"/>
        <v>1.7688848771266537</v>
      </c>
      <c r="CD24" s="10">
        <f>(ATAN2(J24-M24,K24-N24))</f>
        <v>1.1115361347990533</v>
      </c>
      <c r="CE24" s="10">
        <f>(ATAN2(V24-Y24,W24-Z24))</f>
        <v>1.4905829545199736</v>
      </c>
      <c r="CF24" s="10">
        <f>ATAN2(AB24-AE24,AC24-AF24)</f>
        <v>1.8020667854307835</v>
      </c>
      <c r="CG24" s="10">
        <f>ATAN2(AH24-AK24,AI24-AL24)</f>
        <v>2.3778778382719463</v>
      </c>
      <c r="CI24" s="10">
        <f t="shared" si="14"/>
        <v>63.686329300270309</v>
      </c>
      <c r="CJ24" s="10">
        <f t="shared" si="14"/>
        <v>85.404112308135225</v>
      </c>
      <c r="CK24" s="10">
        <f t="shared" si="14"/>
        <v>103.2508212058912</v>
      </c>
      <c r="CL24" s="10">
        <f t="shared" si="14"/>
        <v>136.24236433067426</v>
      </c>
      <c r="CN24" s="10">
        <f t="shared" si="15"/>
        <v>63.686329300270309</v>
      </c>
      <c r="CO24" s="10">
        <f t="shared" si="15"/>
        <v>85.404112308135225</v>
      </c>
      <c r="CP24" s="10">
        <f t="shared" si="15"/>
        <v>103.2508212058912</v>
      </c>
      <c r="CQ24" s="10">
        <f t="shared" si="43"/>
        <v>136.24236433067426</v>
      </c>
      <c r="CS24" s="10">
        <f t="shared" si="16"/>
        <v>1.1115361347990533</v>
      </c>
      <c r="CT24" s="10">
        <f t="shared" si="16"/>
        <v>1.4905829545199736</v>
      </c>
      <c r="CU24" s="10">
        <f t="shared" si="16"/>
        <v>1.8020667854307835</v>
      </c>
      <c r="CV24" s="10">
        <f t="shared" si="16"/>
        <v>2.3778778382719463</v>
      </c>
      <c r="CX24" s="10">
        <f t="shared" si="17"/>
        <v>0.37904681972092025</v>
      </c>
      <c r="CY24" s="10">
        <f t="shared" si="17"/>
        <v>0.31148383091080989</v>
      </c>
      <c r="CZ24" s="10">
        <f t="shared" si="18"/>
        <v>0.88729488375197274</v>
      </c>
      <c r="DB24" s="10">
        <f t="shared" si="19"/>
        <v>31.148383091080987</v>
      </c>
      <c r="DC24" s="10">
        <f t="shared" si="38"/>
        <v>38.578038423998812</v>
      </c>
      <c r="DE24" s="10">
        <f t="shared" si="20"/>
        <v>970.22176918873993</v>
      </c>
      <c r="DF24" s="10">
        <f t="shared" si="20"/>
        <v>1488.2650486435289</v>
      </c>
      <c r="DH24" s="10">
        <f>(1/12*I24*(F24^2))</f>
        <v>9.0838153000000001E-10</v>
      </c>
      <c r="DJ24" s="10">
        <f t="shared" si="39"/>
        <v>6.7595624096616663E-4</v>
      </c>
      <c r="DK24" s="10">
        <f>((1/2*I24*(CA24^2))*1000)</f>
        <v>5.7577202750472588E-2</v>
      </c>
      <c r="DL24" s="10">
        <f>(I24*9.8*(BF24))/1000</f>
        <v>9.1020606600000014E-6</v>
      </c>
      <c r="DM24" s="10">
        <f t="shared" si="46"/>
        <v>5.8262261052098759E-2</v>
      </c>
      <c r="DN24" s="10">
        <f t="shared" si="41"/>
        <v>1.1739997927575918</v>
      </c>
    </row>
    <row r="25" spans="1:118" ht="16" x14ac:dyDescent="0.2">
      <c r="A25" s="10" t="s">
        <v>131</v>
      </c>
      <c r="B25" s="10" t="str">
        <f>MID(A25, SEARCH("A",A25), SEARCH("J",A25)- SEARCH("A",A25))</f>
        <v>A4</v>
      </c>
      <c r="C25" s="16">
        <v>50</v>
      </c>
      <c r="D25" s="11" t="str">
        <f>RIGHT(A25, LEN(A25) - SEARCH("J", A25) + 1)</f>
        <v>J5</v>
      </c>
      <c r="E25" s="10">
        <v>12.94</v>
      </c>
      <c r="F25" s="10">
        <f t="shared" si="0"/>
        <v>1.294E-2</v>
      </c>
      <c r="G25" s="10">
        <f>VLOOKUP(B25,'[1]General info'!$A$6:$I$12,9,FALSE)</f>
        <v>18.338999999999999</v>
      </c>
      <c r="H25" s="14">
        <v>6.5100000000000005E-2</v>
      </c>
      <c r="I25" s="10">
        <f t="shared" si="1"/>
        <v>6.510000000000001E-5</v>
      </c>
      <c r="J25" s="10">
        <v>12.76</v>
      </c>
      <c r="K25" s="10">
        <v>6.1619999999999999</v>
      </c>
      <c r="L25" s="10">
        <v>385</v>
      </c>
      <c r="M25" s="10">
        <v>8.827</v>
      </c>
      <c r="N25" s="10">
        <v>0.58199999999999996</v>
      </c>
      <c r="O25" s="10">
        <v>385</v>
      </c>
      <c r="P25" s="10">
        <v>0.74</v>
      </c>
      <c r="Q25" s="10">
        <v>3.6070000000000002</v>
      </c>
      <c r="R25" s="10">
        <v>385</v>
      </c>
      <c r="S25" s="10">
        <v>7.4560000000000004</v>
      </c>
      <c r="T25" s="10">
        <v>-1.377</v>
      </c>
      <c r="U25" s="10">
        <v>385</v>
      </c>
      <c r="V25" s="10">
        <v>16.46</v>
      </c>
      <c r="W25" s="10">
        <v>19.600000000000001</v>
      </c>
      <c r="X25" s="10">
        <v>452</v>
      </c>
      <c r="Y25" s="10">
        <v>15.6</v>
      </c>
      <c r="Z25" s="10">
        <v>13.77</v>
      </c>
      <c r="AA25" s="10">
        <v>452</v>
      </c>
      <c r="AB25" s="10">
        <v>19.850000000000001</v>
      </c>
      <c r="AC25" s="10">
        <v>31.19</v>
      </c>
      <c r="AD25" s="10">
        <v>472</v>
      </c>
      <c r="AE25" s="10">
        <v>21.26</v>
      </c>
      <c r="AF25" s="10">
        <v>25.69</v>
      </c>
      <c r="AG25" s="10">
        <v>452</v>
      </c>
      <c r="AH25" s="10">
        <v>24.63</v>
      </c>
      <c r="AI25" s="10">
        <v>43.25</v>
      </c>
      <c r="AJ25" s="10">
        <v>502</v>
      </c>
      <c r="AK25" s="10">
        <v>29.44</v>
      </c>
      <c r="AL25" s="10">
        <v>40.93</v>
      </c>
      <c r="AM25" s="10">
        <v>502</v>
      </c>
      <c r="AN25" s="17">
        <f t="shared" si="44"/>
        <v>8.3633074796996443</v>
      </c>
      <c r="AO25" s="17">
        <f t="shared" si="45"/>
        <v>2.3910922190496962</v>
      </c>
      <c r="AP25" s="17">
        <f t="shared" si="4"/>
        <v>2.3910922190496962</v>
      </c>
      <c r="AQ25" s="17">
        <f t="shared" si="23"/>
        <v>22.425308225306516</v>
      </c>
      <c r="AR25" s="17">
        <f t="shared" si="24"/>
        <v>22.827758212316866</v>
      </c>
      <c r="AS25" s="17">
        <f t="shared" si="25"/>
        <v>20.492608740714296</v>
      </c>
      <c r="AT25" s="17">
        <f t="shared" si="26"/>
        <v>1.3613512344280188</v>
      </c>
      <c r="AU25" s="17">
        <f t="shared" si="5"/>
        <v>77.999680167650212</v>
      </c>
      <c r="AV25" s="17">
        <f t="shared" si="27"/>
        <v>102.00031983234979</v>
      </c>
      <c r="AW25" s="17">
        <f t="shared" si="42"/>
        <v>-0.35794378726644627</v>
      </c>
      <c r="AX25" s="17">
        <f t="shared" si="28"/>
        <v>-20.508668313295949</v>
      </c>
      <c r="AY25" s="17">
        <f t="shared" si="29"/>
        <v>-98.508348480946154</v>
      </c>
      <c r="AZ25" s="17"/>
      <c r="BA25" s="17">
        <f>((AN25)^2+(AO25)^2)-(AP25)^2</f>
        <v>69.944912000000016</v>
      </c>
      <c r="BB25" s="17">
        <f>2*AN25*AO25</f>
        <v>39.994878880459886</v>
      </c>
      <c r="BC25" s="17">
        <f t="shared" si="30"/>
        <v>1.748846701325371</v>
      </c>
      <c r="BD25" s="17">
        <f t="shared" si="31"/>
        <v>-0.17711110767034821</v>
      </c>
      <c r="BE25" s="17">
        <f t="shared" si="32"/>
        <v>-10.147718974397385</v>
      </c>
      <c r="BF25" s="17">
        <f>Z25-N25</f>
        <v>13.187999999999999</v>
      </c>
      <c r="BH25" s="10">
        <f>X25</f>
        <v>452</v>
      </c>
      <c r="BI25" s="10">
        <f>AJ25</f>
        <v>502</v>
      </c>
      <c r="BJ25" s="10">
        <f t="shared" si="6"/>
        <v>50</v>
      </c>
      <c r="BK25" s="10">
        <f t="shared" si="7"/>
        <v>477</v>
      </c>
      <c r="BL25" s="10">
        <f t="shared" si="33"/>
        <v>25</v>
      </c>
      <c r="BM25" s="10">
        <v>2000</v>
      </c>
      <c r="BN25" s="10">
        <f t="shared" si="34"/>
        <v>5.0000000000000001E-4</v>
      </c>
      <c r="BO25" s="10">
        <f t="shared" si="35"/>
        <v>2.5000000000000001E-2</v>
      </c>
      <c r="BQ25" s="10">
        <f>AE25-Y25</f>
        <v>5.6600000000000019</v>
      </c>
      <c r="BR25" s="10">
        <f>AF25-Z25</f>
        <v>11.920000000000002</v>
      </c>
      <c r="BS25" s="14">
        <f t="shared" si="36"/>
        <v>0.56600000000000028</v>
      </c>
      <c r="BT25" s="14">
        <f t="shared" si="8"/>
        <v>1.1920000000000002</v>
      </c>
      <c r="BU25" s="10">
        <f t="shared" si="9"/>
        <v>1.3195529546024292</v>
      </c>
      <c r="BV25" s="10">
        <f t="shared" si="10"/>
        <v>1.7412200000000004</v>
      </c>
      <c r="BW25" s="10">
        <f>AK25-Y25</f>
        <v>13.840000000000002</v>
      </c>
      <c r="BX25" s="10">
        <f>AL25-Z25</f>
        <v>27.16</v>
      </c>
      <c r="BY25" s="10">
        <f t="shared" si="11"/>
        <v>0.55359999999999998</v>
      </c>
      <c r="BZ25" s="10">
        <f t="shared" si="12"/>
        <v>1.0863999999999998</v>
      </c>
      <c r="CA25" s="10">
        <f t="shared" si="37"/>
        <v>1.2193186293992231</v>
      </c>
      <c r="CB25" s="10">
        <f t="shared" si="13"/>
        <v>1.4867379199999999</v>
      </c>
      <c r="CD25" s="10">
        <f>(ATAN2(J25-M25,K25-N25))</f>
        <v>0.9568302830214368</v>
      </c>
      <c r="CE25" s="10">
        <f>(ATAN2(V25-Y25,W25-Z25))</f>
        <v>1.4243396685598444</v>
      </c>
      <c r="CF25" s="10">
        <f>ATAN2(AB25-AE25,AC25-AF25)</f>
        <v>1.8217552689060255</v>
      </c>
      <c r="CG25" s="10">
        <f>ATAN2(AH25-AK25,AI25-AL25)</f>
        <v>2.692181938569413</v>
      </c>
      <c r="CI25" s="10">
        <f t="shared" si="14"/>
        <v>54.822336927436396</v>
      </c>
      <c r="CJ25" s="10">
        <f t="shared" si="14"/>
        <v>81.608651601541595</v>
      </c>
      <c r="CK25" s="10">
        <f t="shared" si="14"/>
        <v>104.37888821403563</v>
      </c>
      <c r="CL25" s="10">
        <f t="shared" si="14"/>
        <v>154.25066276137562</v>
      </c>
      <c r="CN25" s="10">
        <f t="shared" si="15"/>
        <v>54.822336927436396</v>
      </c>
      <c r="CO25" s="10">
        <f t="shared" si="15"/>
        <v>81.608651601541595</v>
      </c>
      <c r="CP25" s="10">
        <f t="shared" si="15"/>
        <v>104.37888821403563</v>
      </c>
      <c r="CQ25" s="10">
        <f t="shared" si="43"/>
        <v>154.25066276137562</v>
      </c>
      <c r="CS25" s="10">
        <f t="shared" si="16"/>
        <v>0.9568302830214368</v>
      </c>
      <c r="CT25" s="10">
        <f t="shared" si="16"/>
        <v>1.4243396685598444</v>
      </c>
      <c r="CU25" s="10">
        <f t="shared" si="16"/>
        <v>1.8217552689060255</v>
      </c>
      <c r="CV25" s="10">
        <f t="shared" si="16"/>
        <v>2.692181938569413</v>
      </c>
      <c r="CX25" s="10">
        <f t="shared" si="17"/>
        <v>0.4675093855384076</v>
      </c>
      <c r="CY25" s="10">
        <f t="shared" si="17"/>
        <v>0.39741560034618106</v>
      </c>
      <c r="CZ25" s="10">
        <f t="shared" si="18"/>
        <v>1.2678422700095686</v>
      </c>
      <c r="DB25" s="10">
        <f t="shared" si="19"/>
        <v>39.741560034618104</v>
      </c>
      <c r="DC25" s="10">
        <f t="shared" si="38"/>
        <v>50.713690800382743</v>
      </c>
      <c r="DE25" s="10">
        <f t="shared" si="20"/>
        <v>1579.3915939851549</v>
      </c>
      <c r="DF25" s="10">
        <f t="shared" si="20"/>
        <v>2571.8784345968252</v>
      </c>
      <c r="DH25" s="10">
        <f>(1/12*I25*(F25^2))</f>
        <v>9.0838153000000001E-10</v>
      </c>
      <c r="DJ25" s="10">
        <f t="shared" si="39"/>
        <v>1.1681234336965345E-3</v>
      </c>
      <c r="DK25" s="10">
        <f>((1/2*I25*(CA25^2))*1000)</f>
        <v>4.8393319296000006E-2</v>
      </c>
      <c r="DL25" s="10">
        <f>(I25*9.8*(BF25))/1000</f>
        <v>8.4136802399999999E-6</v>
      </c>
      <c r="DM25" s="10">
        <f t="shared" si="46"/>
        <v>4.9569856409936545E-2</v>
      </c>
      <c r="DN25" s="10">
        <f t="shared" si="41"/>
        <v>2.4138113497684524</v>
      </c>
    </row>
    <row r="26" spans="1:118" ht="16" x14ac:dyDescent="0.2">
      <c r="A26" s="10" t="s">
        <v>132</v>
      </c>
      <c r="B26" s="10" t="str">
        <f>MID(A26, SEARCH("A",A26), SEARCH("J",A26)- SEARCH("A",A26))</f>
        <v>A5</v>
      </c>
      <c r="C26" s="16">
        <v>50</v>
      </c>
      <c r="D26" s="11" t="str">
        <f>RIGHT(A26, LEN(A26) - SEARCH("J", A26) + 1)</f>
        <v>J1</v>
      </c>
      <c r="E26" s="10">
        <v>15.69</v>
      </c>
      <c r="F26" s="10">
        <f t="shared" si="0"/>
        <v>1.5689999999999999E-2</v>
      </c>
      <c r="G26" s="10">
        <f>VLOOKUP(B26,'[1]General info'!$A$6:$I$12,9,FALSE)</f>
        <v>20.23</v>
      </c>
      <c r="H26" s="14">
        <v>7.8700000000000006E-2</v>
      </c>
      <c r="I26" s="10">
        <f t="shared" si="1"/>
        <v>7.8700000000000002E-5</v>
      </c>
      <c r="J26" s="10">
        <v>11.39</v>
      </c>
      <c r="K26" s="10">
        <v>8.1280000000000001</v>
      </c>
      <c r="L26" s="10">
        <v>396</v>
      </c>
      <c r="M26" s="10">
        <v>9.3149999999999995</v>
      </c>
      <c r="N26" s="10">
        <v>1.982</v>
      </c>
      <c r="O26" s="10">
        <v>396</v>
      </c>
      <c r="P26" s="10">
        <v>2.6320000000000001</v>
      </c>
      <c r="Q26" s="10">
        <v>-0.89600000000000002</v>
      </c>
      <c r="R26" s="10">
        <v>396</v>
      </c>
      <c r="S26" s="10">
        <v>7.7789999999999999</v>
      </c>
      <c r="T26" s="10">
        <v>-0.38700000000000001</v>
      </c>
      <c r="U26" s="10">
        <v>396</v>
      </c>
      <c r="V26" s="10">
        <v>11.87</v>
      </c>
      <c r="W26" s="10">
        <v>22.26</v>
      </c>
      <c r="X26" s="10">
        <v>464</v>
      </c>
      <c r="Y26" s="10">
        <v>11.88</v>
      </c>
      <c r="Z26" s="10">
        <v>15.97</v>
      </c>
      <c r="AA26" s="10">
        <v>464</v>
      </c>
      <c r="AB26" s="10">
        <v>10.87</v>
      </c>
      <c r="AC26" s="10">
        <v>33.71</v>
      </c>
      <c r="AD26" s="10">
        <v>484</v>
      </c>
      <c r="AE26" s="10">
        <v>14.28</v>
      </c>
      <c r="AF26" s="10">
        <v>28.59</v>
      </c>
      <c r="AG26" s="10">
        <v>464</v>
      </c>
      <c r="AH26" s="10">
        <v>11.32</v>
      </c>
      <c r="AI26" s="10">
        <v>45.15</v>
      </c>
      <c r="AJ26" s="10">
        <v>512</v>
      </c>
      <c r="AK26" s="10">
        <v>17.3</v>
      </c>
      <c r="AL26" s="10">
        <v>44.35</v>
      </c>
      <c r="AM26" s="10">
        <v>512</v>
      </c>
      <c r="AN26" s="17">
        <f t="shared" si="44"/>
        <v>5.1721069207818973</v>
      </c>
      <c r="AO26" s="17">
        <f t="shared" si="45"/>
        <v>2.8233768788456133</v>
      </c>
      <c r="AP26" s="17">
        <f t="shared" si="4"/>
        <v>2.8233768788456133</v>
      </c>
      <c r="AQ26" s="17">
        <f t="shared" si="23"/>
        <v>24.930723615651434</v>
      </c>
      <c r="AR26" s="17">
        <f t="shared" si="24"/>
        <v>23.013537103192114</v>
      </c>
      <c r="AS26" s="17">
        <f t="shared" si="25"/>
        <v>20.438329408246656</v>
      </c>
      <c r="AT26" s="17">
        <f t="shared" si="26"/>
        <v>0.77044033178602422</v>
      </c>
      <c r="AU26" s="17">
        <f t="shared" si="5"/>
        <v>44.142979377998032</v>
      </c>
      <c r="AV26" s="17">
        <f t="shared" si="27"/>
        <v>135.85702062200198</v>
      </c>
      <c r="AW26" s="17">
        <f t="shared" si="42"/>
        <v>0.4066422130816339</v>
      </c>
      <c r="AX26" s="17">
        <f t="shared" si="28"/>
        <v>23.298882581437137</v>
      </c>
      <c r="AY26" s="17">
        <f t="shared" si="29"/>
        <v>-20.844096796560894</v>
      </c>
      <c r="AZ26" s="17"/>
      <c r="BA26" s="17">
        <f>((AN26)^2+(AO26)^2)-(AP26)^2</f>
        <v>26.750689999999995</v>
      </c>
      <c r="BB26" s="17">
        <f>2*AN26*AO26</f>
        <v>29.205614190105976</v>
      </c>
      <c r="BC26" s="17">
        <f t="shared" si="30"/>
        <v>0.91594341505279353</v>
      </c>
      <c r="BD26" s="17">
        <f t="shared" si="31"/>
        <v>0.41294382356373749</v>
      </c>
      <c r="BE26" s="17">
        <f t="shared" si="32"/>
        <v>23.65993826619551</v>
      </c>
      <c r="BF26" s="17">
        <f>Z26-N26</f>
        <v>13.988000000000001</v>
      </c>
      <c r="BH26" s="10">
        <f>X26</f>
        <v>464</v>
      </c>
      <c r="BI26" s="10">
        <f>AJ26</f>
        <v>512</v>
      </c>
      <c r="BJ26" s="10">
        <f t="shared" si="6"/>
        <v>48</v>
      </c>
      <c r="BK26" s="10">
        <f t="shared" si="7"/>
        <v>488</v>
      </c>
      <c r="BL26" s="10">
        <f t="shared" si="33"/>
        <v>24</v>
      </c>
      <c r="BM26" s="10">
        <v>2000</v>
      </c>
      <c r="BN26" s="10">
        <f t="shared" si="34"/>
        <v>5.0000000000000001E-4</v>
      </c>
      <c r="BO26" s="10">
        <f t="shared" si="35"/>
        <v>2.4E-2</v>
      </c>
      <c r="BQ26" s="10">
        <f>AE26-Y26</f>
        <v>2.3999999999999986</v>
      </c>
      <c r="BR26" s="10">
        <f>AF26-Z26</f>
        <v>12.62</v>
      </c>
      <c r="BS26" s="14">
        <f t="shared" si="36"/>
        <v>0.23999999999999985</v>
      </c>
      <c r="BT26" s="14">
        <f t="shared" si="8"/>
        <v>1.262</v>
      </c>
      <c r="BU26" s="10">
        <f t="shared" si="9"/>
        <v>1.2846182312266941</v>
      </c>
      <c r="BV26" s="10">
        <f t="shared" si="10"/>
        <v>1.650244</v>
      </c>
      <c r="BW26" s="10">
        <f>AK26-Y26</f>
        <v>5.42</v>
      </c>
      <c r="BX26" s="10">
        <f>AL26-Z26</f>
        <v>28.380000000000003</v>
      </c>
      <c r="BY26" s="10">
        <f t="shared" si="11"/>
        <v>0.2258333333333333</v>
      </c>
      <c r="BZ26" s="10">
        <f t="shared" si="12"/>
        <v>1.1825000000000001</v>
      </c>
      <c r="CA26" s="10">
        <f t="shared" si="37"/>
        <v>1.2038716478281415</v>
      </c>
      <c r="CB26" s="10">
        <f t="shared" si="13"/>
        <v>1.4493069444444446</v>
      </c>
      <c r="CD26" s="10">
        <f>(ATAN2(J26-M26,K26-N26))</f>
        <v>1.2451945751364701</v>
      </c>
      <c r="CE26" s="10">
        <f>(ATAN2(V26-Y26,W26-Z26))</f>
        <v>1.5723861505746848</v>
      </c>
      <c r="CF26" s="10">
        <f>ATAN2(AB26-AE26,AC26-AF26)</f>
        <v>2.1583480737454206</v>
      </c>
      <c r="CG26" s="10">
        <f>ATAN2(AH26-AK26,AI26-AL26)</f>
        <v>3.0086030052203845</v>
      </c>
      <c r="CI26" s="10">
        <f t="shared" si="14"/>
        <v>71.344393827905407</v>
      </c>
      <c r="CJ26" s="10">
        <f t="shared" si="14"/>
        <v>90.091090192751395</v>
      </c>
      <c r="CK26" s="10">
        <f t="shared" si="14"/>
        <v>123.66423534580356</v>
      </c>
      <c r="CL26" s="10">
        <f t="shared" si="14"/>
        <v>172.38025442950402</v>
      </c>
      <c r="CN26" s="10">
        <f t="shared" si="15"/>
        <v>71.344393827905407</v>
      </c>
      <c r="CO26" s="10">
        <f t="shared" si="15"/>
        <v>90.091090192751395</v>
      </c>
      <c r="CP26" s="10">
        <f t="shared" si="15"/>
        <v>123.66423534580356</v>
      </c>
      <c r="CQ26" s="10">
        <f t="shared" si="43"/>
        <v>172.38025442950402</v>
      </c>
      <c r="CS26" s="10">
        <f t="shared" si="16"/>
        <v>1.2451945751364701</v>
      </c>
      <c r="CT26" s="10">
        <f t="shared" si="16"/>
        <v>1.5723861505746848</v>
      </c>
      <c r="CU26" s="10">
        <f t="shared" si="16"/>
        <v>2.1583480737454206</v>
      </c>
      <c r="CV26" s="10">
        <f t="shared" si="16"/>
        <v>3.0086030052203845</v>
      </c>
      <c r="CX26" s="10">
        <f t="shared" si="17"/>
        <v>0.32719157543821464</v>
      </c>
      <c r="CY26" s="10">
        <f t="shared" si="17"/>
        <v>0.58596192317073581</v>
      </c>
      <c r="CZ26" s="10">
        <f t="shared" si="18"/>
        <v>1.4362168546456997</v>
      </c>
      <c r="DB26" s="10">
        <f t="shared" si="19"/>
        <v>58.59619231707358</v>
      </c>
      <c r="DC26" s="10">
        <f t="shared" si="38"/>
        <v>59.842368943570818</v>
      </c>
      <c r="DE26" s="10">
        <f t="shared" si="20"/>
        <v>3433.5137540594728</v>
      </c>
      <c r="DF26" s="10">
        <f t="shared" si="20"/>
        <v>3581.1091207784493</v>
      </c>
      <c r="DH26" s="10">
        <f>(1/12*I26*(F26^2))</f>
        <v>1.6145049224999995E-9</v>
      </c>
      <c r="DJ26" s="10">
        <f t="shared" si="39"/>
        <v>2.8908591517532258E-3</v>
      </c>
      <c r="DK26" s="10">
        <f>((1/2*I26*(CA26^2))*1000)</f>
        <v>5.7030228263888899E-2</v>
      </c>
      <c r="DL26" s="10">
        <f>(I26*9.8*(BF26))/1000</f>
        <v>1.0788384880000001E-5</v>
      </c>
      <c r="DM26" s="10">
        <f t="shared" si="46"/>
        <v>5.9931875800522123E-2</v>
      </c>
      <c r="DN26" s="10">
        <f t="shared" si="41"/>
        <v>5.0689945310699303</v>
      </c>
    </row>
    <row r="27" spans="1:118" ht="16" x14ac:dyDescent="0.2">
      <c r="A27" s="10" t="s">
        <v>133</v>
      </c>
      <c r="B27" s="10" t="str">
        <f>MID(A27, SEARCH("A",A27), SEARCH("J",A27)- SEARCH("A",A27))</f>
        <v>A5</v>
      </c>
      <c r="C27" s="16">
        <v>50</v>
      </c>
      <c r="D27" s="11" t="str">
        <f>RIGHT(A27, LEN(A27) - SEARCH("J", A27) + 1)</f>
        <v>J2</v>
      </c>
      <c r="E27" s="10">
        <v>15.69</v>
      </c>
      <c r="F27" s="10">
        <f t="shared" si="0"/>
        <v>1.5689999999999999E-2</v>
      </c>
      <c r="G27" s="10">
        <f>VLOOKUP(B27,'[1]General info'!$A$6:$I$12,9,FALSE)</f>
        <v>20.23</v>
      </c>
      <c r="H27" s="14">
        <v>7.8700000000000006E-2</v>
      </c>
      <c r="I27" s="10">
        <f t="shared" si="1"/>
        <v>7.8700000000000002E-5</v>
      </c>
      <c r="J27" s="10">
        <v>14.48</v>
      </c>
      <c r="K27" s="10">
        <v>6.3330000000000002</v>
      </c>
      <c r="L27" s="10">
        <v>286</v>
      </c>
      <c r="M27" s="10">
        <v>10</v>
      </c>
      <c r="N27" s="10">
        <v>0.433</v>
      </c>
      <c r="O27" s="10">
        <v>286</v>
      </c>
      <c r="P27" s="10">
        <v>1.079</v>
      </c>
      <c r="Q27" s="10">
        <v>-0.78500000000000003</v>
      </c>
      <c r="R27" s="10">
        <v>286</v>
      </c>
      <c r="S27" s="10">
        <v>7.4109999999999996</v>
      </c>
      <c r="T27" s="10">
        <v>-1.893</v>
      </c>
      <c r="U27" s="10">
        <v>286</v>
      </c>
      <c r="V27" s="10">
        <v>18.47</v>
      </c>
      <c r="W27" s="10">
        <v>20.58</v>
      </c>
      <c r="X27" s="10">
        <v>339</v>
      </c>
      <c r="Y27" s="10">
        <v>16.43</v>
      </c>
      <c r="Z27" s="10">
        <v>13.58</v>
      </c>
      <c r="AA27" s="10">
        <v>339</v>
      </c>
      <c r="AB27" s="10">
        <v>21.77</v>
      </c>
      <c r="AC27" s="10">
        <v>34.78</v>
      </c>
      <c r="AD27" s="10">
        <v>359</v>
      </c>
      <c r="AE27" s="10">
        <v>22.5</v>
      </c>
      <c r="AF27" s="10">
        <v>27.77</v>
      </c>
      <c r="AG27" s="10">
        <v>339</v>
      </c>
      <c r="AH27" s="10">
        <v>27.28</v>
      </c>
      <c r="AI27" s="10">
        <v>50.72</v>
      </c>
      <c r="AJ27" s="10">
        <v>388</v>
      </c>
      <c r="AK27" s="10">
        <v>31.9</v>
      </c>
      <c r="AL27" s="10">
        <v>45.6</v>
      </c>
      <c r="AM27" s="10">
        <v>388</v>
      </c>
      <c r="AN27" s="17">
        <f t="shared" si="44"/>
        <v>6.4282103263661181</v>
      </c>
      <c r="AO27" s="17">
        <f t="shared" si="45"/>
        <v>3.4804018446150731</v>
      </c>
      <c r="AP27" s="17">
        <f t="shared" si="4"/>
        <v>3.4804018446150731</v>
      </c>
      <c r="AQ27" s="17">
        <f t="shared" si="23"/>
        <v>27.548323106860785</v>
      </c>
      <c r="AR27" s="17">
        <f t="shared" si="24"/>
        <v>25.046700581114468</v>
      </c>
      <c r="AS27" s="17">
        <f t="shared" si="25"/>
        <v>21.85503395101458</v>
      </c>
      <c r="AT27" s="17">
        <f t="shared" si="26"/>
        <v>1.0825369431563923</v>
      </c>
      <c r="AU27" s="17">
        <f t="shared" si="5"/>
        <v>62.024798009854784</v>
      </c>
      <c r="AV27" s="17">
        <f t="shared" si="27"/>
        <v>117.97520199014522</v>
      </c>
      <c r="AW27" s="17">
        <f t="shared" si="42"/>
        <v>0.13569278331311971</v>
      </c>
      <c r="AX27" s="17">
        <f t="shared" si="28"/>
        <v>7.7746237942249632</v>
      </c>
      <c r="AY27" s="17">
        <f t="shared" si="29"/>
        <v>-54.250174215629819</v>
      </c>
      <c r="AZ27" s="17"/>
      <c r="BA27" s="17">
        <f>((AN27)^2+(AO27)^2)-(AP27)^2</f>
        <v>41.321888000000001</v>
      </c>
      <c r="BB27" s="17">
        <f>2*AN27*AO27</f>
        <v>44.745510154916595</v>
      </c>
      <c r="BC27" s="17">
        <f t="shared" si="30"/>
        <v>0.92348680028312502</v>
      </c>
      <c r="BD27" s="17">
        <f t="shared" si="31"/>
        <v>0.39372407245348695</v>
      </c>
      <c r="BE27" s="17">
        <f t="shared" si="32"/>
        <v>22.55872764428635</v>
      </c>
      <c r="BF27" s="17">
        <f>Z27-N27</f>
        <v>13.147</v>
      </c>
      <c r="BH27" s="10">
        <f>X27</f>
        <v>339</v>
      </c>
      <c r="BI27" s="10">
        <f>AJ27</f>
        <v>388</v>
      </c>
      <c r="BJ27" s="10">
        <f t="shared" si="6"/>
        <v>49</v>
      </c>
      <c r="BK27" s="10">
        <f t="shared" si="7"/>
        <v>363.5</v>
      </c>
      <c r="BL27" s="10">
        <f t="shared" si="33"/>
        <v>24.5</v>
      </c>
      <c r="BM27" s="10">
        <v>2000</v>
      </c>
      <c r="BN27" s="10">
        <f t="shared" si="34"/>
        <v>5.0000000000000001E-4</v>
      </c>
      <c r="BO27" s="10">
        <f t="shared" si="35"/>
        <v>2.4500000000000001E-2</v>
      </c>
      <c r="BQ27" s="10">
        <f>AE27-Y27</f>
        <v>6.07</v>
      </c>
      <c r="BR27" s="10">
        <f>AF27-Z27</f>
        <v>14.19</v>
      </c>
      <c r="BS27" s="14">
        <f t="shared" si="36"/>
        <v>0.60699999999999998</v>
      </c>
      <c r="BT27" s="14">
        <f t="shared" si="8"/>
        <v>1.419</v>
      </c>
      <c r="BU27" s="10">
        <f t="shared" si="9"/>
        <v>1.5433761693119408</v>
      </c>
      <c r="BV27" s="10">
        <f t="shared" si="10"/>
        <v>2.3820100000000006</v>
      </c>
      <c r="BW27" s="10">
        <f>AK27-Y27</f>
        <v>15.469999999999999</v>
      </c>
      <c r="BX27" s="10">
        <f>AL27-Z27</f>
        <v>32.020000000000003</v>
      </c>
      <c r="BY27" s="10">
        <f t="shared" si="11"/>
        <v>0.63142857142857134</v>
      </c>
      <c r="BZ27" s="10">
        <f t="shared" si="12"/>
        <v>1.306938775510204</v>
      </c>
      <c r="CA27" s="10">
        <f t="shared" si="37"/>
        <v>1.451478902274655</v>
      </c>
      <c r="CB27" s="10">
        <f t="shared" si="13"/>
        <v>2.1067910037484374</v>
      </c>
      <c r="CD27" s="10">
        <f>(ATAN2(J27-M27,K27-N27))</f>
        <v>0.92135576300688482</v>
      </c>
      <c r="CE27" s="10">
        <f>(ATAN2(V27-Y27,W27-Z27))</f>
        <v>1.2872216601988025</v>
      </c>
      <c r="CF27" s="10">
        <f>ATAN2(AB27-AE27,AC27-AF27)</f>
        <v>1.6745592667286184</v>
      </c>
      <c r="CG27" s="10">
        <f>ATAN2(AH27-AK27,AI27-AL27)</f>
        <v>2.3049048100546363</v>
      </c>
      <c r="CI27" s="10">
        <f t="shared" si="14"/>
        <v>52.789796650350205</v>
      </c>
      <c r="CJ27" s="10">
        <f t="shared" si="14"/>
        <v>73.752368427214364</v>
      </c>
      <c r="CK27" s="10">
        <f t="shared" si="14"/>
        <v>95.945178528071736</v>
      </c>
      <c r="CL27" s="10">
        <f t="shared" si="14"/>
        <v>132.06131779553334</v>
      </c>
      <c r="CN27" s="10">
        <f t="shared" si="15"/>
        <v>52.789796650350205</v>
      </c>
      <c r="CO27" s="10">
        <f t="shared" si="15"/>
        <v>73.752368427214364</v>
      </c>
      <c r="CP27" s="10">
        <f t="shared" si="15"/>
        <v>95.945178528071736</v>
      </c>
      <c r="CQ27" s="10">
        <f t="shared" si="43"/>
        <v>132.06131779553334</v>
      </c>
      <c r="CS27" s="10">
        <f t="shared" si="16"/>
        <v>0.92135576300688482</v>
      </c>
      <c r="CT27" s="10">
        <f t="shared" si="16"/>
        <v>1.2872216601988025</v>
      </c>
      <c r="CU27" s="10">
        <f t="shared" si="16"/>
        <v>1.6745592667286184</v>
      </c>
      <c r="CV27" s="10">
        <f t="shared" si="16"/>
        <v>2.3049048100546363</v>
      </c>
      <c r="CX27" s="10">
        <f t="shared" si="17"/>
        <v>0.36586589719191764</v>
      </c>
      <c r="CY27" s="10">
        <f t="shared" si="17"/>
        <v>0.38733760652981597</v>
      </c>
      <c r="CZ27" s="10">
        <f t="shared" si="18"/>
        <v>1.0176831498558339</v>
      </c>
      <c r="DB27" s="10">
        <f t="shared" si="19"/>
        <v>38.733760652981594</v>
      </c>
      <c r="DC27" s="10">
        <f t="shared" si="38"/>
        <v>41.538087749217709</v>
      </c>
      <c r="DE27" s="10">
        <f t="shared" si="20"/>
        <v>1500.3042143224652</v>
      </c>
      <c r="DF27" s="10">
        <f t="shared" si="20"/>
        <v>1725.4127338617104</v>
      </c>
      <c r="DH27" s="10">
        <f>(1/12*I27*(F27^2))</f>
        <v>1.6145049224999995E-9</v>
      </c>
      <c r="DJ27" s="10">
        <f t="shared" si="39"/>
        <v>1.3928436760819564E-3</v>
      </c>
      <c r="DK27" s="10">
        <f>((1/2*I27*(CA27^2))*1000)</f>
        <v>8.2902225997501008E-2</v>
      </c>
      <c r="DL27" s="10">
        <f>(I27*9.8*(BF27))/1000</f>
        <v>1.0139755220000001E-5</v>
      </c>
      <c r="DM27" s="10">
        <f t="shared" si="46"/>
        <v>8.4305209428802971E-2</v>
      </c>
      <c r="DN27" s="10">
        <f t="shared" si="41"/>
        <v>1.6801040735913919</v>
      </c>
    </row>
    <row r="28" spans="1:118" ht="16" x14ac:dyDescent="0.2">
      <c r="A28" s="10" t="s">
        <v>134</v>
      </c>
      <c r="B28" s="10" t="str">
        <f>MID(A28, SEARCH("A",A28), SEARCH("J",A28)- SEARCH("A",A28))</f>
        <v>A5</v>
      </c>
      <c r="C28" s="16">
        <v>50</v>
      </c>
      <c r="D28" s="11" t="str">
        <f>RIGHT(A28, LEN(A28) - SEARCH("J", A28) + 1)</f>
        <v>J3</v>
      </c>
      <c r="E28" s="10">
        <v>15.69</v>
      </c>
      <c r="F28" s="10">
        <f t="shared" si="0"/>
        <v>1.5689999999999999E-2</v>
      </c>
      <c r="G28" s="10">
        <f>VLOOKUP(B28,'[1]General info'!$A$6:$I$12,9,FALSE)</f>
        <v>20.23</v>
      </c>
      <c r="H28" s="14">
        <v>7.8700000000000006E-2</v>
      </c>
      <c r="I28" s="10">
        <f t="shared" si="1"/>
        <v>7.8700000000000002E-5</v>
      </c>
      <c r="J28" s="10">
        <v>15.22</v>
      </c>
      <c r="K28" s="10">
        <v>6.5860000000000003</v>
      </c>
      <c r="L28" s="10">
        <v>461</v>
      </c>
      <c r="M28" s="10">
        <v>10.84</v>
      </c>
      <c r="N28" s="10">
        <v>0.61099999999999999</v>
      </c>
      <c r="O28" s="10">
        <v>461</v>
      </c>
      <c r="P28" s="10">
        <v>1.804</v>
      </c>
      <c r="Q28" s="10">
        <v>-0.89</v>
      </c>
      <c r="R28" s="10">
        <v>461</v>
      </c>
      <c r="S28" s="10">
        <v>8.6080000000000005</v>
      </c>
      <c r="T28" s="10">
        <v>-1.869</v>
      </c>
      <c r="U28" s="10">
        <v>461</v>
      </c>
      <c r="V28" s="10">
        <v>19.2</v>
      </c>
      <c r="W28" s="10">
        <v>23.06</v>
      </c>
      <c r="X28" s="10">
        <v>529</v>
      </c>
      <c r="Y28" s="10">
        <v>17.72</v>
      </c>
      <c r="Z28" s="10">
        <v>16.12</v>
      </c>
      <c r="AA28" s="10">
        <v>529</v>
      </c>
      <c r="AB28" s="10">
        <v>21.16</v>
      </c>
      <c r="AC28" s="10">
        <v>37.229999999999997</v>
      </c>
      <c r="AD28" s="10">
        <v>549</v>
      </c>
      <c r="AE28" s="10">
        <v>23.3</v>
      </c>
      <c r="AF28" s="10">
        <v>29.96</v>
      </c>
      <c r="AG28" s="10">
        <v>529</v>
      </c>
      <c r="AH28" s="10">
        <v>25</v>
      </c>
      <c r="AI28" s="10">
        <v>50.72</v>
      </c>
      <c r="AJ28" s="10">
        <v>575</v>
      </c>
      <c r="AK28" s="10">
        <v>30.95</v>
      </c>
      <c r="AL28" s="10">
        <v>46.78</v>
      </c>
      <c r="AM28" s="10">
        <v>575</v>
      </c>
      <c r="AN28" s="17">
        <f t="shared" si="44"/>
        <v>6.874071355463224</v>
      </c>
      <c r="AO28" s="17">
        <f t="shared" si="45"/>
        <v>3.3364987636742796</v>
      </c>
      <c r="AP28" s="17">
        <f t="shared" si="4"/>
        <v>3.3364987636742796</v>
      </c>
      <c r="AQ28" s="17">
        <f t="shared" si="23"/>
        <v>29.601069507705294</v>
      </c>
      <c r="AR28" s="17">
        <f t="shared" si="24"/>
        <v>27.08589125356594</v>
      </c>
      <c r="AS28" s="17">
        <f t="shared" si="25"/>
        <v>23.955108035657027</v>
      </c>
      <c r="AT28" s="17">
        <f t="shared" si="26"/>
        <v>1.0624076963823534</v>
      </c>
      <c r="AU28" s="17">
        <f t="shared" si="5"/>
        <v>60.871477124925029</v>
      </c>
      <c r="AV28" s="17">
        <f t="shared" si="27"/>
        <v>119.12852287507496</v>
      </c>
      <c r="AW28" s="17">
        <f t="shared" si="42"/>
        <v>0.164610242159662</v>
      </c>
      <c r="AX28" s="17">
        <f t="shared" si="28"/>
        <v>9.4314721403750816</v>
      </c>
      <c r="AY28" s="17">
        <f t="shared" si="29"/>
        <v>-51.440004984549944</v>
      </c>
      <c r="AZ28" s="17"/>
      <c r="BA28" s="17">
        <f>((AN28)^2+(AO28)^2)-(AP28)^2</f>
        <v>47.252857000000006</v>
      </c>
      <c r="BB28" s="17">
        <f>2*AN28*AO28</f>
        <v>45.870661157823655</v>
      </c>
      <c r="BC28" s="17">
        <f t="shared" si="30"/>
        <v>1.0301324595566812</v>
      </c>
      <c r="BD28" s="17">
        <f t="shared" si="31"/>
        <v>0.51470528300985041</v>
      </c>
      <c r="BE28" s="17">
        <f t="shared" si="32"/>
        <v>29.490440409549084</v>
      </c>
      <c r="BF28" s="17">
        <f>Z28-N28</f>
        <v>15.509</v>
      </c>
      <c r="BH28" s="10">
        <f>X28</f>
        <v>529</v>
      </c>
      <c r="BI28" s="10">
        <f>AJ28</f>
        <v>575</v>
      </c>
      <c r="BJ28" s="10">
        <f t="shared" si="6"/>
        <v>46</v>
      </c>
      <c r="BK28" s="10">
        <f t="shared" si="7"/>
        <v>552</v>
      </c>
      <c r="BL28" s="10">
        <f t="shared" si="33"/>
        <v>23</v>
      </c>
      <c r="BM28" s="10">
        <v>2000</v>
      </c>
      <c r="BN28" s="10">
        <f t="shared" si="34"/>
        <v>5.0000000000000001E-4</v>
      </c>
      <c r="BO28" s="10">
        <f t="shared" si="35"/>
        <v>2.3E-2</v>
      </c>
      <c r="BQ28" s="10">
        <f>AE28-Y28</f>
        <v>5.5800000000000018</v>
      </c>
      <c r="BR28" s="10">
        <f>AF28-Z28</f>
        <v>13.84</v>
      </c>
      <c r="BS28" s="14">
        <f t="shared" si="36"/>
        <v>0.55800000000000027</v>
      </c>
      <c r="BT28" s="14">
        <f t="shared" si="8"/>
        <v>1.3839999999999999</v>
      </c>
      <c r="BU28" s="10">
        <f t="shared" si="9"/>
        <v>1.4922533296997531</v>
      </c>
      <c r="BV28" s="10">
        <f t="shared" si="10"/>
        <v>2.22682</v>
      </c>
      <c r="BW28" s="10">
        <f>AK28-Y28</f>
        <v>13.23</v>
      </c>
      <c r="BX28" s="10">
        <f>AL28-Z28</f>
        <v>30.66</v>
      </c>
      <c r="BY28" s="10">
        <f t="shared" si="11"/>
        <v>0.5752173913043479</v>
      </c>
      <c r="BZ28" s="10">
        <f t="shared" si="12"/>
        <v>1.3330434782608696</v>
      </c>
      <c r="CA28" s="10">
        <f t="shared" si="37"/>
        <v>1.4518539741285335</v>
      </c>
      <c r="CB28" s="10">
        <f t="shared" si="13"/>
        <v>2.1078799621928161</v>
      </c>
      <c r="CD28" s="10">
        <f>(ATAN2(J28-M28,K28-N28))</f>
        <v>0.93822890755938182</v>
      </c>
      <c r="CE28" s="10">
        <f>(ATAN2(V28-Y28,W28-Z28))</f>
        <v>1.360687245222822</v>
      </c>
      <c r="CF28" s="10">
        <f>ATAN2(AB28-AE28,AC28-AF28)</f>
        <v>1.8570711656341223</v>
      </c>
      <c r="CG28" s="10">
        <f>ATAN2(AH28-AK28,AI28-AL28)</f>
        <v>2.5566992510608681</v>
      </c>
      <c r="CI28" s="10">
        <f t="shared" si="14"/>
        <v>53.756556620322435</v>
      </c>
      <c r="CJ28" s="10">
        <f t="shared" si="14"/>
        <v>77.96163638855019</v>
      </c>
      <c r="CK28" s="10">
        <f t="shared" si="14"/>
        <v>106.40234004627546</v>
      </c>
      <c r="CL28" s="10">
        <f t="shared" si="14"/>
        <v>146.48807657004622</v>
      </c>
      <c r="CN28" s="10">
        <f t="shared" si="15"/>
        <v>53.756556620322435</v>
      </c>
      <c r="CO28" s="10">
        <f t="shared" si="15"/>
        <v>77.96163638855019</v>
      </c>
      <c r="CP28" s="10">
        <f t="shared" si="15"/>
        <v>106.40234004627546</v>
      </c>
      <c r="CQ28" s="10">
        <f t="shared" si="43"/>
        <v>146.48807657004622</v>
      </c>
      <c r="CS28" s="10">
        <f t="shared" si="16"/>
        <v>0.93822890755938182</v>
      </c>
      <c r="CT28" s="10">
        <f t="shared" si="16"/>
        <v>1.360687245222822</v>
      </c>
      <c r="CU28" s="10">
        <f t="shared" si="16"/>
        <v>1.8570711656341223</v>
      </c>
      <c r="CV28" s="10">
        <f t="shared" si="16"/>
        <v>2.5566992510608681</v>
      </c>
      <c r="CX28" s="10">
        <f t="shared" si="17"/>
        <v>0.42245833766344021</v>
      </c>
      <c r="CY28" s="10">
        <f t="shared" si="17"/>
        <v>0.49638392041130031</v>
      </c>
      <c r="CZ28" s="10">
        <f t="shared" si="18"/>
        <v>1.1960120058380461</v>
      </c>
      <c r="DB28" s="10">
        <f t="shared" si="19"/>
        <v>49.638392041130032</v>
      </c>
      <c r="DC28" s="10">
        <f t="shared" si="38"/>
        <v>52.000521992958525</v>
      </c>
      <c r="DE28" s="10">
        <f t="shared" si="20"/>
        <v>2463.9699644289212</v>
      </c>
      <c r="DF28" s="10">
        <f t="shared" si="20"/>
        <v>2704.0542875401634</v>
      </c>
      <c r="DH28" s="10">
        <f>(1/12*I28*(F28^2))</f>
        <v>1.6145049224999995E-9</v>
      </c>
      <c r="DJ28" s="10">
        <f t="shared" si="39"/>
        <v>2.1828544789704116E-3</v>
      </c>
      <c r="DK28" s="10">
        <f>((1/2*I28*(CA28^2))*1000)</f>
        <v>8.2945076512287316E-2</v>
      </c>
      <c r="DL28" s="10">
        <f>(I28*9.8*(BF28))/1000</f>
        <v>1.1961471340000002E-5</v>
      </c>
      <c r="DM28" s="10">
        <f t="shared" si="46"/>
        <v>8.5139892462597733E-2</v>
      </c>
      <c r="DN28" s="10">
        <f t="shared" si="41"/>
        <v>2.6316866181286218</v>
      </c>
    </row>
    <row r="29" spans="1:118" ht="16" x14ac:dyDescent="0.2">
      <c r="A29" s="10" t="s">
        <v>135</v>
      </c>
      <c r="B29" s="10" t="str">
        <f>MID(A29, SEARCH("A",A29), SEARCH("J",A29)- SEARCH("A",A29))</f>
        <v>A5</v>
      </c>
      <c r="C29" s="16">
        <v>50</v>
      </c>
      <c r="D29" s="11" t="str">
        <f>RIGHT(A29, LEN(A29) - SEARCH("J", A29) + 1)</f>
        <v>J4</v>
      </c>
      <c r="E29" s="10">
        <v>15.69</v>
      </c>
      <c r="F29" s="10">
        <f t="shared" si="0"/>
        <v>1.5689999999999999E-2</v>
      </c>
      <c r="G29" s="10">
        <f>VLOOKUP(B29,'[1]General info'!$A$6:$I$12,9,FALSE)</f>
        <v>20.23</v>
      </c>
      <c r="H29" s="14">
        <v>7.8700000000000006E-2</v>
      </c>
      <c r="I29" s="10">
        <f t="shared" si="1"/>
        <v>7.8700000000000002E-5</v>
      </c>
      <c r="J29" s="10">
        <v>12.12</v>
      </c>
      <c r="K29" s="10">
        <v>5.8680000000000003</v>
      </c>
      <c r="L29" s="10">
        <v>221</v>
      </c>
      <c r="M29" s="10">
        <v>8.2850000000000001</v>
      </c>
      <c r="N29" s="10">
        <v>1.125</v>
      </c>
      <c r="O29" s="10">
        <v>221</v>
      </c>
      <c r="P29" s="10">
        <v>4.3889999999999998E-2</v>
      </c>
      <c r="Q29" s="10">
        <v>0.63900000000000001</v>
      </c>
      <c r="R29" s="10">
        <v>221</v>
      </c>
      <c r="S29" s="10">
        <v>6.5780000000000003</v>
      </c>
      <c r="T29" s="10">
        <v>-1.0369999999999999</v>
      </c>
      <c r="U29" s="10">
        <v>221</v>
      </c>
      <c r="V29" s="10">
        <v>15.34</v>
      </c>
      <c r="W29" s="10">
        <v>18.79</v>
      </c>
      <c r="X29" s="10">
        <v>297</v>
      </c>
      <c r="Y29" s="10">
        <v>13.66</v>
      </c>
      <c r="Z29" s="10">
        <v>12.83</v>
      </c>
      <c r="AA29" s="10">
        <v>297</v>
      </c>
      <c r="AB29" s="10">
        <v>17.38</v>
      </c>
      <c r="AC29" s="10">
        <v>29.56</v>
      </c>
      <c r="AD29" s="10">
        <v>317</v>
      </c>
      <c r="AE29" s="10">
        <v>18.62</v>
      </c>
      <c r="AF29" s="10">
        <v>23.59</v>
      </c>
      <c r="AG29" s="10">
        <v>297</v>
      </c>
      <c r="AH29" s="10">
        <v>22.05</v>
      </c>
      <c r="AI29" s="10">
        <v>43.43</v>
      </c>
      <c r="AJ29" s="10">
        <v>352</v>
      </c>
      <c r="AK29" s="10">
        <v>26.54</v>
      </c>
      <c r="AL29" s="10">
        <v>40.22</v>
      </c>
      <c r="AM29" s="10">
        <v>352</v>
      </c>
      <c r="AN29" s="17">
        <f t="shared" si="44"/>
        <v>6.7456333647849558</v>
      </c>
      <c r="AO29" s="17">
        <f t="shared" si="45"/>
        <v>2.7546493424753717</v>
      </c>
      <c r="AP29" s="17">
        <f t="shared" si="4"/>
        <v>2.7546493424753717</v>
      </c>
      <c r="AQ29" s="17">
        <f t="shared" si="23"/>
        <v>23.73667588631778</v>
      </c>
      <c r="AR29" s="17">
        <f t="shared" si="24"/>
        <v>21.676774967692957</v>
      </c>
      <c r="AS29" s="17">
        <f t="shared" si="25"/>
        <v>19.021704708043387</v>
      </c>
      <c r="AT29" s="17">
        <f t="shared" si="26"/>
        <v>1.1621660739924857</v>
      </c>
      <c r="AU29" s="17">
        <f t="shared" si="5"/>
        <v>66.587211133057977</v>
      </c>
      <c r="AV29" s="17">
        <f t="shared" si="27"/>
        <v>113.41278886694202</v>
      </c>
      <c r="AW29" s="17">
        <f t="shared" si="42"/>
        <v>5.8904416229706436E-2</v>
      </c>
      <c r="AX29" s="17">
        <f t="shared" si="28"/>
        <v>3.3749744446440877</v>
      </c>
      <c r="AY29" s="17">
        <f t="shared" si="29"/>
        <v>-63.212236688413888</v>
      </c>
      <c r="AZ29" s="17"/>
      <c r="BA29" s="17">
        <f>((AN29)^2+(AO29)^2)-(AP29)^2</f>
        <v>45.503569492100006</v>
      </c>
      <c r="BB29" s="17">
        <f>2*AN29*AO29</f>
        <v>37.163709025769613</v>
      </c>
      <c r="BC29" s="17">
        <f t="shared" si="30"/>
        <v>1.2244087225133387</v>
      </c>
      <c r="BD29" s="17">
        <f t="shared" si="31"/>
        <v>0.33950219156643613</v>
      </c>
      <c r="BE29" s="17">
        <f t="shared" si="32"/>
        <v>19.452042712197478</v>
      </c>
      <c r="BF29" s="17">
        <f>Z29-N29</f>
        <v>11.705</v>
      </c>
      <c r="BH29" s="10">
        <f>X29</f>
        <v>297</v>
      </c>
      <c r="BI29" s="10">
        <f>AJ29</f>
        <v>352</v>
      </c>
      <c r="BJ29" s="10">
        <f t="shared" si="6"/>
        <v>55</v>
      </c>
      <c r="BK29" s="10">
        <f t="shared" si="7"/>
        <v>324.5</v>
      </c>
      <c r="BL29" s="10">
        <f t="shared" si="33"/>
        <v>27.5</v>
      </c>
      <c r="BM29" s="10">
        <v>2000</v>
      </c>
      <c r="BN29" s="10">
        <f t="shared" si="34"/>
        <v>5.0000000000000001E-4</v>
      </c>
      <c r="BO29" s="10">
        <f t="shared" si="35"/>
        <v>2.75E-2</v>
      </c>
      <c r="BQ29" s="10">
        <f>AE29-Y29</f>
        <v>4.9600000000000009</v>
      </c>
      <c r="BR29" s="10">
        <f>AF29-Z29</f>
        <v>10.76</v>
      </c>
      <c r="BS29" s="14">
        <f t="shared" si="36"/>
        <v>0.49600000000000005</v>
      </c>
      <c r="BT29" s="14">
        <f t="shared" si="8"/>
        <v>1.0760000000000001</v>
      </c>
      <c r="BU29" s="10">
        <f t="shared" si="9"/>
        <v>1.1848172854917336</v>
      </c>
      <c r="BV29" s="10">
        <f t="shared" si="10"/>
        <v>1.4037920000000002</v>
      </c>
      <c r="BW29" s="10">
        <f>AK29-Y29</f>
        <v>12.879999999999999</v>
      </c>
      <c r="BX29" s="10">
        <f>AL29-Z29</f>
        <v>27.39</v>
      </c>
      <c r="BY29" s="10">
        <f t="shared" si="11"/>
        <v>0.46836363636363632</v>
      </c>
      <c r="BZ29" s="10">
        <f t="shared" si="12"/>
        <v>0.996</v>
      </c>
      <c r="CA29" s="10">
        <f t="shared" si="37"/>
        <v>1.1006273192446971</v>
      </c>
      <c r="CB29" s="10">
        <f t="shared" si="13"/>
        <v>1.2113804958677685</v>
      </c>
      <c r="CD29" s="10">
        <f>(ATAN2(J29-M29,K29-N29))</f>
        <v>0.89085763340318957</v>
      </c>
      <c r="CE29" s="10">
        <f>(ATAN2(V29-Y29,W29-Z29))</f>
        <v>1.2960458986717132</v>
      </c>
      <c r="CF29" s="10">
        <f>ATAN2(AB29-AE29,AC29-AF29)</f>
        <v>1.7755896288216677</v>
      </c>
      <c r="CG29" s="10">
        <f>ATAN2(AH29-AK29,AI29-AL29)</f>
        <v>2.5209219376403098</v>
      </c>
      <c r="CI29" s="10">
        <f t="shared" si="14"/>
        <v>51.042382541015471</v>
      </c>
      <c r="CJ29" s="10">
        <f t="shared" si="14"/>
        <v>74.25796004912911</v>
      </c>
      <c r="CK29" s="10">
        <f t="shared" si="14"/>
        <v>101.73379187868196</v>
      </c>
      <c r="CL29" s="10">
        <f t="shared" si="14"/>
        <v>144.43818750873146</v>
      </c>
      <c r="CN29" s="10">
        <f t="shared" si="15"/>
        <v>51.042382541015471</v>
      </c>
      <c r="CO29" s="10">
        <f t="shared" si="15"/>
        <v>74.25796004912911</v>
      </c>
      <c r="CP29" s="10">
        <f t="shared" si="15"/>
        <v>101.73379187868196</v>
      </c>
      <c r="CQ29" s="10">
        <f t="shared" si="43"/>
        <v>144.43818750873146</v>
      </c>
      <c r="CS29" s="10">
        <f t="shared" si="16"/>
        <v>0.89085763340318957</v>
      </c>
      <c r="CT29" s="10">
        <f t="shared" si="16"/>
        <v>1.2960458986717132</v>
      </c>
      <c r="CU29" s="10">
        <f t="shared" si="16"/>
        <v>1.7755896288216677</v>
      </c>
      <c r="CV29" s="10">
        <f t="shared" si="16"/>
        <v>2.5209219376403098</v>
      </c>
      <c r="CX29" s="10">
        <f t="shared" si="17"/>
        <v>0.40518826526852358</v>
      </c>
      <c r="CY29" s="10">
        <f t="shared" si="17"/>
        <v>0.47954373014995455</v>
      </c>
      <c r="CZ29" s="10">
        <f t="shared" si="18"/>
        <v>1.2248760389685966</v>
      </c>
      <c r="DB29" s="10">
        <f t="shared" si="19"/>
        <v>47.954373014995454</v>
      </c>
      <c r="DC29" s="10">
        <f t="shared" si="38"/>
        <v>44.540946871585334</v>
      </c>
      <c r="DE29" s="10">
        <f t="shared" si="20"/>
        <v>2299.621891261324</v>
      </c>
      <c r="DF29" s="10">
        <f t="shared" si="20"/>
        <v>1983.8959482173873</v>
      </c>
      <c r="DH29" s="10">
        <f>(1/12*I29*(F29^2))</f>
        <v>1.6145049224999995E-9</v>
      </c>
      <c r="DJ29" s="10">
        <f t="shared" si="39"/>
        <v>1.6015048870623879E-3</v>
      </c>
      <c r="DK29" s="10">
        <f>((1/2*I29*(CA29^2))*1000)</f>
        <v>4.7667822512396693E-2</v>
      </c>
      <c r="DL29" s="10">
        <f>(I29*9.8*(BF29))/1000</f>
        <v>9.0275983000000008E-6</v>
      </c>
      <c r="DM29" s="10">
        <f t="shared" si="46"/>
        <v>4.927835499775908E-2</v>
      </c>
      <c r="DN29" s="10">
        <f t="shared" si="41"/>
        <v>3.359718994182908</v>
      </c>
    </row>
    <row r="30" spans="1:118" ht="16" x14ac:dyDescent="0.2">
      <c r="A30" s="10" t="s">
        <v>136</v>
      </c>
      <c r="B30" s="10" t="str">
        <f>MID(A30, SEARCH("A",A30), SEARCH("J",A30)- SEARCH("A",A30))</f>
        <v>A5</v>
      </c>
      <c r="C30" s="16">
        <v>50</v>
      </c>
      <c r="D30" s="11" t="str">
        <f>RIGHT(A30, LEN(A30) - SEARCH("J", A30) + 1)</f>
        <v>J5</v>
      </c>
      <c r="E30" s="10">
        <v>15.69</v>
      </c>
      <c r="F30" s="10">
        <f t="shared" si="0"/>
        <v>1.5689999999999999E-2</v>
      </c>
      <c r="G30" s="10">
        <f>VLOOKUP(B30,'[1]General info'!$A$6:$I$12,9,FALSE)</f>
        <v>20.23</v>
      </c>
      <c r="H30" s="14">
        <v>7.8700000000000006E-2</v>
      </c>
      <c r="I30" s="10">
        <f t="shared" si="1"/>
        <v>7.8700000000000002E-5</v>
      </c>
      <c r="J30" s="10">
        <v>14.91</v>
      </c>
      <c r="K30" s="10">
        <v>7.9039999999999999</v>
      </c>
      <c r="L30" s="10">
        <v>193</v>
      </c>
      <c r="M30" s="10">
        <v>10.38</v>
      </c>
      <c r="N30" s="10">
        <v>1.643</v>
      </c>
      <c r="O30" s="10">
        <v>193</v>
      </c>
      <c r="P30" s="10">
        <v>0.33300000000000002</v>
      </c>
      <c r="Q30" s="10">
        <v>-0.16400000000000001</v>
      </c>
      <c r="R30" s="10">
        <v>193</v>
      </c>
      <c r="S30" s="10">
        <v>8.5060000000000002</v>
      </c>
      <c r="T30" s="10">
        <v>-0.83599999999999997</v>
      </c>
      <c r="U30" s="10">
        <v>193</v>
      </c>
      <c r="V30" s="10">
        <v>18.13</v>
      </c>
      <c r="W30" s="10">
        <v>24.59</v>
      </c>
      <c r="X30" s="10">
        <v>239</v>
      </c>
      <c r="Y30" s="10">
        <v>16.5</v>
      </c>
      <c r="Z30" s="10">
        <v>17.18</v>
      </c>
      <c r="AA30" s="10">
        <v>239</v>
      </c>
      <c r="AB30" s="10">
        <v>20.48</v>
      </c>
      <c r="AC30" s="10">
        <v>38.54</v>
      </c>
      <c r="AD30" s="10">
        <v>259</v>
      </c>
      <c r="AE30" s="10">
        <v>21.83</v>
      </c>
      <c r="AF30" s="10">
        <v>30.86</v>
      </c>
      <c r="AG30" s="10">
        <v>239</v>
      </c>
      <c r="AH30" s="10">
        <v>25.05</v>
      </c>
      <c r="AI30" s="10">
        <v>55.22</v>
      </c>
      <c r="AJ30" s="10">
        <v>290</v>
      </c>
      <c r="AK30" s="10">
        <v>30.4</v>
      </c>
      <c r="AL30" s="10">
        <v>50.24</v>
      </c>
      <c r="AM30" s="10">
        <v>290</v>
      </c>
      <c r="AN30" s="17">
        <f t="shared" si="44"/>
        <v>8.2005800404605527</v>
      </c>
      <c r="AO30" s="17">
        <f t="shared" si="45"/>
        <v>3.1076224030599344</v>
      </c>
      <c r="AP30" s="17">
        <f t="shared" si="4"/>
        <v>3.1076224030599344</v>
      </c>
      <c r="AQ30" s="17">
        <f t="shared" si="23"/>
        <v>30.487599528332826</v>
      </c>
      <c r="AR30" s="17">
        <f t="shared" si="24"/>
        <v>27.186446108309191</v>
      </c>
      <c r="AS30" s="17">
        <f t="shared" si="25"/>
        <v>24.220390356061564</v>
      </c>
      <c r="AT30" s="17">
        <f t="shared" si="26"/>
        <v>1.0652893515514708</v>
      </c>
      <c r="AU30" s="17">
        <f t="shared" si="5"/>
        <v>61.03658380412751</v>
      </c>
      <c r="AV30" s="17">
        <f t="shared" si="27"/>
        <v>118.9634161958725</v>
      </c>
      <c r="AW30" s="17">
        <f t="shared" si="42"/>
        <v>0.17795217816633629</v>
      </c>
      <c r="AX30" s="17">
        <f t="shared" si="28"/>
        <v>10.195908764091147</v>
      </c>
      <c r="AY30" s="17">
        <f t="shared" si="29"/>
        <v>-50.840675040036359</v>
      </c>
      <c r="AZ30" s="17"/>
      <c r="BA30" s="17">
        <f>((AN30)^2+(AO30)^2)-(AP30)^2</f>
        <v>67.249512999999993</v>
      </c>
      <c r="BB30" s="17">
        <f>2*AN30*AO30</f>
        <v>50.968612503642717</v>
      </c>
      <c r="BC30" s="17">
        <f t="shared" si="30"/>
        <v>1.3194299333770108</v>
      </c>
      <c r="BD30" s="17">
        <f t="shared" si="31"/>
        <v>0.24872764344269963</v>
      </c>
      <c r="BE30" s="17">
        <f t="shared" si="32"/>
        <v>14.251044217500535</v>
      </c>
      <c r="BF30" s="17">
        <f>Z30-N30</f>
        <v>15.536999999999999</v>
      </c>
      <c r="BH30" s="10">
        <f>X30</f>
        <v>239</v>
      </c>
      <c r="BI30" s="10">
        <f>AJ30</f>
        <v>290</v>
      </c>
      <c r="BJ30" s="10">
        <f t="shared" si="6"/>
        <v>51</v>
      </c>
      <c r="BK30" s="10">
        <f t="shared" si="7"/>
        <v>264.5</v>
      </c>
      <c r="BL30" s="10">
        <f t="shared" si="33"/>
        <v>25.5</v>
      </c>
      <c r="BM30" s="10">
        <v>2000</v>
      </c>
      <c r="BN30" s="10">
        <f t="shared" si="34"/>
        <v>5.0000000000000001E-4</v>
      </c>
      <c r="BO30" s="10">
        <f t="shared" si="35"/>
        <v>2.5500000000000002E-2</v>
      </c>
      <c r="BQ30" s="10">
        <f>AE30-Y30</f>
        <v>5.3299999999999983</v>
      </c>
      <c r="BR30" s="10">
        <f>AF30-Z30</f>
        <v>13.68</v>
      </c>
      <c r="BS30" s="14">
        <f t="shared" si="36"/>
        <v>0.53299999999999981</v>
      </c>
      <c r="BT30" s="14">
        <f t="shared" si="8"/>
        <v>1.3680000000000001</v>
      </c>
      <c r="BU30" s="10">
        <f t="shared" si="9"/>
        <v>1.4681665436863762</v>
      </c>
      <c r="BV30" s="10">
        <f t="shared" si="10"/>
        <v>2.155513</v>
      </c>
      <c r="BW30" s="10">
        <f>AK30-Y30</f>
        <v>13.899999999999999</v>
      </c>
      <c r="BX30" s="10">
        <f>AL30-Z30</f>
        <v>33.06</v>
      </c>
      <c r="BY30" s="10">
        <f t="shared" si="11"/>
        <v>0.54509803921568623</v>
      </c>
      <c r="BZ30" s="10">
        <f t="shared" si="12"/>
        <v>1.296470588235294</v>
      </c>
      <c r="CA30" s="10">
        <f t="shared" si="37"/>
        <v>1.4064024525419299</v>
      </c>
      <c r="CB30" s="10">
        <f t="shared" si="13"/>
        <v>1.9779678585159552</v>
      </c>
      <c r="CD30" s="10">
        <f>(ATAN2(J30-M30,K30-N30))</f>
        <v>0.94445458349929468</v>
      </c>
      <c r="CE30" s="10">
        <f>(ATAN2(V30-Y30,W30-Z30))</f>
        <v>1.35427176648322</v>
      </c>
      <c r="CF30" s="10">
        <f>ATAN2(AB30-AE30,AC30-AF30)</f>
        <v>1.7447999277302639</v>
      </c>
      <c r="CG30" s="10">
        <f>ATAN2(AH30-AK30,AI30-AL30)</f>
        <v>2.3919971904546</v>
      </c>
      <c r="CI30" s="10">
        <f t="shared" si="14"/>
        <v>54.113261576295585</v>
      </c>
      <c r="CJ30" s="10">
        <f t="shared" si="14"/>
        <v>77.594056533215081</v>
      </c>
      <c r="CK30" s="10">
        <f t="shared" si="14"/>
        <v>99.969671953675174</v>
      </c>
      <c r="CL30" s="10">
        <f t="shared" si="14"/>
        <v>137.05134362019913</v>
      </c>
      <c r="CN30" s="10">
        <f t="shared" si="15"/>
        <v>54.113261576295585</v>
      </c>
      <c r="CO30" s="10">
        <f t="shared" si="15"/>
        <v>77.594056533215081</v>
      </c>
      <c r="CP30" s="10">
        <f t="shared" si="15"/>
        <v>99.969671953675174</v>
      </c>
      <c r="CQ30" s="10">
        <f t="shared" si="43"/>
        <v>137.05134362019913</v>
      </c>
      <c r="CS30" s="10">
        <f t="shared" si="16"/>
        <v>0.94445458349929468</v>
      </c>
      <c r="CT30" s="10">
        <f t="shared" si="16"/>
        <v>1.35427176648322</v>
      </c>
      <c r="CU30" s="10">
        <f t="shared" si="16"/>
        <v>1.7447999277302639</v>
      </c>
      <c r="CV30" s="10">
        <f t="shared" si="16"/>
        <v>2.3919971904546</v>
      </c>
      <c r="CX30" s="10">
        <f t="shared" si="17"/>
        <v>0.40981718298392533</v>
      </c>
      <c r="CY30" s="10">
        <f t="shared" si="17"/>
        <v>0.39052816124704393</v>
      </c>
      <c r="CZ30" s="10">
        <f t="shared" si="18"/>
        <v>1.03772542397138</v>
      </c>
      <c r="DB30" s="10">
        <f t="shared" si="19"/>
        <v>39.052816124704393</v>
      </c>
      <c r="DC30" s="10">
        <f t="shared" si="38"/>
        <v>40.69511466554431</v>
      </c>
      <c r="DE30" s="10">
        <f t="shared" si="20"/>
        <v>1525.1224472699714</v>
      </c>
      <c r="DF30" s="10">
        <f t="shared" si="20"/>
        <v>1656.0923576417995</v>
      </c>
      <c r="DH30" s="10">
        <f>(1/12*I30*(F30^2))</f>
        <v>1.6145049224999995E-9</v>
      </c>
      <c r="DJ30" s="10">
        <f t="shared" si="39"/>
        <v>1.3368846317636574E-3</v>
      </c>
      <c r="DK30" s="10">
        <f>((1/2*I30*(CA30^2))*1000)</f>
        <v>7.7833035232602849E-2</v>
      </c>
      <c r="DL30" s="10">
        <f>(I30*9.8*(BF30))/1000</f>
        <v>1.198306662E-5</v>
      </c>
      <c r="DM30" s="10">
        <f t="shared" si="46"/>
        <v>7.9181902930986495E-2</v>
      </c>
      <c r="DN30" s="10">
        <f t="shared" si="41"/>
        <v>1.7176313730646608</v>
      </c>
    </row>
    <row r="31" spans="1:118" ht="16" x14ac:dyDescent="0.2">
      <c r="A31" s="10" t="s">
        <v>137</v>
      </c>
      <c r="B31" s="10" t="str">
        <f>MID(A31, SEARCH("A",A31), SEARCH("J",A31)- SEARCH("A",A31))</f>
        <v>A6</v>
      </c>
      <c r="C31" s="16">
        <v>50</v>
      </c>
      <c r="D31" s="11" t="str">
        <f>RIGHT(A31, LEN(A31) - SEARCH("J", A31) + 1)</f>
        <v>J1</v>
      </c>
      <c r="E31" s="10">
        <v>16.21</v>
      </c>
      <c r="F31" s="10">
        <f t="shared" si="0"/>
        <v>1.6210000000000002E-2</v>
      </c>
      <c r="G31" s="10">
        <f>VLOOKUP(B31,'[1]General info'!$A$6:$I$12,9,FALSE)</f>
        <v>22.619999999999997</v>
      </c>
      <c r="H31" s="10">
        <v>8.2199999999999995E-2</v>
      </c>
      <c r="I31" s="10">
        <f t="shared" si="1"/>
        <v>8.2199999999999992E-5</v>
      </c>
      <c r="J31" s="10">
        <v>15.5</v>
      </c>
      <c r="K31" s="10">
        <v>5.6230000000000002</v>
      </c>
      <c r="L31" s="10">
        <v>420</v>
      </c>
      <c r="M31" s="10">
        <v>11.21</v>
      </c>
      <c r="N31" s="10">
        <v>-0.41199999999999998</v>
      </c>
      <c r="O31" s="10">
        <v>420</v>
      </c>
      <c r="P31" s="10">
        <v>2.9620000000000002</v>
      </c>
      <c r="Q31" s="10">
        <v>2.9380000000000002</v>
      </c>
      <c r="R31" s="10">
        <v>420</v>
      </c>
      <c r="S31" s="10">
        <v>8.75</v>
      </c>
      <c r="T31" s="10">
        <v>-2.8260000000000001</v>
      </c>
      <c r="U31" s="10">
        <v>420</v>
      </c>
      <c r="V31" s="10">
        <v>21.1</v>
      </c>
      <c r="W31" s="10">
        <v>22.01</v>
      </c>
      <c r="X31" s="10">
        <v>466</v>
      </c>
      <c r="Y31" s="10">
        <v>18.84</v>
      </c>
      <c r="Z31" s="10">
        <v>14.62</v>
      </c>
      <c r="AA31" s="10">
        <v>466</v>
      </c>
      <c r="AB31" s="10">
        <v>27.35</v>
      </c>
      <c r="AC31" s="10">
        <v>36.81</v>
      </c>
      <c r="AD31" s="10">
        <v>486</v>
      </c>
      <c r="AE31" s="10">
        <v>27.23</v>
      </c>
      <c r="AF31" s="10">
        <v>29.89</v>
      </c>
      <c r="AG31" s="10">
        <v>466</v>
      </c>
      <c r="AH31" s="10">
        <v>34.21</v>
      </c>
      <c r="AI31" s="10">
        <v>51.89</v>
      </c>
      <c r="AJ31" s="10">
        <v>509</v>
      </c>
      <c r="AK31" s="10">
        <v>35.65</v>
      </c>
      <c r="AL31" s="10">
        <v>45.26</v>
      </c>
      <c r="AM31" s="10">
        <v>509</v>
      </c>
      <c r="AN31" s="17">
        <f t="shared" si="44"/>
        <v>8.1685151649488912</v>
      </c>
      <c r="AO31" s="17">
        <f t="shared" si="45"/>
        <v>3.4465919398733589</v>
      </c>
      <c r="AP31" s="17">
        <f t="shared" si="4"/>
        <v>3.4465919398733589</v>
      </c>
      <c r="AQ31" s="17">
        <f t="shared" si="23"/>
        <v>26.319730773699039</v>
      </c>
      <c r="AR31" s="17">
        <f t="shared" si="24"/>
        <v>27.737148303313379</v>
      </c>
      <c r="AS31" s="17">
        <f t="shared" si="25"/>
        <v>24.506288662300541</v>
      </c>
      <c r="AT31" s="17">
        <f t="shared" si="26"/>
        <v>1.3598337217820085</v>
      </c>
      <c r="AU31" s="17">
        <f t="shared" si="5"/>
        <v>77.912733097676082</v>
      </c>
      <c r="AV31" s="17">
        <f t="shared" si="27"/>
        <v>102.08726690232392</v>
      </c>
      <c r="AW31" s="17">
        <f t="shared" si="42"/>
        <v>-0.38580461706414221</v>
      </c>
      <c r="AX31" s="17">
        <f t="shared" si="28"/>
        <v>-22.10497627443625</v>
      </c>
      <c r="AY31" s="17">
        <f t="shared" si="29"/>
        <v>-100.01770937211234</v>
      </c>
      <c r="AZ31" s="17"/>
      <c r="BA31" s="17">
        <f>((AN31)^2+(AO31)^2)-(AP31)^2</f>
        <v>66.724640000000008</v>
      </c>
      <c r="BB31" s="17">
        <f>2*AN31*AO31</f>
        <v>56.307077056492297</v>
      </c>
      <c r="BC31" s="17">
        <f t="shared" si="30"/>
        <v>1.1850133853166607</v>
      </c>
      <c r="BD31" s="17">
        <f t="shared" si="31"/>
        <v>0.37628465049989684</v>
      </c>
      <c r="BE31" s="17">
        <f t="shared" si="32"/>
        <v>21.559522369197911</v>
      </c>
      <c r="BF31" s="17">
        <f>Z31-N31</f>
        <v>15.032</v>
      </c>
      <c r="BH31" s="10">
        <f>X31</f>
        <v>466</v>
      </c>
      <c r="BI31" s="10">
        <f>AJ31</f>
        <v>509</v>
      </c>
      <c r="BJ31" s="10">
        <f t="shared" si="6"/>
        <v>43</v>
      </c>
      <c r="BK31" s="10">
        <f t="shared" si="7"/>
        <v>487.5</v>
      </c>
      <c r="BL31" s="10">
        <f t="shared" si="33"/>
        <v>21.5</v>
      </c>
      <c r="BM31" s="10">
        <v>2000</v>
      </c>
      <c r="BN31" s="10">
        <f t="shared" si="34"/>
        <v>5.0000000000000001E-4</v>
      </c>
      <c r="BO31" s="10">
        <f t="shared" si="35"/>
        <v>2.1500000000000002E-2</v>
      </c>
      <c r="BQ31" s="10">
        <f>AE31-Y31</f>
        <v>8.39</v>
      </c>
      <c r="BR31" s="10">
        <f>AF31-Z31</f>
        <v>15.270000000000001</v>
      </c>
      <c r="BS31" s="14">
        <f t="shared" si="36"/>
        <v>0.83899999999999997</v>
      </c>
      <c r="BT31" s="14">
        <f t="shared" si="8"/>
        <v>1.5269999999999999</v>
      </c>
      <c r="BU31" s="10">
        <f t="shared" si="9"/>
        <v>1.7423116827938678</v>
      </c>
      <c r="BV31" s="10">
        <f t="shared" si="10"/>
        <v>3.0356499999999995</v>
      </c>
      <c r="BW31" s="10">
        <f>AK31-Y31</f>
        <v>16.809999999999999</v>
      </c>
      <c r="BX31" s="10">
        <f>AL31-Z31</f>
        <v>30.64</v>
      </c>
      <c r="BY31" s="10">
        <f t="shared" si="11"/>
        <v>0.78186046511627894</v>
      </c>
      <c r="BZ31" s="10">
        <f t="shared" si="12"/>
        <v>1.4251162790697673</v>
      </c>
      <c r="CA31" s="10">
        <f t="shared" si="37"/>
        <v>1.6255036744903109</v>
      </c>
      <c r="CB31" s="10">
        <f t="shared" si="13"/>
        <v>2.6422621957815027</v>
      </c>
      <c r="CD31" s="10">
        <f>(ATAN2(J31-M31,K31-N31))</f>
        <v>0.95282331070015669</v>
      </c>
      <c r="CE31" s="10">
        <f>(ATAN2(V31-Y31,W31-Z31))</f>
        <v>1.2740098852100743</v>
      </c>
      <c r="CF31" s="10">
        <f>ATAN2(AB31-AE31,AC31-AF31)</f>
        <v>1.5534570242367431</v>
      </c>
      <c r="CG31" s="10">
        <f>ATAN2(AH31-AK31,AI31-AL31)</f>
        <v>1.784669146374454</v>
      </c>
      <c r="CI31" s="10">
        <f t="shared" si="14"/>
        <v>54.592754324801312</v>
      </c>
      <c r="CJ31" s="10">
        <f t="shared" si="14"/>
        <v>72.995389480483738</v>
      </c>
      <c r="CK31" s="10">
        <f t="shared" si="14"/>
        <v>89.006531143717424</v>
      </c>
      <c r="CL31" s="10">
        <f t="shared" si="14"/>
        <v>102.25400991447155</v>
      </c>
      <c r="CN31" s="10">
        <f t="shared" si="15"/>
        <v>54.592754324801312</v>
      </c>
      <c r="CO31" s="10">
        <f t="shared" si="15"/>
        <v>72.995389480483738</v>
      </c>
      <c r="CP31" s="10">
        <f t="shared" si="15"/>
        <v>89.006531143717424</v>
      </c>
      <c r="CQ31" s="10">
        <f t="shared" si="43"/>
        <v>102.25400991447155</v>
      </c>
      <c r="CS31" s="10">
        <f t="shared" si="16"/>
        <v>0.95282331070015669</v>
      </c>
      <c r="CT31" s="10">
        <f t="shared" si="16"/>
        <v>1.2740098852100743</v>
      </c>
      <c r="CU31" s="10">
        <f t="shared" si="16"/>
        <v>1.5534570242367434</v>
      </c>
      <c r="CV31" s="10">
        <f t="shared" si="16"/>
        <v>1.784669146374454</v>
      </c>
      <c r="CX31" s="10">
        <f t="shared" si="17"/>
        <v>0.32118657450991761</v>
      </c>
      <c r="CY31" s="10">
        <f t="shared" si="17"/>
        <v>0.27944713902666907</v>
      </c>
      <c r="CZ31" s="10">
        <f t="shared" si="18"/>
        <v>0.51065926116437965</v>
      </c>
      <c r="DB31" s="10">
        <f t="shared" si="19"/>
        <v>27.944713902666905</v>
      </c>
      <c r="DC31" s="10">
        <f t="shared" si="38"/>
        <v>23.751593542529285</v>
      </c>
      <c r="DE31" s="10">
        <f t="shared" si="20"/>
        <v>780.90703510190497</v>
      </c>
      <c r="DF31" s="10">
        <f t="shared" si="20"/>
        <v>564.13819580951883</v>
      </c>
      <c r="DH31" s="10">
        <f>(1/12*I31*(F31^2))</f>
        <v>1.7999340850000001E-9</v>
      </c>
      <c r="DJ31" s="10">
        <f t="shared" si="39"/>
        <v>5.0770578364397849E-4</v>
      </c>
      <c r="DK31" s="10">
        <f>((1/2*I31*(CA31^2))*1000)</f>
        <v>0.10859697624661975</v>
      </c>
      <c r="DL31" s="10">
        <f>(I31*9.8*(BF31))/1000</f>
        <v>1.210917792E-5</v>
      </c>
      <c r="DM31" s="10">
        <f t="shared" si="46"/>
        <v>0.10911679120818372</v>
      </c>
      <c r="DN31" s="10">
        <f t="shared" si="41"/>
        <v>0.4675137385878933</v>
      </c>
    </row>
    <row r="32" spans="1:118" ht="16" x14ac:dyDescent="0.2">
      <c r="A32" s="10" t="s">
        <v>138</v>
      </c>
      <c r="B32" s="10" t="str">
        <f>MID(A32, SEARCH("A",A32), SEARCH("J",A32)- SEARCH("A",A32))</f>
        <v>A6</v>
      </c>
      <c r="C32" s="16">
        <v>50</v>
      </c>
      <c r="D32" s="11" t="str">
        <f>RIGHT(A32, LEN(A32) - SEARCH("J", A32) + 1)</f>
        <v>J2</v>
      </c>
      <c r="E32" s="10">
        <v>16.21</v>
      </c>
      <c r="F32" s="10">
        <f t="shared" si="0"/>
        <v>1.6210000000000002E-2</v>
      </c>
      <c r="G32" s="10">
        <f>VLOOKUP(B32,'[1]General info'!$A$6:$I$12,9,FALSE)</f>
        <v>22.619999999999997</v>
      </c>
      <c r="H32" s="10">
        <v>8.2199999999999995E-2</v>
      </c>
      <c r="I32" s="10">
        <f t="shared" si="1"/>
        <v>8.2199999999999992E-5</v>
      </c>
      <c r="J32" s="10">
        <v>14.75</v>
      </c>
      <c r="K32" s="10">
        <v>7.3540000000000001</v>
      </c>
      <c r="L32" s="10">
        <v>259</v>
      </c>
      <c r="M32" s="10">
        <v>11.03</v>
      </c>
      <c r="N32" s="10">
        <v>1.413</v>
      </c>
      <c r="O32" s="10">
        <v>259</v>
      </c>
      <c r="P32" s="10">
        <v>2.7919999999999998</v>
      </c>
      <c r="Q32" s="10">
        <v>4.5279999999999996</v>
      </c>
      <c r="R32" s="10">
        <v>259</v>
      </c>
      <c r="S32" s="10">
        <v>8.6980000000000004</v>
      </c>
      <c r="T32" s="10">
        <v>-1.2070000000000001</v>
      </c>
      <c r="U32" s="10">
        <v>259</v>
      </c>
      <c r="V32" s="10">
        <v>18.39</v>
      </c>
      <c r="W32" s="10">
        <v>22.64</v>
      </c>
      <c r="X32" s="10">
        <v>300</v>
      </c>
      <c r="Y32" s="10">
        <v>17.38</v>
      </c>
      <c r="Z32" s="10">
        <v>15.26</v>
      </c>
      <c r="AA32" s="10">
        <v>300</v>
      </c>
      <c r="AB32" s="10">
        <v>23.18</v>
      </c>
      <c r="AC32" s="10">
        <v>36.619999999999997</v>
      </c>
      <c r="AD32" s="10">
        <v>320</v>
      </c>
      <c r="AE32" s="10">
        <v>23.21</v>
      </c>
      <c r="AF32" s="10">
        <v>29.26</v>
      </c>
      <c r="AG32" s="10">
        <v>300</v>
      </c>
      <c r="AH32" s="10">
        <v>27.87</v>
      </c>
      <c r="AI32" s="10">
        <v>50.35</v>
      </c>
      <c r="AJ32" s="10">
        <v>343</v>
      </c>
      <c r="AK32" s="10">
        <v>30.23</v>
      </c>
      <c r="AL32" s="10">
        <v>44.22</v>
      </c>
      <c r="AM32" s="10">
        <v>343</v>
      </c>
      <c r="AN32" s="17">
        <f t="shared" si="44"/>
        <v>8.232318081804177</v>
      </c>
      <c r="AO32" s="17">
        <f t="shared" si="45"/>
        <v>3.5075096578626832</v>
      </c>
      <c r="AP32" s="17">
        <f t="shared" si="4"/>
        <v>3.5075096578626832</v>
      </c>
      <c r="AQ32" s="17">
        <f t="shared" si="23"/>
        <v>23.902764442632993</v>
      </c>
      <c r="AR32" s="17">
        <f t="shared" si="24"/>
        <v>25.741295091739268</v>
      </c>
      <c r="AS32" s="17">
        <f t="shared" si="25"/>
        <v>22.466756085380908</v>
      </c>
      <c r="AT32" s="17">
        <f t="shared" si="26"/>
        <v>1.3387270495381274</v>
      </c>
      <c r="AU32" s="17">
        <f t="shared" si="5"/>
        <v>76.703409858535778</v>
      </c>
      <c r="AV32" s="17">
        <f t="shared" si="27"/>
        <v>103.29659014146422</v>
      </c>
      <c r="AW32" s="17">
        <f t="shared" si="42"/>
        <v>-0.36150824133984172</v>
      </c>
      <c r="AX32" s="17">
        <f t="shared" si="28"/>
        <v>-20.712896487969722</v>
      </c>
      <c r="AY32" s="17">
        <f t="shared" si="29"/>
        <v>-97.416306346505507</v>
      </c>
      <c r="AZ32" s="17"/>
      <c r="BA32" s="17">
        <f>((AN32)^2+(AO32)^2)-(AP32)^2</f>
        <v>67.771061000000003</v>
      </c>
      <c r="BB32" s="17">
        <f>2*AN32*AO32</f>
        <v>57.749870357051499</v>
      </c>
      <c r="BC32" s="17">
        <f t="shared" si="30"/>
        <v>1.1735275002522128</v>
      </c>
      <c r="BD32" s="17">
        <f t="shared" si="31"/>
        <v>0.38690131570180702</v>
      </c>
      <c r="BE32" s="17">
        <f t="shared" si="32"/>
        <v>22.167812477770727</v>
      </c>
      <c r="BF32" s="17">
        <f>Z32-N32</f>
        <v>13.847</v>
      </c>
      <c r="BH32" s="10">
        <f>X32</f>
        <v>300</v>
      </c>
      <c r="BI32" s="10">
        <f>AJ32</f>
        <v>343</v>
      </c>
      <c r="BJ32" s="10">
        <f t="shared" si="6"/>
        <v>43</v>
      </c>
      <c r="BK32" s="10">
        <f t="shared" si="7"/>
        <v>321.5</v>
      </c>
      <c r="BL32" s="10">
        <f t="shared" si="33"/>
        <v>21.5</v>
      </c>
      <c r="BM32" s="10">
        <v>2000</v>
      </c>
      <c r="BN32" s="10">
        <f t="shared" si="34"/>
        <v>5.0000000000000001E-4</v>
      </c>
      <c r="BO32" s="10">
        <f t="shared" si="35"/>
        <v>2.1500000000000002E-2</v>
      </c>
      <c r="BQ32" s="10">
        <f>AE32-Y32</f>
        <v>5.8300000000000018</v>
      </c>
      <c r="BR32" s="10">
        <f>AF32-Z32</f>
        <v>14.000000000000002</v>
      </c>
      <c r="BS32" s="14">
        <f t="shared" si="36"/>
        <v>0.58300000000000018</v>
      </c>
      <c r="BT32" s="14">
        <f t="shared" si="8"/>
        <v>1.4000000000000001</v>
      </c>
      <c r="BU32" s="10">
        <f t="shared" si="9"/>
        <v>1.5165384927524921</v>
      </c>
      <c r="BV32" s="10">
        <f t="shared" si="10"/>
        <v>2.2998890000000003</v>
      </c>
      <c r="BW32" s="10">
        <f>AK32-Y32</f>
        <v>12.850000000000001</v>
      </c>
      <c r="BX32" s="10">
        <f>AL32-Z32</f>
        <v>28.96</v>
      </c>
      <c r="BY32" s="10">
        <f t="shared" si="11"/>
        <v>0.5976744186046512</v>
      </c>
      <c r="BZ32" s="10">
        <f t="shared" si="12"/>
        <v>1.3469767441860465</v>
      </c>
      <c r="CA32" s="10">
        <f t="shared" si="37"/>
        <v>1.47362174930762</v>
      </c>
      <c r="CB32" s="10">
        <f t="shared" si="13"/>
        <v>2.1715610600324502</v>
      </c>
      <c r="CD32" s="10">
        <f>(ATAN2(J32-M32,K32-N32))</f>
        <v>1.0113652913430931</v>
      </c>
      <c r="CE32" s="10">
        <f>(ATAN2(V32-Y32,W32-Z32))</f>
        <v>1.4347849076654282</v>
      </c>
      <c r="CF32" s="10">
        <f>ATAN2(AB32-AE32,AC32-AF32)</f>
        <v>1.574872391177615</v>
      </c>
      <c r="CG32" s="10">
        <f>ATAN2(AH32-AK32,AI32-AL32)</f>
        <v>1.9382980652904003</v>
      </c>
      <c r="CI32" s="10">
        <f t="shared" si="14"/>
        <v>57.946962739978126</v>
      </c>
      <c r="CJ32" s="10">
        <f t="shared" si="14"/>
        <v>82.207119718296553</v>
      </c>
      <c r="CK32" s="10">
        <f t="shared" si="14"/>
        <v>90.233541286153368</v>
      </c>
      <c r="CL32" s="10">
        <f t="shared" si="14"/>
        <v>111.05629857951281</v>
      </c>
      <c r="CN32" s="10">
        <f t="shared" si="15"/>
        <v>57.946962739978126</v>
      </c>
      <c r="CO32" s="10">
        <f t="shared" si="15"/>
        <v>82.207119718296553</v>
      </c>
      <c r="CP32" s="10">
        <f t="shared" si="15"/>
        <v>90.233541286153368</v>
      </c>
      <c r="CQ32" s="10">
        <f t="shared" si="43"/>
        <v>111.05629857951281</v>
      </c>
      <c r="CS32" s="10">
        <f t="shared" si="16"/>
        <v>1.0113652913430931</v>
      </c>
      <c r="CT32" s="10">
        <f t="shared" si="16"/>
        <v>1.4347849076654282</v>
      </c>
      <c r="CU32" s="10">
        <f t="shared" si="16"/>
        <v>1.574872391177615</v>
      </c>
      <c r="CV32" s="10">
        <f t="shared" si="16"/>
        <v>1.9382980652904003</v>
      </c>
      <c r="CX32" s="10">
        <f t="shared" si="17"/>
        <v>0.42341961632233516</v>
      </c>
      <c r="CY32" s="10">
        <f t="shared" si="17"/>
        <v>0.14008748351218681</v>
      </c>
      <c r="CZ32" s="10">
        <f t="shared" si="18"/>
        <v>0.50351315762497206</v>
      </c>
      <c r="DB32" s="10">
        <f t="shared" si="19"/>
        <v>14.00874835121868</v>
      </c>
      <c r="DC32" s="10">
        <f t="shared" si="38"/>
        <v>23.419216633719628</v>
      </c>
      <c r="DE32" s="10">
        <f t="shared" si="20"/>
        <v>196.24503036777207</v>
      </c>
      <c r="DF32" s="10">
        <f t="shared" si="20"/>
        <v>548.45970773709007</v>
      </c>
      <c r="DH32" s="10">
        <f>(1/12*I32*(F32^2))</f>
        <v>1.7999340850000001E-9</v>
      </c>
      <c r="DJ32" s="10">
        <f t="shared" si="39"/>
        <v>4.9359566110256331E-4</v>
      </c>
      <c r="DK32" s="10">
        <f>((1/2*I32*(CA32^2))*1000)</f>
        <v>8.9251159567333704E-2</v>
      </c>
      <c r="DL32" s="10">
        <f>(I32*9.8*(BF32))/1000</f>
        <v>1.1154589319999999E-5</v>
      </c>
      <c r="DM32" s="10">
        <f t="shared" si="46"/>
        <v>8.975590981775626E-2</v>
      </c>
      <c r="DN32" s="10">
        <f t="shared" si="41"/>
        <v>0.55304117447368306</v>
      </c>
    </row>
    <row r="33" spans="1:118" ht="16" x14ac:dyDescent="0.2">
      <c r="A33" s="10" t="s">
        <v>139</v>
      </c>
      <c r="B33" s="10" t="str">
        <f>MID(A33, SEARCH("A",A33), SEARCH("J",A33)- SEARCH("A",A33))</f>
        <v>A6</v>
      </c>
      <c r="C33" s="16">
        <v>50</v>
      </c>
      <c r="D33" s="11" t="str">
        <f>RIGHT(A33, LEN(A33) - SEARCH("J", A33) + 1)</f>
        <v>J3</v>
      </c>
      <c r="E33" s="10">
        <v>16.21</v>
      </c>
      <c r="F33" s="10">
        <f t="shared" si="0"/>
        <v>1.6210000000000002E-2</v>
      </c>
      <c r="G33" s="10">
        <f>VLOOKUP(B33,'[1]General info'!$A$6:$I$12,9,FALSE)</f>
        <v>22.619999999999997</v>
      </c>
      <c r="H33" s="10">
        <v>8.2199999999999995E-2</v>
      </c>
      <c r="I33" s="10">
        <f t="shared" si="1"/>
        <v>8.2199999999999992E-5</v>
      </c>
      <c r="J33" s="10">
        <v>11.12</v>
      </c>
      <c r="K33" s="10">
        <v>8.8650000000000002</v>
      </c>
      <c r="L33" s="10">
        <v>486</v>
      </c>
      <c r="M33" s="10">
        <v>9.5749999999999993</v>
      </c>
      <c r="N33" s="10">
        <v>2.234</v>
      </c>
      <c r="O33" s="10">
        <v>486</v>
      </c>
      <c r="P33" s="10">
        <v>2.3119999999999998</v>
      </c>
      <c r="Q33" s="10">
        <v>2.9630000000000001</v>
      </c>
      <c r="R33" s="10">
        <v>486</v>
      </c>
      <c r="S33" s="10">
        <v>8.2119999999999997</v>
      </c>
      <c r="T33" s="10">
        <v>-0.64300000000000002</v>
      </c>
      <c r="U33" s="10">
        <v>486</v>
      </c>
      <c r="V33" s="10">
        <v>10.82</v>
      </c>
      <c r="W33" s="10">
        <v>25.15</v>
      </c>
      <c r="X33" s="10">
        <v>534</v>
      </c>
      <c r="Y33" s="10">
        <v>12.57</v>
      </c>
      <c r="Z33" s="10">
        <v>18.38</v>
      </c>
      <c r="AA33" s="10">
        <v>534</v>
      </c>
      <c r="AB33" s="10">
        <v>10.66</v>
      </c>
      <c r="AC33" s="10">
        <v>36.869999999999997</v>
      </c>
      <c r="AD33" s="10">
        <v>554</v>
      </c>
      <c r="AE33" s="10">
        <v>14.75</v>
      </c>
      <c r="AF33" s="10">
        <v>31.36</v>
      </c>
      <c r="AG33" s="10">
        <v>534</v>
      </c>
      <c r="AH33" s="10">
        <v>11.14</v>
      </c>
      <c r="AI33" s="10">
        <v>49.28</v>
      </c>
      <c r="AJ33" s="10">
        <v>581</v>
      </c>
      <c r="AK33" s="10">
        <v>17.64</v>
      </c>
      <c r="AL33" s="10">
        <v>47.53</v>
      </c>
      <c r="AM33" s="10">
        <v>581</v>
      </c>
      <c r="AN33" s="17">
        <f t="shared" si="44"/>
        <v>6.9147115630371747</v>
      </c>
      <c r="AO33" s="17">
        <f t="shared" si="45"/>
        <v>3.1835354560613891</v>
      </c>
      <c r="AP33" s="17">
        <f t="shared" si="4"/>
        <v>3.1835354560613891</v>
      </c>
      <c r="AQ33" s="17">
        <f t="shared" si="23"/>
        <v>23.762344854832822</v>
      </c>
      <c r="AR33" s="17">
        <f t="shared" si="24"/>
        <v>25.924515675321686</v>
      </c>
      <c r="AS33" s="17">
        <f t="shared" si="25"/>
        <v>22.949794792110886</v>
      </c>
      <c r="AT33" s="17">
        <f t="shared" si="26"/>
        <v>0.9804394323160911</v>
      </c>
      <c r="AU33" s="17">
        <f t="shared" si="5"/>
        <v>56.175041539914353</v>
      </c>
      <c r="AV33" s="17">
        <f t="shared" si="27"/>
        <v>123.82495846008564</v>
      </c>
      <c r="AW33" s="17">
        <f t="shared" si="42"/>
        <v>-0.1000367054741748</v>
      </c>
      <c r="AX33" s="17">
        <f t="shared" si="28"/>
        <v>-5.7316810200634745</v>
      </c>
      <c r="AY33" s="17">
        <f t="shared" si="29"/>
        <v>-61.90672255997783</v>
      </c>
      <c r="AZ33" s="17"/>
      <c r="BA33" s="17">
        <f>((AN33)^2+(AO33)^2)-(AP33)^2</f>
        <v>47.813236000000018</v>
      </c>
      <c r="BB33" s="17">
        <f>2*AN33*AO33</f>
        <v>44.026458858733022</v>
      </c>
      <c r="BC33" s="17">
        <f t="shared" si="30"/>
        <v>1.0860113949526935</v>
      </c>
      <c r="BD33" s="17">
        <f t="shared" si="31"/>
        <v>0.46601808325651217</v>
      </c>
      <c r="BE33" s="17">
        <f t="shared" si="32"/>
        <v>26.700869347372603</v>
      </c>
      <c r="BF33" s="17">
        <f>Z33-N33</f>
        <v>16.146000000000001</v>
      </c>
      <c r="BH33" s="10">
        <f>X33</f>
        <v>534</v>
      </c>
      <c r="BI33" s="10">
        <f>AJ33</f>
        <v>581</v>
      </c>
      <c r="BJ33" s="10">
        <f t="shared" si="6"/>
        <v>47</v>
      </c>
      <c r="BK33" s="10">
        <f t="shared" si="7"/>
        <v>557.5</v>
      </c>
      <c r="BL33" s="10">
        <f t="shared" si="33"/>
        <v>23.5</v>
      </c>
      <c r="BM33" s="10">
        <v>2000</v>
      </c>
      <c r="BN33" s="10">
        <f t="shared" si="34"/>
        <v>5.0000000000000001E-4</v>
      </c>
      <c r="BO33" s="10">
        <f t="shared" si="35"/>
        <v>2.35E-2</v>
      </c>
      <c r="BQ33" s="10">
        <f>AE33-Y33</f>
        <v>2.1799999999999997</v>
      </c>
      <c r="BR33" s="10">
        <f>AF33-Z33</f>
        <v>12.98</v>
      </c>
      <c r="BS33" s="14">
        <f t="shared" si="36"/>
        <v>0.21799999999999997</v>
      </c>
      <c r="BT33" s="14">
        <f t="shared" si="8"/>
        <v>1.298</v>
      </c>
      <c r="BU33" s="10">
        <f t="shared" si="9"/>
        <v>1.316179319089918</v>
      </c>
      <c r="BV33" s="10">
        <f t="shared" si="10"/>
        <v>1.7323280000000003</v>
      </c>
      <c r="BW33" s="10">
        <f>AK33-Y33</f>
        <v>5.07</v>
      </c>
      <c r="BX33" s="10">
        <f>AL33-Z33</f>
        <v>29.150000000000002</v>
      </c>
      <c r="BY33" s="10">
        <f t="shared" si="11"/>
        <v>0.21574468085106382</v>
      </c>
      <c r="BZ33" s="10">
        <f t="shared" si="12"/>
        <v>1.2404255319148938</v>
      </c>
      <c r="CA33" s="10">
        <f t="shared" si="37"/>
        <v>1.2590477622163008</v>
      </c>
      <c r="CB33" s="10">
        <f t="shared" si="13"/>
        <v>1.5852012675418747</v>
      </c>
      <c r="CD33" s="10">
        <f>(ATAN2(J33-M33,K33-N33))</f>
        <v>1.3418838290120543</v>
      </c>
      <c r="CE33" s="10">
        <f>(ATAN2(V33-Y33,W33-Z33))</f>
        <v>1.8237526215801987</v>
      </c>
      <c r="CF33" s="10">
        <f>ATAN2(AB33-AE33,AC33-AF33)</f>
        <v>2.2093426524684463</v>
      </c>
      <c r="CG33" s="10">
        <f>ATAN2(AH33-AK33,AI33-AL33)</f>
        <v>2.8785979219088738</v>
      </c>
      <c r="CI33" s="10">
        <f t="shared" si="14"/>
        <v>76.884279999245322</v>
      </c>
      <c r="CJ33" s="10">
        <f t="shared" si="14"/>
        <v>104.49332809246492</v>
      </c>
      <c r="CK33" s="10">
        <f t="shared" si="14"/>
        <v>126.58600948468056</v>
      </c>
      <c r="CL33" s="10">
        <f t="shared" si="14"/>
        <v>164.9315118405078</v>
      </c>
      <c r="CN33" s="10">
        <f t="shared" si="15"/>
        <v>76.884279999245322</v>
      </c>
      <c r="CO33" s="10">
        <f t="shared" si="15"/>
        <v>104.49332809246492</v>
      </c>
      <c r="CP33" s="10">
        <f t="shared" si="15"/>
        <v>126.58600948468056</v>
      </c>
      <c r="CQ33" s="10">
        <f t="shared" si="43"/>
        <v>164.9315118405078</v>
      </c>
      <c r="CS33" s="10">
        <f t="shared" si="16"/>
        <v>1.3418838290120543</v>
      </c>
      <c r="CT33" s="10">
        <f t="shared" si="16"/>
        <v>1.8237526215801987</v>
      </c>
      <c r="CU33" s="10">
        <f t="shared" si="16"/>
        <v>2.2093426524684463</v>
      </c>
      <c r="CV33" s="10">
        <f t="shared" si="16"/>
        <v>2.8785979219088738</v>
      </c>
      <c r="CX33" s="10">
        <f t="shared" si="17"/>
        <v>0.48186879256814441</v>
      </c>
      <c r="CY33" s="10">
        <f t="shared" si="17"/>
        <v>0.38559003088824761</v>
      </c>
      <c r="CZ33" s="10">
        <f t="shared" si="18"/>
        <v>1.0548453003286751</v>
      </c>
      <c r="DB33" s="10">
        <f t="shared" si="19"/>
        <v>38.55900308882476</v>
      </c>
      <c r="DC33" s="10">
        <f t="shared" si="38"/>
        <v>44.887034056539363</v>
      </c>
      <c r="DE33" s="10">
        <f t="shared" si="20"/>
        <v>1486.7967192039973</v>
      </c>
      <c r="DF33" s="10">
        <f t="shared" si="20"/>
        <v>2014.8458263929247</v>
      </c>
      <c r="DH33" s="10">
        <f>(1/12*I33*(F33^2))</f>
        <v>1.7999340850000001E-9</v>
      </c>
      <c r="DJ33" s="10">
        <f t="shared" si="39"/>
        <v>1.813294839472309E-3</v>
      </c>
      <c r="DK33" s="10">
        <f>((1/2*I33*(CA33^2))*1000)</f>
        <v>6.5151772095971047E-2</v>
      </c>
      <c r="DL33" s="10">
        <f>(I33*9.8*(BF33))/1000</f>
        <v>1.3006571760000001E-5</v>
      </c>
      <c r="DM33" s="10">
        <f t="shared" si="46"/>
        <v>6.6978073507203348E-2</v>
      </c>
      <c r="DN33" s="10">
        <f t="shared" si="41"/>
        <v>2.7831857540286955</v>
      </c>
    </row>
    <row r="34" spans="1:118" ht="16" x14ac:dyDescent="0.2">
      <c r="A34" s="10" t="s">
        <v>140</v>
      </c>
      <c r="B34" s="10" t="str">
        <f>MID(A34, SEARCH("A",A34), SEARCH("J",A34)- SEARCH("A",A34))</f>
        <v>A6</v>
      </c>
      <c r="C34" s="16">
        <v>50</v>
      </c>
      <c r="D34" s="11" t="str">
        <f>RIGHT(A34, LEN(A34) - SEARCH("J", A34) + 1)</f>
        <v>J4</v>
      </c>
      <c r="E34" s="10">
        <v>16.21</v>
      </c>
      <c r="F34" s="10">
        <f t="shared" si="0"/>
        <v>1.6210000000000002E-2</v>
      </c>
      <c r="G34" s="10">
        <f>VLOOKUP(B34,'[1]General info'!$A$6:$I$12,9,FALSE)</f>
        <v>22.619999999999997</v>
      </c>
      <c r="H34" s="10">
        <v>8.2199999999999995E-2</v>
      </c>
      <c r="I34" s="10">
        <f t="shared" si="1"/>
        <v>8.2199999999999992E-5</v>
      </c>
      <c r="J34" s="10">
        <v>16.55</v>
      </c>
      <c r="K34" s="10">
        <v>7.5110000000000001</v>
      </c>
      <c r="L34" s="10">
        <v>236</v>
      </c>
      <c r="M34" s="10">
        <v>11.75</v>
      </c>
      <c r="N34" s="10">
        <v>1.325</v>
      </c>
      <c r="O34" s="10">
        <v>236</v>
      </c>
      <c r="P34" s="10">
        <v>2.5630000000000002</v>
      </c>
      <c r="Q34" s="10">
        <v>4.74</v>
      </c>
      <c r="R34" s="10">
        <v>236</v>
      </c>
      <c r="S34" s="10">
        <v>9.75</v>
      </c>
      <c r="T34" s="10">
        <v>-0.878</v>
      </c>
      <c r="U34" s="10">
        <v>236</v>
      </c>
      <c r="V34" s="10">
        <v>21.99</v>
      </c>
      <c r="W34" s="10">
        <v>24.61</v>
      </c>
      <c r="X34" s="10">
        <v>280</v>
      </c>
      <c r="Y34" s="10">
        <v>19.239999999999998</v>
      </c>
      <c r="Z34" s="10">
        <v>16.89</v>
      </c>
      <c r="AA34" s="10">
        <v>280</v>
      </c>
      <c r="AB34" s="10">
        <v>27.95</v>
      </c>
      <c r="AC34" s="10">
        <v>40.619999999999997</v>
      </c>
      <c r="AD34" s="10">
        <v>300</v>
      </c>
      <c r="AE34" s="10">
        <v>26.69</v>
      </c>
      <c r="AF34" s="10">
        <v>33.22</v>
      </c>
      <c r="AG34" s="10">
        <v>280</v>
      </c>
      <c r="AH34" s="10">
        <v>34.35</v>
      </c>
      <c r="AI34" s="10">
        <v>56.21</v>
      </c>
      <c r="AJ34" s="10">
        <v>323</v>
      </c>
      <c r="AK34" s="10">
        <v>34.94</v>
      </c>
      <c r="AL34" s="10">
        <v>49.68</v>
      </c>
      <c r="AM34" s="10">
        <v>323</v>
      </c>
      <c r="AN34" s="17">
        <f t="shared" si="44"/>
        <v>9.1222197408306265</v>
      </c>
      <c r="AO34" s="17">
        <f t="shared" si="45"/>
        <v>2.975434254020747</v>
      </c>
      <c r="AP34" s="17">
        <f t="shared" si="4"/>
        <v>2.975434254020747</v>
      </c>
      <c r="AQ34" s="17">
        <f t="shared" si="23"/>
        <v>27.788940767866627</v>
      </c>
      <c r="AR34" s="17">
        <f t="shared" si="24"/>
        <v>28.274648432827597</v>
      </c>
      <c r="AS34" s="17">
        <f t="shared" si="25"/>
        <v>25.437154420256995</v>
      </c>
      <c r="AT34" s="17">
        <f t="shared" si="26"/>
        <v>1.3752162959930938</v>
      </c>
      <c r="AU34" s="17">
        <f t="shared" si="5"/>
        <v>78.794089678018054</v>
      </c>
      <c r="AV34" s="17">
        <f t="shared" si="27"/>
        <v>101.20591032198195</v>
      </c>
      <c r="AW34" s="17">
        <f t="shared" si="42"/>
        <v>-0.35589275700648348</v>
      </c>
      <c r="AX34" s="17">
        <f t="shared" si="28"/>
        <v>-20.391152935746462</v>
      </c>
      <c r="AY34" s="17">
        <f t="shared" si="29"/>
        <v>-99.185242613764515</v>
      </c>
      <c r="AZ34" s="17"/>
      <c r="BA34" s="17">
        <f>((AN34)^2+(AO34)^2)-(AP34)^2</f>
        <v>83.214892999999989</v>
      </c>
      <c r="BB34" s="17">
        <f>2*AN34*AO34</f>
        <v>54.285130179143415</v>
      </c>
      <c r="BC34" s="17">
        <f t="shared" si="30"/>
        <v>1.5329224177115728</v>
      </c>
      <c r="BD34" s="17">
        <f t="shared" si="31"/>
        <v>3.7864855135275481E-2</v>
      </c>
      <c r="BE34" s="17">
        <f t="shared" si="32"/>
        <v>2.1694963911254042</v>
      </c>
      <c r="BF34" s="17">
        <f>Z34-N34</f>
        <v>15.565000000000001</v>
      </c>
      <c r="BH34" s="10">
        <f>X34</f>
        <v>280</v>
      </c>
      <c r="BI34" s="10">
        <f>AJ34</f>
        <v>323</v>
      </c>
      <c r="BJ34" s="10">
        <f t="shared" si="6"/>
        <v>43</v>
      </c>
      <c r="BK34" s="10">
        <f t="shared" si="7"/>
        <v>301.5</v>
      </c>
      <c r="BL34" s="10">
        <f t="shared" si="33"/>
        <v>21.5</v>
      </c>
      <c r="BM34" s="10">
        <v>2000</v>
      </c>
      <c r="BN34" s="10">
        <f t="shared" si="34"/>
        <v>5.0000000000000001E-4</v>
      </c>
      <c r="BO34" s="10">
        <f t="shared" si="35"/>
        <v>2.1500000000000002E-2</v>
      </c>
      <c r="BQ34" s="10">
        <f>AE34-Y34</f>
        <v>7.4500000000000028</v>
      </c>
      <c r="BR34" s="10">
        <f>AF34-Z34</f>
        <v>16.329999999999998</v>
      </c>
      <c r="BS34" s="14">
        <f t="shared" si="36"/>
        <v>0.74500000000000022</v>
      </c>
      <c r="BT34" s="14">
        <f t="shared" si="8"/>
        <v>1.6329999999999998</v>
      </c>
      <c r="BU34" s="10">
        <f t="shared" si="9"/>
        <v>1.7949133683829979</v>
      </c>
      <c r="BV34" s="10">
        <f t="shared" si="10"/>
        <v>3.2217139999999995</v>
      </c>
      <c r="BW34" s="10">
        <f>AK34-Y34</f>
        <v>15.7</v>
      </c>
      <c r="BX34" s="10">
        <f>AL34-Z34</f>
        <v>32.79</v>
      </c>
      <c r="BY34" s="10">
        <f t="shared" si="11"/>
        <v>0.7302325581395348</v>
      </c>
      <c r="BZ34" s="10">
        <f t="shared" si="12"/>
        <v>1.5251162790697672</v>
      </c>
      <c r="CA34" s="10">
        <f t="shared" si="37"/>
        <v>1.6909226042757313</v>
      </c>
      <c r="CB34" s="10">
        <f t="shared" si="13"/>
        <v>2.8592192536506214</v>
      </c>
      <c r="CD34" s="10">
        <f>(ATAN2(J34-M34,K34-N34))</f>
        <v>0.91089570734958802</v>
      </c>
      <c r="CE34" s="10">
        <f>(ATAN2(V34-Y34,W34-Z34))</f>
        <v>1.2285932020808503</v>
      </c>
      <c r="CF34" s="10">
        <f>ATAN2(AB34-AE34,AC34-AF34)</f>
        <v>1.4021435025314515</v>
      </c>
      <c r="CG34" s="10">
        <f>ATAN2(AH34-AK34,AI34-AL34)</f>
        <v>1.6609038804423082</v>
      </c>
      <c r="CI34" s="10">
        <f t="shared" si="14"/>
        <v>52.190479607715154</v>
      </c>
      <c r="CJ34" s="10">
        <f t="shared" si="14"/>
        <v>70.393205217696192</v>
      </c>
      <c r="CK34" s="10">
        <f t="shared" si="14"/>
        <v>80.336904966743035</v>
      </c>
      <c r="CL34" s="10">
        <f t="shared" si="14"/>
        <v>95.162782526245337</v>
      </c>
      <c r="CN34" s="10">
        <f t="shared" si="15"/>
        <v>52.190479607715154</v>
      </c>
      <c r="CO34" s="10">
        <f t="shared" si="15"/>
        <v>70.393205217696192</v>
      </c>
      <c r="CP34" s="10">
        <f t="shared" si="15"/>
        <v>80.336904966743035</v>
      </c>
      <c r="CQ34" s="10">
        <f t="shared" si="43"/>
        <v>95.162782526245337</v>
      </c>
      <c r="CS34" s="10">
        <f t="shared" si="16"/>
        <v>0.91089570734958802</v>
      </c>
      <c r="CT34" s="10">
        <f t="shared" si="16"/>
        <v>1.2285932020808503</v>
      </c>
      <c r="CU34" s="10">
        <f t="shared" si="16"/>
        <v>1.4021435025314515</v>
      </c>
      <c r="CV34" s="10">
        <f t="shared" si="16"/>
        <v>1.6609038804423082</v>
      </c>
      <c r="CX34" s="10">
        <f t="shared" si="17"/>
        <v>0.3176974947312623</v>
      </c>
      <c r="CY34" s="10">
        <f t="shared" si="17"/>
        <v>0.17355030045060116</v>
      </c>
      <c r="CZ34" s="10">
        <f t="shared" si="18"/>
        <v>0.43231067836145787</v>
      </c>
      <c r="DB34" s="10">
        <f t="shared" si="19"/>
        <v>17.355030045060115</v>
      </c>
      <c r="DC34" s="10">
        <f t="shared" si="38"/>
        <v>20.107473412160829</v>
      </c>
      <c r="DE34" s="10">
        <f t="shared" si="20"/>
        <v>301.1970678649393</v>
      </c>
      <c r="DF34" s="10">
        <f t="shared" si="20"/>
        <v>404.31048702075464</v>
      </c>
      <c r="DH34" s="10">
        <f>(1/12*I34*(F34^2))</f>
        <v>1.7999340850000001E-9</v>
      </c>
      <c r="DJ34" s="10">
        <f t="shared" si="39"/>
        <v>3.6386611325580324E-4</v>
      </c>
      <c r="DK34" s="10">
        <f>((1/2*I34*(CA34^2))*1000)</f>
        <v>0.11751391132504052</v>
      </c>
      <c r="DL34" s="10">
        <f>(I34*9.8*(BF34))/1000</f>
        <v>1.2538541400000001E-5</v>
      </c>
      <c r="DM34" s="10">
        <f t="shared" si="46"/>
        <v>0.11789031597969632</v>
      </c>
      <c r="DN34" s="10">
        <f t="shared" si="41"/>
        <v>0.30963662867910058</v>
      </c>
    </row>
    <row r="35" spans="1:118" ht="16" x14ac:dyDescent="0.2">
      <c r="A35" s="10" t="s">
        <v>141</v>
      </c>
      <c r="B35" s="10" t="str">
        <f>MID(A35, SEARCH("A",A35), SEARCH("J",A35)- SEARCH("A",A35))</f>
        <v>A6</v>
      </c>
      <c r="C35" s="16">
        <v>50</v>
      </c>
      <c r="D35" s="11" t="str">
        <f>RIGHT(A35, LEN(A35) - SEARCH("J", A35) + 1)</f>
        <v>J5</v>
      </c>
      <c r="E35" s="10">
        <v>16.21</v>
      </c>
      <c r="F35" s="10">
        <f t="shared" si="0"/>
        <v>1.6210000000000002E-2</v>
      </c>
      <c r="G35" s="10">
        <f>VLOOKUP(B35,'[1]General info'!$A$6:$I$12,9,FALSE)</f>
        <v>22.619999999999997</v>
      </c>
      <c r="H35" s="10">
        <v>8.2199999999999995E-2</v>
      </c>
      <c r="I35" s="10">
        <f t="shared" si="1"/>
        <v>8.2199999999999992E-5</v>
      </c>
      <c r="J35" s="10">
        <v>13.71</v>
      </c>
      <c r="K35" s="10">
        <v>7.8570000000000002</v>
      </c>
      <c r="L35" s="10">
        <v>74</v>
      </c>
      <c r="M35" s="10">
        <v>9.4469999999999992</v>
      </c>
      <c r="N35" s="10">
        <v>1.927</v>
      </c>
      <c r="O35" s="10">
        <v>74</v>
      </c>
      <c r="P35" s="10">
        <v>0.45700000000000002</v>
      </c>
      <c r="Q35" s="10">
        <v>5.1269999999999998</v>
      </c>
      <c r="R35" s="10">
        <v>74</v>
      </c>
      <c r="S35" s="10">
        <v>7.1619999999999999</v>
      </c>
      <c r="T35" s="10">
        <v>-0.57299999999999995</v>
      </c>
      <c r="U35" s="10">
        <v>74</v>
      </c>
      <c r="V35" s="10">
        <v>17.149999999999999</v>
      </c>
      <c r="W35" s="10">
        <v>23.81</v>
      </c>
      <c r="X35" s="10">
        <v>112</v>
      </c>
      <c r="Y35" s="10">
        <v>15.2</v>
      </c>
      <c r="Z35" s="10">
        <v>16.809999999999999</v>
      </c>
      <c r="AA35" s="10">
        <v>112</v>
      </c>
      <c r="AB35" s="10">
        <v>21.4</v>
      </c>
      <c r="AC35" s="10">
        <v>38.880000000000003</v>
      </c>
      <c r="AD35" s="10">
        <v>132</v>
      </c>
      <c r="AE35" s="10">
        <v>21.13</v>
      </c>
      <c r="AF35" s="10">
        <v>31.81</v>
      </c>
      <c r="AG35" s="10">
        <v>112</v>
      </c>
      <c r="AH35" s="10">
        <v>25.34</v>
      </c>
      <c r="AI35" s="10">
        <v>53.8</v>
      </c>
      <c r="AJ35" s="10">
        <v>155</v>
      </c>
      <c r="AK35" s="10">
        <v>27.72</v>
      </c>
      <c r="AL35" s="10">
        <v>47.76</v>
      </c>
      <c r="AM35" s="10">
        <v>155</v>
      </c>
      <c r="AN35" s="17">
        <f t="shared" si="44"/>
        <v>8.8003991386754716</v>
      </c>
      <c r="AO35" s="17">
        <f t="shared" si="45"/>
        <v>3.3869196919915296</v>
      </c>
      <c r="AP35" s="17">
        <f t="shared" si="4"/>
        <v>3.3869196919915296</v>
      </c>
      <c r="AQ35" s="17">
        <f t="shared" si="23"/>
        <v>25.054156102331604</v>
      </c>
      <c r="AR35" s="17">
        <f t="shared" si="24"/>
        <v>26.349399101307792</v>
      </c>
      <c r="AS35" s="17">
        <f t="shared" si="25"/>
        <v>23.199178821673836</v>
      </c>
      <c r="AT35" s="17">
        <f t="shared" si="26"/>
        <v>1.3676467902993805</v>
      </c>
      <c r="AU35" s="17">
        <f t="shared" si="5"/>
        <v>78.360388948768048</v>
      </c>
      <c r="AV35" s="17">
        <f t="shared" si="27"/>
        <v>101.63961105123195</v>
      </c>
      <c r="AW35" s="17">
        <f t="shared" si="42"/>
        <v>-0.34196656029877082</v>
      </c>
      <c r="AX35" s="17">
        <f t="shared" si="28"/>
        <v>-19.593240639725543</v>
      </c>
      <c r="AY35" s="17">
        <f t="shared" si="29"/>
        <v>-97.953629588493584</v>
      </c>
      <c r="AZ35" s="17"/>
      <c r="BA35" s="17">
        <f>((AN35)^2+(AO35)^2)-(AP35)^2</f>
        <v>77.447024999999982</v>
      </c>
      <c r="BB35" s="17">
        <f>2*AN35*AO35</f>
        <v>59.612490280330505</v>
      </c>
      <c r="BC35" s="17">
        <f t="shared" si="30"/>
        <v>1.2991744621941099</v>
      </c>
      <c r="BD35" s="17">
        <f t="shared" si="31"/>
        <v>0.26829419109255703</v>
      </c>
      <c r="BE35" s="17">
        <f t="shared" si="32"/>
        <v>15.372124817478911</v>
      </c>
      <c r="BF35" s="17">
        <f>Z35-N35</f>
        <v>14.882999999999999</v>
      </c>
      <c r="BH35" s="10">
        <f>X35</f>
        <v>112</v>
      </c>
      <c r="BI35" s="10">
        <f>AJ35</f>
        <v>155</v>
      </c>
      <c r="BJ35" s="10">
        <f t="shared" si="6"/>
        <v>43</v>
      </c>
      <c r="BK35" s="10">
        <f t="shared" si="7"/>
        <v>133.5</v>
      </c>
      <c r="BL35" s="10">
        <f t="shared" si="33"/>
        <v>21.5</v>
      </c>
      <c r="BM35" s="10">
        <v>2000</v>
      </c>
      <c r="BN35" s="10">
        <f t="shared" si="34"/>
        <v>5.0000000000000001E-4</v>
      </c>
      <c r="BO35" s="10">
        <f t="shared" si="35"/>
        <v>2.1500000000000002E-2</v>
      </c>
      <c r="BQ35" s="10">
        <f>AE35-Y35</f>
        <v>5.93</v>
      </c>
      <c r="BR35" s="10">
        <f>AF35-Z35</f>
        <v>15</v>
      </c>
      <c r="BS35" s="14">
        <f t="shared" si="36"/>
        <v>0.59299999999999997</v>
      </c>
      <c r="BT35" s="14">
        <f t="shared" si="8"/>
        <v>1.5</v>
      </c>
      <c r="BU35" s="10">
        <f t="shared" si="9"/>
        <v>1.6129628018029429</v>
      </c>
      <c r="BV35" s="10">
        <f t="shared" si="10"/>
        <v>2.6016489999999997</v>
      </c>
      <c r="BW35" s="10">
        <f>AK35-Y35</f>
        <v>12.52</v>
      </c>
      <c r="BX35" s="10">
        <f>AL35-Z35</f>
        <v>30.95</v>
      </c>
      <c r="BY35" s="10">
        <f t="shared" si="11"/>
        <v>0.58232558139534873</v>
      </c>
      <c r="BZ35" s="10">
        <f t="shared" si="12"/>
        <v>1.4395348837209301</v>
      </c>
      <c r="CA35" s="10">
        <f t="shared" si="37"/>
        <v>1.5528566463768838</v>
      </c>
      <c r="CB35" s="10">
        <f t="shared" si="13"/>
        <v>2.4113637641968624</v>
      </c>
      <c r="CD35" s="10">
        <f>(ATAN2(J35-M35,K35-N35))</f>
        <v>0.94750665917184484</v>
      </c>
      <c r="CE35" s="10">
        <f>(ATAN2(V35-Y35,W35-Z35))</f>
        <v>1.2991128283392632</v>
      </c>
      <c r="CF35" s="10">
        <f>ATAN2(AB35-AE35,AC35-AF35)</f>
        <v>1.5326253430465671</v>
      </c>
      <c r="CG35" s="10">
        <f>ATAN2(AH35-AK35,AI35-AL35)</f>
        <v>1.9461540079846924</v>
      </c>
      <c r="CI35" s="10">
        <f t="shared" si="14"/>
        <v>54.288132631087265</v>
      </c>
      <c r="CJ35" s="10">
        <f t="shared" si="14"/>
        <v>74.43368217514319</v>
      </c>
      <c r="CK35" s="10">
        <f t="shared" si="14"/>
        <v>87.812963731358266</v>
      </c>
      <c r="CL35" s="10">
        <f t="shared" si="14"/>
        <v>111.50641093999239</v>
      </c>
      <c r="CN35" s="10">
        <f t="shared" si="15"/>
        <v>54.288132631087265</v>
      </c>
      <c r="CO35" s="10">
        <f t="shared" si="15"/>
        <v>74.43368217514319</v>
      </c>
      <c r="CP35" s="10">
        <f t="shared" si="15"/>
        <v>87.812963731358266</v>
      </c>
      <c r="CQ35" s="10">
        <f t="shared" si="43"/>
        <v>111.50641093999239</v>
      </c>
      <c r="CS35" s="10">
        <f t="shared" si="16"/>
        <v>0.94750665917184496</v>
      </c>
      <c r="CT35" s="10">
        <f t="shared" si="16"/>
        <v>1.2991128283392632</v>
      </c>
      <c r="CU35" s="10">
        <f t="shared" si="16"/>
        <v>1.5326253430465671</v>
      </c>
      <c r="CV35" s="10">
        <f t="shared" si="16"/>
        <v>1.9461540079846924</v>
      </c>
      <c r="CX35" s="10">
        <f t="shared" si="17"/>
        <v>0.35160616916741827</v>
      </c>
      <c r="CY35" s="10">
        <f t="shared" si="17"/>
        <v>0.23351251470730383</v>
      </c>
      <c r="CZ35" s="10">
        <f t="shared" si="18"/>
        <v>0.64704117964542918</v>
      </c>
      <c r="DB35" s="10">
        <f t="shared" si="19"/>
        <v>23.351251470730382</v>
      </c>
      <c r="DC35" s="10">
        <f t="shared" si="38"/>
        <v>30.094938588159494</v>
      </c>
      <c r="DE35" s="10">
        <f t="shared" si="20"/>
        <v>545.28094524928781</v>
      </c>
      <c r="DF35" s="10">
        <f t="shared" si="20"/>
        <v>905.70532862509128</v>
      </c>
      <c r="DH35" s="10">
        <f>(1/12*I35*(F35^2))</f>
        <v>1.7999340850000001E-9</v>
      </c>
      <c r="DJ35" s="10">
        <f t="shared" si="39"/>
        <v>8.15104945979214E-4</v>
      </c>
      <c r="DK35" s="10">
        <f>((1/2*I35*(CA35^2))*1000)</f>
        <v>9.9107050708491032E-2</v>
      </c>
      <c r="DL35" s="10">
        <f>(I35*9.8*(BF35))/1000</f>
        <v>1.1989149479999999E-5</v>
      </c>
      <c r="DM35" s="10">
        <f t="shared" si="46"/>
        <v>9.9934144803950242E-2</v>
      </c>
      <c r="DN35" s="10">
        <f t="shared" si="41"/>
        <v>0.82244899848420128</v>
      </c>
    </row>
    <row r="36" spans="1:118" ht="16" x14ac:dyDescent="0.2">
      <c r="A36" s="10" t="s">
        <v>142</v>
      </c>
      <c r="B36" s="10" t="str">
        <f>MID(A36, SEARCH("F",A36), SEARCH("J",A36)- SEARCH("F",A36))</f>
        <v>F1</v>
      </c>
      <c r="C36" s="16">
        <v>50</v>
      </c>
      <c r="D36" s="11" t="str">
        <f>RIGHT(A36, LEN(A36) - SEARCH("J", A36) + 1)</f>
        <v>J1</v>
      </c>
      <c r="E36" s="10">
        <v>13.55</v>
      </c>
      <c r="F36" s="10">
        <f t="shared" si="0"/>
        <v>1.3550000000000001E-2</v>
      </c>
      <c r="G36" s="10">
        <f>VLOOKUP(B36,'[1]General info'!$A$6:$I$12,9,FALSE)</f>
        <v>20.86</v>
      </c>
      <c r="H36" s="10">
        <v>7.0099999999999996E-2</v>
      </c>
      <c r="I36" s="10">
        <f t="shared" si="1"/>
        <v>7.0099999999999996E-5</v>
      </c>
      <c r="J36" s="10">
        <v>11.04</v>
      </c>
      <c r="K36" s="10">
        <v>8.4689999999999994</v>
      </c>
      <c r="L36" s="10">
        <v>561</v>
      </c>
      <c r="M36" s="10">
        <v>9.3019999999999996</v>
      </c>
      <c r="N36" s="10">
        <v>2.35</v>
      </c>
      <c r="O36" s="10">
        <v>561</v>
      </c>
      <c r="P36" s="10">
        <v>0.76800000000000002</v>
      </c>
      <c r="Q36" s="10">
        <v>2.8889999999999998</v>
      </c>
      <c r="R36" s="10">
        <v>561</v>
      </c>
      <c r="S36" s="10">
        <v>8.08</v>
      </c>
      <c r="T36" s="10">
        <v>-0.23300000000000001</v>
      </c>
      <c r="U36" s="10">
        <v>561</v>
      </c>
      <c r="V36" s="10">
        <v>10.47</v>
      </c>
      <c r="W36" s="10">
        <v>24.38</v>
      </c>
      <c r="X36" s="10">
        <v>611</v>
      </c>
      <c r="Y36" s="10">
        <v>11.29</v>
      </c>
      <c r="Z36" s="10">
        <v>18.239999999999998</v>
      </c>
      <c r="AA36" s="10">
        <v>611</v>
      </c>
      <c r="AB36" s="10">
        <v>10.42</v>
      </c>
      <c r="AC36" s="10">
        <v>39.29</v>
      </c>
      <c r="AD36" s="10">
        <v>631</v>
      </c>
      <c r="AE36" s="10">
        <v>13.8</v>
      </c>
      <c r="AF36" s="10">
        <v>34.119999999999997</v>
      </c>
      <c r="AG36" s="10">
        <v>611</v>
      </c>
      <c r="AH36" s="10">
        <v>10.119999999999999</v>
      </c>
      <c r="AI36" s="10">
        <v>45.67</v>
      </c>
      <c r="AJ36" s="10">
        <v>642</v>
      </c>
      <c r="AK36" s="10">
        <v>14.91</v>
      </c>
      <c r="AL36" s="10">
        <v>42.93</v>
      </c>
      <c r="AM36" s="10">
        <v>642</v>
      </c>
      <c r="AN36" s="17">
        <f t="shared" si="44"/>
        <v>7.9506118003585113</v>
      </c>
      <c r="AO36" s="17">
        <f t="shared" si="45"/>
        <v>2.8574766840693555</v>
      </c>
      <c r="AP36" s="17">
        <f t="shared" si="4"/>
        <v>2.8574766840693555</v>
      </c>
      <c r="AQ36" s="17">
        <f t="shared" si="23"/>
        <v>23.579480168146198</v>
      </c>
      <c r="AR36" s="17">
        <f t="shared" si="24"/>
        <v>24.728766022589966</v>
      </c>
      <c r="AS36" s="17">
        <f t="shared" si="25"/>
        <v>22.060941140395617</v>
      </c>
      <c r="AT36" s="17">
        <f t="shared" si="26"/>
        <v>1.0731700687621555</v>
      </c>
      <c r="AU36" s="17">
        <f t="shared" si="5"/>
        <v>61.488115639835854</v>
      </c>
      <c r="AV36" s="17">
        <f t="shared" si="27"/>
        <v>118.51188436016415</v>
      </c>
      <c r="AW36" s="17">
        <f t="shared" si="42"/>
        <v>-6.3075346452474881E-2</v>
      </c>
      <c r="AX36" s="17">
        <f t="shared" si="28"/>
        <v>-3.6139511430522799</v>
      </c>
      <c r="AY36" s="17">
        <f t="shared" si="29"/>
        <v>-65.10206678288813</v>
      </c>
      <c r="AZ36" s="17"/>
      <c r="BA36" s="17">
        <f>((AN36)^2+(AO36)^2)-(AP36)^2</f>
        <v>63.21222800000001</v>
      </c>
      <c r="BB36" s="17">
        <f>2*AN36*AO36</f>
        <v>45.437375687222257</v>
      </c>
      <c r="BC36" s="17">
        <f t="shared" si="30"/>
        <v>1.3911945186961212</v>
      </c>
      <c r="BD36" s="17">
        <f t="shared" si="31"/>
        <v>0.17863780065246065</v>
      </c>
      <c r="BE36" s="17">
        <f t="shared" si="32"/>
        <v>10.235192038884664</v>
      </c>
      <c r="BF36" s="17">
        <f>Z36-N36</f>
        <v>15.889999999999999</v>
      </c>
      <c r="BH36" s="10">
        <f>X36</f>
        <v>611</v>
      </c>
      <c r="BI36" s="10">
        <f>AJ36</f>
        <v>642</v>
      </c>
      <c r="BJ36" s="10">
        <f t="shared" si="6"/>
        <v>31</v>
      </c>
      <c r="BK36" s="10">
        <f t="shared" si="7"/>
        <v>626.5</v>
      </c>
      <c r="BL36" s="10">
        <f t="shared" si="33"/>
        <v>15.5</v>
      </c>
      <c r="BM36" s="10">
        <v>2000</v>
      </c>
      <c r="BN36" s="10">
        <f t="shared" si="34"/>
        <v>5.0000000000000001E-4</v>
      </c>
      <c r="BO36" s="10">
        <f t="shared" si="35"/>
        <v>1.55E-2</v>
      </c>
      <c r="BQ36" s="10">
        <f>AE36-Y36</f>
        <v>2.5100000000000016</v>
      </c>
      <c r="BR36" s="10">
        <f>AF36-Z36</f>
        <v>15.879999999999999</v>
      </c>
      <c r="BS36" s="14">
        <f t="shared" si="36"/>
        <v>0.25100000000000017</v>
      </c>
      <c r="BT36" s="14">
        <f t="shared" si="8"/>
        <v>1.5879999999999999</v>
      </c>
      <c r="BU36" s="10">
        <f t="shared" si="9"/>
        <v>1.6077142158978379</v>
      </c>
      <c r="BV36" s="10">
        <f t="shared" si="10"/>
        <v>2.5847449999999998</v>
      </c>
      <c r="BW36" s="10">
        <f>AK36-Y36</f>
        <v>3.620000000000001</v>
      </c>
      <c r="BX36" s="10">
        <f>AL36-Z36</f>
        <v>24.69</v>
      </c>
      <c r="BY36" s="10">
        <f t="shared" si="11"/>
        <v>0.23354838709677425</v>
      </c>
      <c r="BZ36" s="10">
        <f t="shared" si="12"/>
        <v>1.5929032258064517</v>
      </c>
      <c r="CA36" s="10">
        <f t="shared" si="37"/>
        <v>1.6099333948645529</v>
      </c>
      <c r="CB36" s="10">
        <f t="shared" si="13"/>
        <v>2.5918855359001043</v>
      </c>
      <c r="CD36" s="10">
        <f>(ATAN2(J36-M36,K36-N36))</f>
        <v>1.2940514399071794</v>
      </c>
      <c r="CE36" s="10">
        <f>(ATAN2(V36-Y36,W36-Z36))</f>
        <v>1.7035612151796493</v>
      </c>
      <c r="CF36" s="10">
        <f>ATAN2(AB36-AE36,AC36-AF36)</f>
        <v>2.1498184802568998</v>
      </c>
      <c r="CG36" s="10">
        <f>ATAN2(AH36-AK36,AI36-AL36)</f>
        <v>2.6219970001512545</v>
      </c>
      <c r="CI36" s="10">
        <f t="shared" ref="CI36:CL67" si="47">DEGREES(CD36)</f>
        <v>74.143685979508447</v>
      </c>
      <c r="CJ36" s="10">
        <f t="shared" si="47"/>
        <v>97.606867771971778</v>
      </c>
      <c r="CK36" s="10">
        <f t="shared" si="47"/>
        <v>123.17552563794905</v>
      </c>
      <c r="CL36" s="10">
        <f t="shared" si="47"/>
        <v>150.22936200462956</v>
      </c>
      <c r="CN36" s="10">
        <f t="shared" ref="CN36:CP67" si="48">IF(CI36&lt;0,CI36*-1,CI36*1)</f>
        <v>74.143685979508447</v>
      </c>
      <c r="CO36" s="10">
        <f t="shared" si="48"/>
        <v>97.606867771971778</v>
      </c>
      <c r="CP36" s="10">
        <f t="shared" si="48"/>
        <v>123.17552563794905</v>
      </c>
      <c r="CQ36" s="10">
        <f t="shared" si="43"/>
        <v>150.22936200462956</v>
      </c>
      <c r="CS36" s="10">
        <f t="shared" ref="CS36:CV67" si="49">RADIANS(CN36)</f>
        <v>1.2940514399071794</v>
      </c>
      <c r="CT36" s="10">
        <f t="shared" si="49"/>
        <v>1.7035612151796493</v>
      </c>
      <c r="CU36" s="10">
        <f t="shared" si="49"/>
        <v>2.1498184802568998</v>
      </c>
      <c r="CV36" s="10">
        <f t="shared" si="49"/>
        <v>2.6219970001512545</v>
      </c>
      <c r="CX36" s="10">
        <f t="shared" ref="CX36:CY67" si="50">CT36-CS36</f>
        <v>0.4095097752724699</v>
      </c>
      <c r="CY36" s="10">
        <f t="shared" si="50"/>
        <v>0.4462572650772505</v>
      </c>
      <c r="CZ36" s="10">
        <f t="shared" si="18"/>
        <v>0.91843578497160516</v>
      </c>
      <c r="DB36" s="10">
        <f t="shared" si="19"/>
        <v>44.625726507725048</v>
      </c>
      <c r="DC36" s="10">
        <f t="shared" si="38"/>
        <v>59.253921611071299</v>
      </c>
      <c r="DE36" s="10">
        <f t="shared" ref="DE36:DF67" si="51">DB36^2</f>
        <v>1991.4554663422741</v>
      </c>
      <c r="DF36" s="10">
        <f t="shared" si="51"/>
        <v>3511.0272262909821</v>
      </c>
      <c r="DH36" s="10">
        <f>(1/12*I36*(F36^2))</f>
        <v>1.0725446041666667E-9</v>
      </c>
      <c r="DJ36" s="10">
        <f t="shared" si="39"/>
        <v>1.8828666533203255E-3</v>
      </c>
      <c r="DK36" s="10">
        <f>((1/2*I36*(CA36^2))*1000)</f>
        <v>9.0845588033298647E-2</v>
      </c>
      <c r="DL36" s="10">
        <f>(I36*9.8*(BF36))/1000</f>
        <v>1.09161122E-5</v>
      </c>
      <c r="DM36" s="10">
        <f t="shared" si="46"/>
        <v>9.2739370798818971E-2</v>
      </c>
      <c r="DN36" s="10">
        <f t="shared" si="41"/>
        <v>2.0726010960820438</v>
      </c>
    </row>
    <row r="37" spans="1:118" ht="16" x14ac:dyDescent="0.2">
      <c r="A37" s="10" t="s">
        <v>143</v>
      </c>
      <c r="B37" s="10" t="str">
        <f>MID(A37, SEARCH("F",A37), SEARCH("J",A37)- SEARCH("F",A37))</f>
        <v>F1</v>
      </c>
      <c r="C37" s="16">
        <v>50</v>
      </c>
      <c r="D37" s="11" t="str">
        <f>RIGHT(A37, LEN(A37) - SEARCH("J", A37) + 1)</f>
        <v>J2</v>
      </c>
      <c r="E37" s="10">
        <v>13.55</v>
      </c>
      <c r="F37" s="10">
        <f t="shared" si="0"/>
        <v>1.3550000000000001E-2</v>
      </c>
      <c r="G37" s="10">
        <f>VLOOKUP(B37,'[1]General info'!$A$6:$I$12,9,FALSE)</f>
        <v>20.86</v>
      </c>
      <c r="H37" s="10">
        <v>7.0099999999999996E-2</v>
      </c>
      <c r="I37" s="10">
        <f t="shared" si="1"/>
        <v>7.0099999999999996E-5</v>
      </c>
      <c r="J37" s="10">
        <v>12.7</v>
      </c>
      <c r="K37" s="10">
        <v>7.5510000000000002</v>
      </c>
      <c r="L37" s="10">
        <v>401</v>
      </c>
      <c r="M37" s="10">
        <v>9.3170000000000002</v>
      </c>
      <c r="N37" s="10">
        <v>1.7170000000000001</v>
      </c>
      <c r="O37" s="10">
        <v>401</v>
      </c>
      <c r="P37" s="10">
        <v>0.748</v>
      </c>
      <c r="Q37" s="10">
        <v>4.258</v>
      </c>
      <c r="R37" s="10">
        <v>401</v>
      </c>
      <c r="S37" s="10">
        <v>7.7510000000000003</v>
      </c>
      <c r="T37" s="10">
        <v>-0.379</v>
      </c>
      <c r="U37" s="10">
        <v>401</v>
      </c>
      <c r="V37" s="10">
        <v>18.82</v>
      </c>
      <c r="W37" s="10">
        <v>23.33</v>
      </c>
      <c r="X37" s="10">
        <v>472</v>
      </c>
      <c r="Y37" s="10">
        <v>16.47</v>
      </c>
      <c r="Z37" s="10">
        <v>16.8</v>
      </c>
      <c r="AA37" s="10">
        <v>472</v>
      </c>
      <c r="AB37" s="10">
        <v>24.35</v>
      </c>
      <c r="AC37" s="10">
        <v>40.5</v>
      </c>
      <c r="AD37" s="10">
        <v>492</v>
      </c>
      <c r="AE37" s="10">
        <v>24.74</v>
      </c>
      <c r="AF37" s="10">
        <v>33.92</v>
      </c>
      <c r="AG37" s="10">
        <v>472</v>
      </c>
      <c r="AH37" s="10">
        <v>27.01</v>
      </c>
      <c r="AI37" s="10">
        <v>49.69</v>
      </c>
      <c r="AJ37" s="10">
        <v>505</v>
      </c>
      <c r="AK37" s="10">
        <v>30.13</v>
      </c>
      <c r="AL37" s="10">
        <v>44.4</v>
      </c>
      <c r="AM37" s="10">
        <v>505</v>
      </c>
      <c r="AN37" s="17">
        <f t="shared" si="44"/>
        <v>8.3990343492570627</v>
      </c>
      <c r="AO37" s="17">
        <f t="shared" si="45"/>
        <v>2.6164044029927789</v>
      </c>
      <c r="AP37" s="17">
        <f t="shared" si="4"/>
        <v>2.6164044029927789</v>
      </c>
      <c r="AQ37" s="17">
        <f t="shared" si="23"/>
        <v>26.274291008512485</v>
      </c>
      <c r="AR37" s="17">
        <f t="shared" si="24"/>
        <v>26.165615643435565</v>
      </c>
      <c r="AS37" s="17">
        <f t="shared" si="25"/>
        <v>23.60992964834923</v>
      </c>
      <c r="AT37" s="17">
        <f t="shared" si="26"/>
        <v>1.301947909911622</v>
      </c>
      <c r="AU37" s="17">
        <f t="shared" si="5"/>
        <v>74.596120383814664</v>
      </c>
      <c r="AV37" s="17">
        <f t="shared" si="27"/>
        <v>105.40387961618534</v>
      </c>
      <c r="AW37" s="17">
        <f t="shared" si="42"/>
        <v>-0.28827396896489588</v>
      </c>
      <c r="AX37" s="17">
        <f t="shared" si="28"/>
        <v>-16.51688176517381</v>
      </c>
      <c r="AY37" s="17">
        <f t="shared" si="29"/>
        <v>-91.113002148988471</v>
      </c>
      <c r="AZ37" s="17"/>
      <c r="BA37" s="17">
        <f>((AN37)^2+(AO37)^2)-(AP37)^2</f>
        <v>70.543778000000017</v>
      </c>
      <c r="BB37" s="17">
        <f>2*AN37*AO37</f>
        <v>43.950540904567539</v>
      </c>
      <c r="BC37" s="17">
        <f t="shared" si="30"/>
        <v>1.6050718955467687</v>
      </c>
      <c r="BD37" s="17">
        <f t="shared" si="31"/>
        <v>-3.4268857906242865E-2</v>
      </c>
      <c r="BE37" s="17">
        <f t="shared" si="32"/>
        <v>-1.9634609267611098</v>
      </c>
      <c r="BF37" s="17">
        <f>Z37-N37</f>
        <v>15.083</v>
      </c>
      <c r="BH37" s="10">
        <f>X37</f>
        <v>472</v>
      </c>
      <c r="BI37" s="10">
        <f>AJ37</f>
        <v>505</v>
      </c>
      <c r="BJ37" s="10">
        <f t="shared" si="6"/>
        <v>33</v>
      </c>
      <c r="BK37" s="10">
        <f t="shared" si="7"/>
        <v>488.5</v>
      </c>
      <c r="BL37" s="10">
        <f t="shared" si="33"/>
        <v>16.5</v>
      </c>
      <c r="BM37" s="10">
        <v>2000</v>
      </c>
      <c r="BN37" s="10">
        <f t="shared" si="34"/>
        <v>5.0000000000000001E-4</v>
      </c>
      <c r="BO37" s="10">
        <f t="shared" si="35"/>
        <v>1.6500000000000001E-2</v>
      </c>
      <c r="BQ37" s="10">
        <f>AE37-Y37</f>
        <v>8.27</v>
      </c>
      <c r="BR37" s="10">
        <f>AF37-Z37</f>
        <v>17.12</v>
      </c>
      <c r="BS37" s="14">
        <f t="shared" si="36"/>
        <v>0.82699999999999985</v>
      </c>
      <c r="BT37" s="14">
        <f t="shared" si="8"/>
        <v>1.712</v>
      </c>
      <c r="BU37" s="10">
        <f t="shared" si="9"/>
        <v>1.9012819359579471</v>
      </c>
      <c r="BV37" s="10">
        <f t="shared" si="10"/>
        <v>3.6148729999999993</v>
      </c>
      <c r="BW37" s="10">
        <f>AK37-Y37</f>
        <v>13.66</v>
      </c>
      <c r="BX37" s="10">
        <f>AL37-Z37</f>
        <v>27.599999999999998</v>
      </c>
      <c r="BY37" s="10">
        <f t="shared" si="11"/>
        <v>0.82787878787878788</v>
      </c>
      <c r="BZ37" s="10">
        <f t="shared" si="12"/>
        <v>1.6727272727272726</v>
      </c>
      <c r="CA37" s="10">
        <f t="shared" si="37"/>
        <v>1.8663868345938552</v>
      </c>
      <c r="CB37" s="10">
        <f t="shared" si="13"/>
        <v>3.4833998163452708</v>
      </c>
      <c r="CD37" s="10">
        <f>(ATAN2(J37-M37,K37-N37))</f>
        <v>1.0453048866384222</v>
      </c>
      <c r="CE37" s="10">
        <f>(ATAN2(V37-Y37,W37-Z37))</f>
        <v>1.225349206082607</v>
      </c>
      <c r="CF37" s="10">
        <f>ATAN2(AB37-AE37,AC37-AF37)</f>
        <v>1.6299975837795999</v>
      </c>
      <c r="CG37" s="10">
        <f>ATAN2(AH37-AK37,AI37-AL37)</f>
        <v>2.1036761765820691</v>
      </c>
      <c r="CI37" s="10">
        <f t="shared" si="47"/>
        <v>59.891558308782557</v>
      </c>
      <c r="CJ37" s="10">
        <f t="shared" si="47"/>
        <v>70.207337938239519</v>
      </c>
      <c r="CK37" s="10">
        <f t="shared" si="47"/>
        <v>93.391982167092891</v>
      </c>
      <c r="CL37" s="10">
        <f t="shared" si="47"/>
        <v>120.53176638037026</v>
      </c>
      <c r="CN37" s="10">
        <f t="shared" si="48"/>
        <v>59.891558308782557</v>
      </c>
      <c r="CO37" s="10">
        <f t="shared" si="48"/>
        <v>70.207337938239519</v>
      </c>
      <c r="CP37" s="10">
        <f t="shared" si="48"/>
        <v>93.391982167092891</v>
      </c>
      <c r="CQ37" s="10">
        <f t="shared" si="43"/>
        <v>120.53176638037026</v>
      </c>
      <c r="CS37" s="10">
        <f t="shared" si="49"/>
        <v>1.0453048866384222</v>
      </c>
      <c r="CT37" s="10">
        <f t="shared" si="49"/>
        <v>1.225349206082607</v>
      </c>
      <c r="CU37" s="10">
        <f t="shared" si="49"/>
        <v>1.6299975837795999</v>
      </c>
      <c r="CV37" s="10">
        <f t="shared" si="49"/>
        <v>2.1036761765820691</v>
      </c>
      <c r="CX37" s="10">
        <f t="shared" si="50"/>
        <v>0.18004431944418475</v>
      </c>
      <c r="CY37" s="10">
        <f t="shared" si="50"/>
        <v>0.40464837769699291</v>
      </c>
      <c r="CZ37" s="10">
        <f t="shared" si="18"/>
        <v>0.87832697049946207</v>
      </c>
      <c r="DB37" s="10">
        <f t="shared" si="19"/>
        <v>40.464837769699294</v>
      </c>
      <c r="DC37" s="10">
        <f t="shared" si="38"/>
        <v>53.231937606028005</v>
      </c>
      <c r="DE37" s="10">
        <f t="shared" si="51"/>
        <v>1637.4030957280825</v>
      </c>
      <c r="DF37" s="10">
        <f t="shared" si="51"/>
        <v>2833.6391812920583</v>
      </c>
      <c r="DH37" s="10">
        <f>(1/12*I37*(F37^2))</f>
        <v>1.0725446041666667E-9</v>
      </c>
      <c r="DJ37" s="10">
        <f t="shared" si="39"/>
        <v>1.519602207025024E-3</v>
      </c>
      <c r="DK37" s="10">
        <f>((1/2*I37*(CA37^2))*1000)</f>
        <v>0.12209316356290173</v>
      </c>
      <c r="DL37" s="10">
        <f>(I37*9.8*(BF37))/1000</f>
        <v>1.0361719340000001E-5</v>
      </c>
      <c r="DM37" s="10">
        <f t="shared" si="46"/>
        <v>0.12362312748926675</v>
      </c>
      <c r="DN37" s="10">
        <f t="shared" si="41"/>
        <v>1.2446251392627183</v>
      </c>
    </row>
    <row r="38" spans="1:118" ht="16" x14ac:dyDescent="0.2">
      <c r="A38" s="10" t="s">
        <v>144</v>
      </c>
      <c r="B38" s="10" t="str">
        <f>MID(A38, SEARCH("F",A38), SEARCH("J",A38)- SEARCH("F",A38))</f>
        <v>F1</v>
      </c>
      <c r="C38" s="16">
        <v>50</v>
      </c>
      <c r="D38" s="11" t="str">
        <f>RIGHT(A38, LEN(A38) - SEARCH("J", A38) + 1)</f>
        <v>J3</v>
      </c>
      <c r="E38" s="10">
        <v>13.55</v>
      </c>
      <c r="F38" s="10">
        <f t="shared" si="0"/>
        <v>1.3550000000000001E-2</v>
      </c>
      <c r="G38" s="10">
        <f>VLOOKUP(B38,'[1]General info'!$A$6:$I$12,9,FALSE)</f>
        <v>20.86</v>
      </c>
      <c r="H38" s="10">
        <v>7.0099999999999996E-2</v>
      </c>
      <c r="I38" s="10">
        <f t="shared" si="1"/>
        <v>7.0099999999999996E-5</v>
      </c>
      <c r="J38" s="10">
        <v>10.17</v>
      </c>
      <c r="K38" s="10">
        <v>10.28</v>
      </c>
      <c r="L38" s="10">
        <v>369</v>
      </c>
      <c r="M38" s="10">
        <v>8.3420000000000005</v>
      </c>
      <c r="N38" s="10">
        <v>3.8839999999999999</v>
      </c>
      <c r="O38" s="10">
        <v>369</v>
      </c>
      <c r="P38" s="10">
        <v>1.734</v>
      </c>
      <c r="Q38" s="10">
        <v>2.278</v>
      </c>
      <c r="R38" s="10">
        <v>369</v>
      </c>
      <c r="S38" s="10">
        <v>7.7439999999999998</v>
      </c>
      <c r="T38" s="10">
        <v>0.16900000000000001</v>
      </c>
      <c r="U38" s="10">
        <v>369</v>
      </c>
      <c r="V38" s="10">
        <v>9.4710000000000001</v>
      </c>
      <c r="W38" s="10">
        <v>25.55</v>
      </c>
      <c r="X38" s="10">
        <v>399</v>
      </c>
      <c r="Y38" s="10">
        <v>9.7230000000000008</v>
      </c>
      <c r="Z38" s="10">
        <v>18.53</v>
      </c>
      <c r="AA38" s="10">
        <v>399</v>
      </c>
      <c r="AB38" s="10">
        <v>7.202</v>
      </c>
      <c r="AC38" s="10">
        <v>42.07</v>
      </c>
      <c r="AD38" s="10">
        <v>419</v>
      </c>
      <c r="AE38" s="10">
        <v>11.46</v>
      </c>
      <c r="AF38" s="10">
        <v>37.32</v>
      </c>
      <c r="AG38" s="10">
        <v>419</v>
      </c>
      <c r="AH38" s="10">
        <v>6.6120000000000001</v>
      </c>
      <c r="AI38" s="10">
        <v>48.7</v>
      </c>
      <c r="AJ38" s="10">
        <v>428</v>
      </c>
      <c r="AK38" s="10">
        <v>11.9</v>
      </c>
      <c r="AL38" s="10">
        <v>45.73</v>
      </c>
      <c r="AM38" s="10">
        <v>428</v>
      </c>
      <c r="AN38" s="17">
        <f t="shared" si="44"/>
        <v>6.3692998830326717</v>
      </c>
      <c r="AO38" s="17">
        <f t="shared" si="45"/>
        <v>3.7628219463588759</v>
      </c>
      <c r="AP38" s="17">
        <f t="shared" si="4"/>
        <v>3.7628219463588759</v>
      </c>
      <c r="AQ38" s="17">
        <f t="shared" si="23"/>
        <v>24.524419524221162</v>
      </c>
      <c r="AR38" s="17">
        <f t="shared" si="24"/>
        <v>25.439687301537337</v>
      </c>
      <c r="AS38" s="17">
        <f t="shared" si="25"/>
        <v>21.695395755781917</v>
      </c>
      <c r="AT38" s="17">
        <f t="shared" si="26"/>
        <v>0.81179426986878123</v>
      </c>
      <c r="AU38" s="17">
        <f t="shared" si="5"/>
        <v>46.512385496385335</v>
      </c>
      <c r="AV38" s="17">
        <f t="shared" si="27"/>
        <v>133.48761450361468</v>
      </c>
      <c r="AW38" s="17">
        <f t="shared" si="42"/>
        <v>0.23841623504197726</v>
      </c>
      <c r="AX38" s="17">
        <f t="shared" si="28"/>
        <v>13.660244035304341</v>
      </c>
      <c r="AY38" s="17">
        <f t="shared" si="29"/>
        <v>-32.85214146108099</v>
      </c>
      <c r="AZ38" s="17"/>
      <c r="BA38" s="17">
        <f>((AN38)^2+(AO38)^2)-(AP38)^2</f>
        <v>40.567981000000003</v>
      </c>
      <c r="BB38" s="17">
        <f>2*AN38*AO38</f>
        <v>47.933082765632719</v>
      </c>
      <c r="BC38" s="17">
        <f t="shared" si="30"/>
        <v>0.84634616968735044</v>
      </c>
      <c r="BD38" s="17">
        <f t="shared" si="31"/>
        <v>0.56170882591224847</v>
      </c>
      <c r="BE38" s="17">
        <f t="shared" si="32"/>
        <v>32.183545040018409</v>
      </c>
      <c r="BF38" s="17">
        <f>AF38-N38</f>
        <v>33.436</v>
      </c>
      <c r="BH38" s="10">
        <f>X38</f>
        <v>399</v>
      </c>
      <c r="BI38" s="10">
        <f>AJ38</f>
        <v>428</v>
      </c>
      <c r="BJ38" s="10">
        <f t="shared" si="6"/>
        <v>29</v>
      </c>
      <c r="BK38" s="10">
        <f t="shared" si="7"/>
        <v>413.5</v>
      </c>
      <c r="BL38" s="10">
        <f t="shared" si="33"/>
        <v>14.5</v>
      </c>
      <c r="BM38" s="10">
        <v>2000</v>
      </c>
      <c r="BN38" s="10">
        <f t="shared" si="34"/>
        <v>5.0000000000000001E-4</v>
      </c>
      <c r="BO38" s="10">
        <f t="shared" si="35"/>
        <v>1.4500000000000001E-2</v>
      </c>
      <c r="BP38" s="17"/>
      <c r="BQ38" s="10">
        <f>AE38-Y38</f>
        <v>1.7370000000000001</v>
      </c>
      <c r="BR38" s="10">
        <f>AF38-Z38</f>
        <v>18.79</v>
      </c>
      <c r="BS38" s="14">
        <f t="shared" si="36"/>
        <v>0.17370000000000002</v>
      </c>
      <c r="BT38" s="14">
        <f t="shared" si="8"/>
        <v>1.8789999999999998</v>
      </c>
      <c r="BU38" s="10">
        <f t="shared" si="9"/>
        <v>1.887011576541066</v>
      </c>
      <c r="BV38" s="10">
        <f t="shared" si="10"/>
        <v>3.5608126899999992</v>
      </c>
      <c r="BW38" s="10">
        <f>AK38-Y38</f>
        <v>2.1769999999999996</v>
      </c>
      <c r="BX38" s="10">
        <f>AL38-Z38</f>
        <v>27.199999999999996</v>
      </c>
      <c r="BY38" s="10">
        <f t="shared" si="11"/>
        <v>0.15013793103448272</v>
      </c>
      <c r="BZ38" s="10">
        <f t="shared" si="12"/>
        <v>1.8758620689655168</v>
      </c>
      <c r="CA38" s="10">
        <f t="shared" si="37"/>
        <v>1.8818607547103223</v>
      </c>
      <c r="CB38" s="10">
        <f t="shared" si="13"/>
        <v>3.541399900118904</v>
      </c>
      <c r="CD38" s="10">
        <f>(ATAN2(J38-M38,K38-N38))</f>
        <v>1.2924140709451726</v>
      </c>
      <c r="CE38" s="10">
        <f>(ATAN2(V38-Y38,W38-Z38))</f>
        <v>1.6066783551480539</v>
      </c>
      <c r="CF38" s="10">
        <f>ATAN2(AB38-AE38,AC38-AF38)</f>
        <v>2.3016305870995559</v>
      </c>
      <c r="CG38" s="10">
        <f>ATAN2(AH38-AK38,AI38-AL38)</f>
        <v>2.6298498726694097</v>
      </c>
      <c r="CI38" s="10">
        <f t="shared" si="47"/>
        <v>74.049871648479737</v>
      </c>
      <c r="CJ38" s="10">
        <f t="shared" si="47"/>
        <v>92.055888785004669</v>
      </c>
      <c r="CK38" s="10">
        <f t="shared" si="47"/>
        <v>131.87371863902237</v>
      </c>
      <c r="CL38" s="10">
        <f t="shared" si="47"/>
        <v>150.67929845697412</v>
      </c>
      <c r="CN38" s="10">
        <f t="shared" si="48"/>
        <v>74.049871648479737</v>
      </c>
      <c r="CO38" s="10">
        <f t="shared" si="48"/>
        <v>92.055888785004669</v>
      </c>
      <c r="CP38" s="10">
        <f t="shared" si="48"/>
        <v>131.87371863902237</v>
      </c>
      <c r="CQ38" s="10">
        <f t="shared" si="43"/>
        <v>150.67929845697412</v>
      </c>
      <c r="CR38" s="14"/>
      <c r="CS38" s="10">
        <f t="shared" si="49"/>
        <v>1.2924140709451726</v>
      </c>
      <c r="CT38" s="10">
        <f t="shared" si="49"/>
        <v>1.6066783551480539</v>
      </c>
      <c r="CU38" s="10">
        <f t="shared" si="49"/>
        <v>2.3016305870995559</v>
      </c>
      <c r="CV38" s="10">
        <f t="shared" si="49"/>
        <v>2.6298498726694097</v>
      </c>
      <c r="CX38" s="10">
        <f t="shared" si="50"/>
        <v>0.31426428420288133</v>
      </c>
      <c r="CY38" s="10">
        <f t="shared" si="50"/>
        <v>0.69495223195150202</v>
      </c>
      <c r="CZ38" s="10">
        <f t="shared" si="18"/>
        <v>1.0231715175213558</v>
      </c>
      <c r="DB38" s="10">
        <f t="shared" si="19"/>
        <v>69.495223195150203</v>
      </c>
      <c r="DC38" s="10">
        <f t="shared" si="38"/>
        <v>70.563552932507292</v>
      </c>
      <c r="DE38" s="10">
        <f t="shared" si="51"/>
        <v>4829.586046943743</v>
      </c>
      <c r="DF38" s="10">
        <f t="shared" si="51"/>
        <v>4979.2150024587581</v>
      </c>
      <c r="DH38" s="10">
        <f>(1/12*I38*(F38^2))</f>
        <v>1.0725446041666667E-9</v>
      </c>
      <c r="DJ38" s="10">
        <f t="shared" si="39"/>
        <v>2.6702150919364286E-3</v>
      </c>
      <c r="DK38" s="10">
        <f>((1/2*I38*(CA38^2))*1000)</f>
        <v>0.12412606649916759</v>
      </c>
      <c r="DL38" s="10">
        <f>(I38*9.8*(BF38))/1000</f>
        <v>2.2969863279999999E-5</v>
      </c>
      <c r="DM38" s="10">
        <f t="shared" ref="DM38" si="52">SUM(DJ38:DL38)</f>
        <v>0.126819251454384</v>
      </c>
      <c r="DN38" s="10">
        <f t="shared" si="41"/>
        <v>2.1512122048549212</v>
      </c>
    </row>
    <row r="39" spans="1:118" ht="16" x14ac:dyDescent="0.2">
      <c r="A39" s="10" t="s">
        <v>145</v>
      </c>
      <c r="B39" s="10" t="str">
        <f>MID(A39, SEARCH("F",A39), SEARCH("J",A39)- SEARCH("F",A39))</f>
        <v>F1</v>
      </c>
      <c r="C39" s="16">
        <v>50</v>
      </c>
      <c r="D39" s="11" t="str">
        <f>RIGHT(A39, LEN(A39) - SEARCH("J", A39) + 1)</f>
        <v>J4</v>
      </c>
      <c r="E39" s="10">
        <v>13.55</v>
      </c>
      <c r="F39" s="10">
        <f t="shared" si="0"/>
        <v>1.3550000000000001E-2</v>
      </c>
      <c r="G39" s="10">
        <f>VLOOKUP(B39,'[1]General info'!$A$6:$I$12,9,FALSE)</f>
        <v>20.86</v>
      </c>
      <c r="H39" s="10">
        <v>7.0099999999999996E-2</v>
      </c>
      <c r="I39" s="10">
        <f t="shared" si="1"/>
        <v>7.0099999999999996E-5</v>
      </c>
      <c r="J39" s="10">
        <v>11.42</v>
      </c>
      <c r="K39" s="10">
        <v>8.4429999999999996</v>
      </c>
      <c r="L39" s="10">
        <v>130</v>
      </c>
      <c r="M39" s="10">
        <v>8.7129999999999992</v>
      </c>
      <c r="N39" s="10">
        <v>2.4889999999999999</v>
      </c>
      <c r="O39" s="10">
        <v>130</v>
      </c>
      <c r="P39" s="10">
        <v>1.0780000000000001</v>
      </c>
      <c r="Q39" s="10">
        <v>2.7269999999999999</v>
      </c>
      <c r="R39" s="10">
        <v>130</v>
      </c>
      <c r="S39" s="10">
        <v>8.3049999999999997</v>
      </c>
      <c r="T39" s="10">
        <v>0.14299999999999999</v>
      </c>
      <c r="U39" s="10">
        <v>130</v>
      </c>
      <c r="V39" s="10">
        <v>10.44</v>
      </c>
      <c r="W39" s="10">
        <v>25.39</v>
      </c>
      <c r="X39" s="10">
        <v>177</v>
      </c>
      <c r="Y39" s="10">
        <v>11.09</v>
      </c>
      <c r="Z39" s="10">
        <v>18.82</v>
      </c>
      <c r="AA39" s="10">
        <v>177</v>
      </c>
      <c r="AB39" s="10">
        <v>10.029999999999999</v>
      </c>
      <c r="AC39" s="10">
        <v>39.92</v>
      </c>
      <c r="AD39" s="10">
        <v>197</v>
      </c>
      <c r="AE39" s="10">
        <v>13.17</v>
      </c>
      <c r="AF39" s="10">
        <v>34.409999999999997</v>
      </c>
      <c r="AG39" s="10">
        <v>177</v>
      </c>
      <c r="AH39" s="10">
        <v>9.4190000000000005</v>
      </c>
      <c r="AI39" s="10">
        <v>47.58</v>
      </c>
      <c r="AJ39" s="10">
        <v>210</v>
      </c>
      <c r="AK39" s="10">
        <v>14.6</v>
      </c>
      <c r="AL39" s="10">
        <v>43.85</v>
      </c>
      <c r="AM39" s="10">
        <v>210</v>
      </c>
      <c r="AN39" s="17">
        <f t="shared" si="44"/>
        <v>7.6750625404618038</v>
      </c>
      <c r="AO39" s="17">
        <f t="shared" si="45"/>
        <v>2.3812139761054656</v>
      </c>
      <c r="AP39" s="17">
        <f t="shared" si="4"/>
        <v>2.3812139761054656</v>
      </c>
      <c r="AQ39" s="17">
        <f t="shared" si="23"/>
        <v>24.520575299123799</v>
      </c>
      <c r="AR39" s="17">
        <f t="shared" si="24"/>
        <v>25.337111792783329</v>
      </c>
      <c r="AS39" s="17">
        <f t="shared" si="25"/>
        <v>22.966025559508548</v>
      </c>
      <c r="AT39" s="17">
        <f t="shared" si="26"/>
        <v>1.0658842760358747</v>
      </c>
      <c r="AU39" s="17">
        <f t="shared" si="5"/>
        <v>61.070670466212853</v>
      </c>
      <c r="AV39" s="17">
        <f t="shared" si="27"/>
        <v>118.92932953378715</v>
      </c>
      <c r="AW39" s="17">
        <f t="shared" si="42"/>
        <v>-3.1162142248782609E-2</v>
      </c>
      <c r="AX39" s="17">
        <f t="shared" si="28"/>
        <v>-1.7854592314415558</v>
      </c>
      <c r="AY39" s="17">
        <f t="shared" si="29"/>
        <v>-62.85612969765441</v>
      </c>
      <c r="AZ39" s="17"/>
      <c r="BA39" s="17">
        <f>((AN39)^2+(AO39)^2)-(AP39)^2</f>
        <v>58.906584999999993</v>
      </c>
      <c r="BB39" s="17">
        <f>2*AN39*AO39</f>
        <v>36.551932377662332</v>
      </c>
      <c r="BC39" s="17">
        <f t="shared" si="30"/>
        <v>1.6115860685931633</v>
      </c>
      <c r="BD39" s="17">
        <f t="shared" si="31"/>
        <v>-4.0778431723154519E-2</v>
      </c>
      <c r="BE39" s="17">
        <f t="shared" si="32"/>
        <v>-2.3364320328989892</v>
      </c>
      <c r="BF39" s="17">
        <f>Z39-N39</f>
        <v>16.331</v>
      </c>
      <c r="BH39" s="10">
        <f>X39</f>
        <v>177</v>
      </c>
      <c r="BI39" s="10">
        <f>AJ39</f>
        <v>210</v>
      </c>
      <c r="BJ39" s="10">
        <f t="shared" si="6"/>
        <v>33</v>
      </c>
      <c r="BK39" s="10">
        <f t="shared" si="7"/>
        <v>193.5</v>
      </c>
      <c r="BL39" s="10">
        <f t="shared" si="33"/>
        <v>16.5</v>
      </c>
      <c r="BM39" s="10">
        <v>2000</v>
      </c>
      <c r="BN39" s="10">
        <f t="shared" si="34"/>
        <v>5.0000000000000001E-4</v>
      </c>
      <c r="BO39" s="10">
        <f t="shared" si="35"/>
        <v>1.6500000000000001E-2</v>
      </c>
      <c r="BQ39" s="10">
        <f>AE39-Y39</f>
        <v>2.08</v>
      </c>
      <c r="BR39" s="10">
        <f>AF39-Z39</f>
        <v>15.589999999999996</v>
      </c>
      <c r="BS39" s="14">
        <f t="shared" si="36"/>
        <v>0.20799999999999999</v>
      </c>
      <c r="BT39" s="14">
        <f t="shared" si="8"/>
        <v>1.5589999999999995</v>
      </c>
      <c r="BU39" s="10">
        <f t="shared" si="9"/>
        <v>1.5728143564960229</v>
      </c>
      <c r="BV39" s="10">
        <f t="shared" si="10"/>
        <v>2.4737449999999983</v>
      </c>
      <c r="BW39" s="10">
        <f>AK39-Y39</f>
        <v>3.51</v>
      </c>
      <c r="BX39" s="10">
        <f>AL39-Z39</f>
        <v>25.03</v>
      </c>
      <c r="BY39" s="10">
        <f t="shared" si="11"/>
        <v>0.21272727272727268</v>
      </c>
      <c r="BZ39" s="10">
        <f t="shared" si="12"/>
        <v>1.5169696969696971</v>
      </c>
      <c r="CA39" s="10">
        <f t="shared" si="37"/>
        <v>1.5318126367432534</v>
      </c>
      <c r="CB39" s="10">
        <f t="shared" si="13"/>
        <v>2.3464499540863186</v>
      </c>
      <c r="CD39" s="10">
        <f>(ATAN2(J39-M39,K39-N39))</f>
        <v>1.1440802585882182</v>
      </c>
      <c r="CE39" s="10">
        <f>(ATAN2(V39-Y39,W39-Z39))</f>
        <v>1.6694099683737922</v>
      </c>
      <c r="CF39" s="10">
        <f>ATAN2(AB39-AE39,AC39-AF39)</f>
        <v>2.088768962213746</v>
      </c>
      <c r="CG39" s="10">
        <f>ATAN2(AH39-AK39,AI39-AL39)</f>
        <v>2.517610278923847</v>
      </c>
      <c r="CI39" s="10">
        <f t="shared" si="47"/>
        <v>65.55097024134075</v>
      </c>
      <c r="CJ39" s="10">
        <f t="shared" si="47"/>
        <v>95.650145464886535</v>
      </c>
      <c r="CK39" s="10">
        <f t="shared" si="47"/>
        <v>119.67764591276857</v>
      </c>
      <c r="CL39" s="10">
        <f t="shared" si="47"/>
        <v>144.24844344109042</v>
      </c>
      <c r="CN39" s="10">
        <f t="shared" si="48"/>
        <v>65.55097024134075</v>
      </c>
      <c r="CO39" s="10">
        <f t="shared" si="48"/>
        <v>95.650145464886535</v>
      </c>
      <c r="CP39" s="10">
        <f t="shared" si="48"/>
        <v>119.67764591276857</v>
      </c>
      <c r="CQ39" s="10">
        <f t="shared" si="43"/>
        <v>144.24844344109042</v>
      </c>
      <c r="CS39" s="10">
        <f t="shared" si="49"/>
        <v>1.1440802585882182</v>
      </c>
      <c r="CT39" s="10">
        <f t="shared" si="49"/>
        <v>1.6694099683737922</v>
      </c>
      <c r="CU39" s="10">
        <f t="shared" si="49"/>
        <v>2.088768962213746</v>
      </c>
      <c r="CV39" s="10">
        <f t="shared" si="49"/>
        <v>2.517610278923847</v>
      </c>
      <c r="CX39" s="10">
        <f t="shared" si="50"/>
        <v>0.52532970978557403</v>
      </c>
      <c r="CY39" s="10">
        <f t="shared" si="50"/>
        <v>0.41935899383995379</v>
      </c>
      <c r="CZ39" s="10">
        <f t="shared" si="18"/>
        <v>0.84820031055005485</v>
      </c>
      <c r="DB39" s="10">
        <f t="shared" si="19"/>
        <v>41.935899383995377</v>
      </c>
      <c r="DC39" s="10">
        <f t="shared" si="38"/>
        <v>51.406079427276048</v>
      </c>
      <c r="DE39" s="10">
        <f t="shared" si="51"/>
        <v>1758.6196571445839</v>
      </c>
      <c r="DF39" s="10">
        <f t="shared" si="51"/>
        <v>2642.5850020834137</v>
      </c>
      <c r="DH39" s="10">
        <f>(1/12*I39*(F39^2))</f>
        <v>1.0725446041666667E-9</v>
      </c>
      <c r="DJ39" s="10">
        <f t="shared" si="39"/>
        <v>1.4171451425181625E-3</v>
      </c>
      <c r="DK39" s="10">
        <f>((1/2*I39*(CA39^2))*1000)</f>
        <v>8.2243070890725467E-2</v>
      </c>
      <c r="DL39" s="10">
        <f>(I39*9.8*(BF39))/1000</f>
        <v>1.121907038E-5</v>
      </c>
      <c r="DM39" s="10">
        <f t="shared" si="46"/>
        <v>8.3671435103623626E-2</v>
      </c>
      <c r="DN39" s="10">
        <f t="shared" si="41"/>
        <v>1.7231179808461818</v>
      </c>
    </row>
    <row r="40" spans="1:118" ht="16" x14ac:dyDescent="0.2">
      <c r="A40" s="10" t="s">
        <v>146</v>
      </c>
      <c r="B40" s="10" t="str">
        <f>MID(A40, SEARCH("F",A40), SEARCH("J",A40)- SEARCH("F",A40))</f>
        <v>F1</v>
      </c>
      <c r="C40" s="16">
        <v>50</v>
      </c>
      <c r="D40" s="11" t="str">
        <f>RIGHT(A40, LEN(A40) - SEARCH("J", A40) + 1)</f>
        <v>J5</v>
      </c>
      <c r="E40" s="10">
        <v>13.55</v>
      </c>
      <c r="F40" s="10">
        <f t="shared" si="0"/>
        <v>1.3550000000000001E-2</v>
      </c>
      <c r="G40" s="10">
        <f>VLOOKUP(B40,'[1]General info'!$A$6:$I$12,9,FALSE)</f>
        <v>20.86</v>
      </c>
      <c r="H40" s="10">
        <v>7.0099999999999996E-2</v>
      </c>
      <c r="I40" s="10">
        <f t="shared" si="1"/>
        <v>7.0099999999999996E-5</v>
      </c>
      <c r="J40" s="10">
        <v>13.69</v>
      </c>
      <c r="K40" s="10">
        <v>7.9379999999999997</v>
      </c>
      <c r="L40" s="10">
        <v>536</v>
      </c>
      <c r="M40" s="10">
        <v>10.18</v>
      </c>
      <c r="N40" s="10">
        <v>1.669</v>
      </c>
      <c r="O40" s="10">
        <v>536</v>
      </c>
      <c r="P40" s="10">
        <v>0.222</v>
      </c>
      <c r="Q40" s="10">
        <v>3.415</v>
      </c>
      <c r="R40" s="10">
        <v>536</v>
      </c>
      <c r="S40" s="10">
        <v>8.8960000000000008</v>
      </c>
      <c r="T40" s="10">
        <v>-0.44700000000000001</v>
      </c>
      <c r="U40" s="10">
        <v>536</v>
      </c>
      <c r="V40" s="10">
        <v>17.28</v>
      </c>
      <c r="W40" s="10">
        <v>25.23</v>
      </c>
      <c r="X40" s="10">
        <v>584</v>
      </c>
      <c r="Y40" s="10">
        <v>16.03</v>
      </c>
      <c r="Z40" s="10">
        <v>18.29</v>
      </c>
      <c r="AA40" s="10">
        <v>584</v>
      </c>
      <c r="AB40" s="10">
        <v>20.86</v>
      </c>
      <c r="AC40" s="10">
        <v>42.29</v>
      </c>
      <c r="AD40" s="10">
        <v>604</v>
      </c>
      <c r="AE40" s="10">
        <v>22.65</v>
      </c>
      <c r="AF40" s="10">
        <v>35.369999999999997</v>
      </c>
      <c r="AG40" s="10">
        <v>584</v>
      </c>
      <c r="AH40" s="10">
        <v>22.09</v>
      </c>
      <c r="AI40" s="10">
        <v>50.77</v>
      </c>
      <c r="AJ40" s="10">
        <v>616</v>
      </c>
      <c r="AK40" s="10">
        <v>26.45</v>
      </c>
      <c r="AL40" s="10">
        <v>45.32</v>
      </c>
      <c r="AM40" s="10">
        <v>616</v>
      </c>
      <c r="AN40" s="17">
        <f t="shared" si="44"/>
        <v>9.4949102154786083</v>
      </c>
      <c r="AO40" s="17">
        <f t="shared" si="45"/>
        <v>2.475098381883031</v>
      </c>
      <c r="AP40" s="17">
        <f t="shared" si="4"/>
        <v>2.475098381883031</v>
      </c>
      <c r="AQ40" s="17">
        <f t="shared" si="23"/>
        <v>27.692410314019256</v>
      </c>
      <c r="AR40" s="17">
        <f t="shared" si="24"/>
        <v>27.011104845970294</v>
      </c>
      <c r="AS40" s="17">
        <f t="shared" si="25"/>
        <v>24.607533826046037</v>
      </c>
      <c r="AT40" s="17">
        <f t="shared" si="26"/>
        <v>1.2467976848372766</v>
      </c>
      <c r="AU40" s="17">
        <f t="shared" si="5"/>
        <v>71.436245247858096</v>
      </c>
      <c r="AV40" s="17">
        <f t="shared" si="27"/>
        <v>108.5637547521419</v>
      </c>
      <c r="AW40" s="17">
        <f t="shared" si="42"/>
        <v>-0.17357206422711496</v>
      </c>
      <c r="AX40" s="17">
        <f t="shared" si="28"/>
        <v>-9.9449467215873426</v>
      </c>
      <c r="AY40" s="17">
        <f t="shared" si="29"/>
        <v>-81.381191969445439</v>
      </c>
      <c r="AZ40" s="17"/>
      <c r="BA40" s="17">
        <f>((AN40)^2+(AO40)^2)-(AP40)^2</f>
        <v>90.153320000000036</v>
      </c>
      <c r="BB40" s="17">
        <f>2*AN40*AO40</f>
        <v>47.001673820911527</v>
      </c>
      <c r="BC40" s="17">
        <f t="shared" si="30"/>
        <v>1.9180874354285209</v>
      </c>
      <c r="BD40" s="17">
        <f t="shared" si="31"/>
        <v>-0.34035189382883163</v>
      </c>
      <c r="BE40" s="17">
        <f t="shared" si="32"/>
        <v>-19.500727065675456</v>
      </c>
      <c r="BF40" s="17">
        <f>Z40-N40</f>
        <v>16.620999999999999</v>
      </c>
      <c r="BH40" s="10">
        <f>X40</f>
        <v>584</v>
      </c>
      <c r="BI40" s="10">
        <f>AJ40</f>
        <v>616</v>
      </c>
      <c r="BJ40" s="10">
        <f t="shared" si="6"/>
        <v>32</v>
      </c>
      <c r="BK40" s="10">
        <f t="shared" si="7"/>
        <v>600</v>
      </c>
      <c r="BL40" s="10">
        <f t="shared" si="33"/>
        <v>16</v>
      </c>
      <c r="BM40" s="10">
        <v>2000</v>
      </c>
      <c r="BN40" s="10">
        <f t="shared" si="34"/>
        <v>5.0000000000000001E-4</v>
      </c>
      <c r="BO40" s="10">
        <f t="shared" si="35"/>
        <v>1.6E-2</v>
      </c>
      <c r="BQ40" s="10">
        <f>AE40-Y40</f>
        <v>6.6199999999999974</v>
      </c>
      <c r="BR40" s="10">
        <f>AF40-Z40</f>
        <v>17.079999999999998</v>
      </c>
      <c r="BS40" s="14">
        <f t="shared" si="36"/>
        <v>0.66199999999999981</v>
      </c>
      <c r="BT40" s="14">
        <f t="shared" si="8"/>
        <v>1.7079999999999997</v>
      </c>
      <c r="BU40" s="10">
        <f t="shared" si="9"/>
        <v>1.8318045747295202</v>
      </c>
      <c r="BV40" s="10">
        <f t="shared" si="10"/>
        <v>3.3555079999999982</v>
      </c>
      <c r="BW40" s="10">
        <f>AK40-Y40</f>
        <v>10.419999999999998</v>
      </c>
      <c r="BX40" s="10">
        <f>AL40-Z40</f>
        <v>27.03</v>
      </c>
      <c r="BY40" s="10">
        <f t="shared" si="11"/>
        <v>0.65124999999999988</v>
      </c>
      <c r="BZ40" s="10">
        <f t="shared" si="12"/>
        <v>1.6893750000000001</v>
      </c>
      <c r="CA40" s="10">
        <f t="shared" si="37"/>
        <v>1.810556393246286</v>
      </c>
      <c r="CB40" s="10">
        <f t="shared" si="13"/>
        <v>3.2781144531250002</v>
      </c>
      <c r="CD40" s="10">
        <f>(ATAN2(J40-M40,K40-N40))</f>
        <v>1.0603857257144349</v>
      </c>
      <c r="CE40" s="10">
        <f>(ATAN2(V40-Y40,W40-Z40))</f>
        <v>1.3925917346911694</v>
      </c>
      <c r="CF40" s="10">
        <f>ATAN2(AB40-AE40,AC40-AF40)</f>
        <v>1.8239186850149047</v>
      </c>
      <c r="CG40" s="10">
        <f>ATAN2(AH40-AK40,AI40-AL40)</f>
        <v>2.245537269018449</v>
      </c>
      <c r="CI40" s="10">
        <f t="shared" si="47"/>
        <v>60.755626739354049</v>
      </c>
      <c r="CJ40" s="10">
        <f t="shared" si="47"/>
        <v>79.789628982606075</v>
      </c>
      <c r="CK40" s="10">
        <f t="shared" si="47"/>
        <v>104.50284282640503</v>
      </c>
      <c r="CL40" s="10">
        <f t="shared" si="47"/>
        <v>128.65980825409008</v>
      </c>
      <c r="CN40" s="10">
        <f t="shared" si="48"/>
        <v>60.755626739354049</v>
      </c>
      <c r="CO40" s="10">
        <f t="shared" si="48"/>
        <v>79.789628982606075</v>
      </c>
      <c r="CP40" s="10">
        <f t="shared" si="48"/>
        <v>104.50284282640503</v>
      </c>
      <c r="CQ40" s="10">
        <f t="shared" si="43"/>
        <v>128.65980825409008</v>
      </c>
      <c r="CS40" s="10">
        <f t="shared" si="49"/>
        <v>1.0603857257144349</v>
      </c>
      <c r="CT40" s="10">
        <f t="shared" si="49"/>
        <v>1.3925917346911694</v>
      </c>
      <c r="CU40" s="10">
        <f t="shared" si="49"/>
        <v>1.8239186850149047</v>
      </c>
      <c r="CV40" s="10">
        <f t="shared" si="49"/>
        <v>2.245537269018449</v>
      </c>
      <c r="CX40" s="10">
        <f t="shared" si="50"/>
        <v>0.33220600897673447</v>
      </c>
      <c r="CY40" s="10">
        <f t="shared" si="50"/>
        <v>0.43132695032373536</v>
      </c>
      <c r="CZ40" s="10">
        <f t="shared" si="18"/>
        <v>0.8529455343272796</v>
      </c>
      <c r="DB40" s="10">
        <f t="shared" si="19"/>
        <v>43.132695032373533</v>
      </c>
      <c r="DC40" s="10">
        <f t="shared" si="38"/>
        <v>53.309095895454973</v>
      </c>
      <c r="DE40" s="10">
        <f t="shared" si="51"/>
        <v>1860.4293807557406</v>
      </c>
      <c r="DF40" s="10">
        <f t="shared" si="51"/>
        <v>2841.8597051908141</v>
      </c>
      <c r="DH40" s="10">
        <f>(1/12*I40*(F40^2))</f>
        <v>1.0725446041666667E-9</v>
      </c>
      <c r="DJ40" s="10">
        <f t="shared" si="39"/>
        <v>1.5240106463005408E-3</v>
      </c>
      <c r="DK40" s="10">
        <f>((1/2*I40*(CA40^2))*1000)</f>
        <v>0.11489791158203125</v>
      </c>
      <c r="DL40" s="10">
        <f>(I40*9.8*(BF40))/1000</f>
        <v>1.1418294580000001E-5</v>
      </c>
      <c r="DM40" s="10">
        <f t="shared" si="46"/>
        <v>0.11643334052291179</v>
      </c>
      <c r="DN40" s="10">
        <f t="shared" si="41"/>
        <v>1.3264041315602806</v>
      </c>
    </row>
    <row r="41" spans="1:118" ht="16" x14ac:dyDescent="0.2">
      <c r="A41" s="10" t="s">
        <v>147</v>
      </c>
      <c r="B41" s="10" t="str">
        <f>MID(A41, SEARCH("M",A41), SEARCH("J",A41)- SEARCH("M",A41))</f>
        <v>M1</v>
      </c>
      <c r="C41" s="16">
        <v>50</v>
      </c>
      <c r="D41" s="11" t="str">
        <f>RIGHT(A41, LEN(A41) - SEARCH("J", A41) + 1)</f>
        <v>J1</v>
      </c>
      <c r="E41" s="10">
        <v>12.09</v>
      </c>
      <c r="F41" s="10">
        <f t="shared" si="0"/>
        <v>1.209E-2</v>
      </c>
      <c r="G41" s="10">
        <f>VLOOKUP(B41,'[1]General info'!$A$6:$I$12,9,FALSE)</f>
        <v>17.860999999999997</v>
      </c>
      <c r="H41" s="14">
        <v>7.1199999999999999E-2</v>
      </c>
      <c r="I41" s="10">
        <f t="shared" si="1"/>
        <v>7.1199999999999996E-5</v>
      </c>
      <c r="J41" s="10">
        <v>13.7</v>
      </c>
      <c r="K41" s="10">
        <v>8.1319999999999997</v>
      </c>
      <c r="L41" s="10">
        <v>352</v>
      </c>
      <c r="M41" s="10">
        <v>10.19</v>
      </c>
      <c r="N41" s="10">
        <v>2.3199999999999998</v>
      </c>
      <c r="O41" s="10">
        <v>352</v>
      </c>
      <c r="P41" s="10">
        <v>1.5609999999999999</v>
      </c>
      <c r="Q41" s="10">
        <v>3.5760000000000001</v>
      </c>
      <c r="R41" s="10">
        <v>352</v>
      </c>
      <c r="S41" s="10">
        <v>8.4239999999999995</v>
      </c>
      <c r="T41" s="10">
        <v>-0.9</v>
      </c>
      <c r="U41" s="10">
        <v>352</v>
      </c>
      <c r="V41" s="10">
        <v>17.32</v>
      </c>
      <c r="W41" s="10">
        <v>22.39</v>
      </c>
      <c r="X41" s="10">
        <v>403</v>
      </c>
      <c r="Y41" s="10">
        <v>16.36</v>
      </c>
      <c r="Z41" s="10">
        <v>15.34</v>
      </c>
      <c r="AA41" s="10">
        <v>403</v>
      </c>
      <c r="AB41" s="10">
        <v>19.37</v>
      </c>
      <c r="AC41" s="10">
        <v>32.94</v>
      </c>
      <c r="AD41" s="10">
        <v>423</v>
      </c>
      <c r="AE41" s="10">
        <v>22.15</v>
      </c>
      <c r="AF41" s="10">
        <v>26.88</v>
      </c>
      <c r="AG41" s="10">
        <v>403</v>
      </c>
      <c r="AH41" s="10">
        <v>26.55</v>
      </c>
      <c r="AI41" s="10">
        <v>46.92</v>
      </c>
      <c r="AJ41" s="10">
        <v>467</v>
      </c>
      <c r="AK41" s="10">
        <v>32.590000000000003</v>
      </c>
      <c r="AL41" s="10">
        <v>47.41</v>
      </c>
      <c r="AM41" s="10">
        <v>467</v>
      </c>
      <c r="AN41" s="17">
        <f t="shared" si="44"/>
        <v>8.1936161125598268</v>
      </c>
      <c r="AO41" s="17">
        <f t="shared" si="45"/>
        <v>3.6724863512339971</v>
      </c>
      <c r="AP41" s="17">
        <f t="shared" si="4"/>
        <v>3.6724863512339971</v>
      </c>
      <c r="AQ41" s="17">
        <f t="shared" si="23"/>
        <v>24.542059347169708</v>
      </c>
      <c r="AR41" s="17">
        <f t="shared" si="24"/>
        <v>24.93116355086541</v>
      </c>
      <c r="AS41" s="17">
        <f t="shared" si="25"/>
        <v>21.298868514547905</v>
      </c>
      <c r="AT41" s="17">
        <f t="shared" si="26"/>
        <v>1.2117458226265918</v>
      </c>
      <c r="AU41" s="17">
        <f t="shared" si="5"/>
        <v>69.42792147911176</v>
      </c>
      <c r="AV41" s="17">
        <f t="shared" si="27"/>
        <v>110.57207852088824</v>
      </c>
      <c r="AW41" s="17">
        <f t="shared" si="42"/>
        <v>-0.14454062034954729</v>
      </c>
      <c r="AX41" s="17">
        <f t="shared" si="28"/>
        <v>-8.281567514231801</v>
      </c>
      <c r="AY41" s="17">
        <f t="shared" si="29"/>
        <v>-77.709488993343555</v>
      </c>
      <c r="AZ41" s="17"/>
      <c r="BA41" s="17">
        <f>((AN41)^2+(AO41)^2)-(AP41)^2</f>
        <v>67.135345000000015</v>
      </c>
      <c r="BB41" s="17">
        <f>2*AN41*AO41</f>
        <v>60.18188668125385</v>
      </c>
      <c r="BC41" s="17">
        <f t="shared" si="30"/>
        <v>1.1155407166873037</v>
      </c>
      <c r="BD41" s="17">
        <f t="shared" si="31"/>
        <v>0.43969190404494163</v>
      </c>
      <c r="BE41" s="17">
        <f t="shared" si="32"/>
        <v>25.192490387844664</v>
      </c>
      <c r="BF41" s="17">
        <f>Z41-N41</f>
        <v>13.02</v>
      </c>
      <c r="BH41" s="10">
        <f>X41</f>
        <v>403</v>
      </c>
      <c r="BI41" s="10">
        <f>AJ41</f>
        <v>467</v>
      </c>
      <c r="BJ41" s="10">
        <f t="shared" si="6"/>
        <v>64</v>
      </c>
      <c r="BK41" s="10">
        <f t="shared" si="7"/>
        <v>435</v>
      </c>
      <c r="BL41" s="10">
        <f t="shared" si="33"/>
        <v>32</v>
      </c>
      <c r="BM41" s="10">
        <v>2000</v>
      </c>
      <c r="BN41" s="10">
        <f t="shared" si="34"/>
        <v>5.0000000000000001E-4</v>
      </c>
      <c r="BO41" s="10">
        <f t="shared" si="35"/>
        <v>3.2000000000000001E-2</v>
      </c>
      <c r="BQ41" s="10">
        <f>AE41-Y41</f>
        <v>5.7899999999999991</v>
      </c>
      <c r="BR41" s="10">
        <f>AF41-Z41</f>
        <v>11.54</v>
      </c>
      <c r="BS41" s="14">
        <f t="shared" si="36"/>
        <v>0.57899999999999985</v>
      </c>
      <c r="BT41" s="14">
        <f t="shared" si="8"/>
        <v>1.1539999999999999</v>
      </c>
      <c r="BU41" s="10">
        <f t="shared" si="9"/>
        <v>1.2911068894557103</v>
      </c>
      <c r="BV41" s="10">
        <f t="shared" si="10"/>
        <v>1.6669569999999998</v>
      </c>
      <c r="BW41" s="10">
        <f>AK41-Y41</f>
        <v>16.230000000000004</v>
      </c>
      <c r="BX41" s="10">
        <f>AL41-Z41</f>
        <v>32.069999999999993</v>
      </c>
      <c r="BY41" s="10">
        <f t="shared" si="11"/>
        <v>0.50718750000000012</v>
      </c>
      <c r="BZ41" s="10">
        <f t="shared" si="12"/>
        <v>1.0021874999999998</v>
      </c>
      <c r="CA41" s="10">
        <f t="shared" si="37"/>
        <v>1.1232181200962259</v>
      </c>
      <c r="CB41" s="10">
        <f t="shared" si="13"/>
        <v>1.2616189453124997</v>
      </c>
      <c r="CD41" s="10">
        <f>(ATAN2(J41-M41,K41-N41))</f>
        <v>1.0274973194538273</v>
      </c>
      <c r="CE41" s="10">
        <f>(ATAN2(V41-Y41,W41-Z41))</f>
        <v>1.4354585102624873</v>
      </c>
      <c r="CF41" s="10">
        <f>ATAN2(AB41-AE41,AC41-AF41)</f>
        <v>2.0008994762340242</v>
      </c>
      <c r="CG41" s="10">
        <f>ATAN2(AH41-AK41,AI41-AL41)</f>
        <v>-3.0606441001114097</v>
      </c>
      <c r="CI41" s="10">
        <f t="shared" si="47"/>
        <v>58.871259865709597</v>
      </c>
      <c r="CJ41" s="10">
        <f t="shared" si="47"/>
        <v>82.245714304177085</v>
      </c>
      <c r="CK41" s="10">
        <f t="shared" si="47"/>
        <v>114.64309521814656</v>
      </c>
      <c r="CL41" s="10">
        <f t="shared" si="47"/>
        <v>-175.36198952799958</v>
      </c>
      <c r="CN41" s="10">
        <f t="shared" si="48"/>
        <v>58.871259865709597</v>
      </c>
      <c r="CO41" s="10">
        <f t="shared" si="48"/>
        <v>82.245714304177085</v>
      </c>
      <c r="CP41" s="10">
        <f t="shared" si="48"/>
        <v>114.64309521814656</v>
      </c>
      <c r="CQ41" s="10">
        <f t="shared" si="43"/>
        <v>175.36198952799958</v>
      </c>
      <c r="CS41" s="10">
        <f t="shared" si="49"/>
        <v>1.0274973194538273</v>
      </c>
      <c r="CT41" s="10">
        <f t="shared" si="49"/>
        <v>1.4354585102624873</v>
      </c>
      <c r="CU41" s="10">
        <f t="shared" si="49"/>
        <v>2.0008994762340242</v>
      </c>
      <c r="CV41" s="10">
        <f t="shared" si="49"/>
        <v>3.0606441001114097</v>
      </c>
      <c r="CX41" s="10">
        <f t="shared" si="50"/>
        <v>0.40796119080866</v>
      </c>
      <c r="CY41" s="10">
        <f t="shared" si="50"/>
        <v>0.56544096597153692</v>
      </c>
      <c r="CZ41" s="10">
        <f t="shared" si="18"/>
        <v>1.6251855898489225</v>
      </c>
      <c r="DB41" s="10">
        <f t="shared" si="19"/>
        <v>56.54409659715369</v>
      </c>
      <c r="DC41" s="10">
        <f t="shared" si="38"/>
        <v>50.787049682778829</v>
      </c>
      <c r="DE41" s="10">
        <f t="shared" si="51"/>
        <v>3197.2348599882475</v>
      </c>
      <c r="DF41" s="10">
        <f t="shared" si="51"/>
        <v>2579.324415481045</v>
      </c>
      <c r="DH41" s="10">
        <f>(1/12*I41*(F41^2))</f>
        <v>8.6726405999999995E-10</v>
      </c>
      <c r="DJ41" s="10">
        <f t="shared" si="39"/>
        <v>1.1184776823136089E-3</v>
      </c>
      <c r="DK41" s="10">
        <f>((1/2*I41*(CA41^2))*1000)</f>
        <v>4.491363445312499E-2</v>
      </c>
      <c r="DL41" s="10">
        <f>(I41*9.8*(BF41))/1000</f>
        <v>9.0848351999999988E-6</v>
      </c>
      <c r="DM41" s="10">
        <f t="shared" si="46"/>
        <v>4.6041196970638597E-2</v>
      </c>
      <c r="DN41" s="10">
        <f t="shared" si="41"/>
        <v>2.4902854020440732</v>
      </c>
    </row>
    <row r="42" spans="1:118" ht="16" x14ac:dyDescent="0.2">
      <c r="A42" s="10" t="s">
        <v>148</v>
      </c>
      <c r="B42" s="10" t="str">
        <f>MID(A42, SEARCH("M",A42), SEARCH("J",A42)- SEARCH("M",A42))</f>
        <v>M1</v>
      </c>
      <c r="C42" s="16">
        <v>50</v>
      </c>
      <c r="D42" s="11" t="str">
        <f>RIGHT(A42, LEN(A42) - SEARCH("J", A42) + 1)</f>
        <v>J2_right</v>
      </c>
      <c r="E42" s="10">
        <v>12.09</v>
      </c>
      <c r="F42" s="10">
        <f t="shared" si="0"/>
        <v>1.209E-2</v>
      </c>
      <c r="G42" s="10">
        <f>VLOOKUP(B42,'[1]General info'!$A$6:$I$12,9,FALSE)</f>
        <v>17.860999999999997</v>
      </c>
      <c r="H42" s="14">
        <v>7.1199999999999999E-2</v>
      </c>
      <c r="I42" s="10">
        <f t="shared" si="1"/>
        <v>7.1199999999999996E-5</v>
      </c>
      <c r="J42" s="10">
        <v>11.319999999999999</v>
      </c>
      <c r="K42" s="10">
        <v>7.8900000000000006</v>
      </c>
      <c r="L42" s="10">
        <v>279</v>
      </c>
      <c r="M42" s="10">
        <v>8.65</v>
      </c>
      <c r="N42" s="10">
        <v>2</v>
      </c>
      <c r="O42" s="10">
        <v>279</v>
      </c>
      <c r="P42" s="10">
        <v>1.6500000000000001</v>
      </c>
      <c r="Q42" s="10">
        <v>2.8899999999999997</v>
      </c>
      <c r="R42" s="10">
        <v>279</v>
      </c>
      <c r="S42" s="10">
        <v>7.47</v>
      </c>
      <c r="T42" s="10">
        <v>-0.2586</v>
      </c>
      <c r="U42" s="10">
        <v>279</v>
      </c>
      <c r="V42" s="10">
        <v>11.370000000000001</v>
      </c>
      <c r="W42" s="10">
        <v>22.43</v>
      </c>
      <c r="X42" s="10">
        <v>330</v>
      </c>
      <c r="Y42" s="10">
        <v>11.459999999999999</v>
      </c>
      <c r="Z42" s="10">
        <v>15.940000000000001</v>
      </c>
      <c r="AA42" s="10">
        <v>330</v>
      </c>
      <c r="AB42" s="10">
        <v>10.620000000000001</v>
      </c>
      <c r="AC42" s="10">
        <v>35.49</v>
      </c>
      <c r="AD42" s="10">
        <v>350</v>
      </c>
      <c r="AE42" s="10">
        <v>13.95</v>
      </c>
      <c r="AF42" s="10">
        <v>30.65</v>
      </c>
      <c r="AG42" s="10">
        <v>330</v>
      </c>
      <c r="AH42" s="10">
        <v>10.469999999999999</v>
      </c>
      <c r="AI42" s="10">
        <v>46.46</v>
      </c>
      <c r="AJ42" s="10">
        <v>372</v>
      </c>
      <c r="AK42" s="10">
        <v>16.170000000000002</v>
      </c>
      <c r="AL42" s="10">
        <v>45.08</v>
      </c>
      <c r="AM42" s="10">
        <v>372</v>
      </c>
      <c r="AN42" s="17">
        <v>6.6171052553212419</v>
      </c>
      <c r="AO42" s="17">
        <f t="shared" si="45"/>
        <v>2.5482688162750806</v>
      </c>
      <c r="AP42" s="17">
        <f t="shared" si="4"/>
        <v>2.5482688162750806</v>
      </c>
      <c r="AQ42" s="17">
        <f t="shared" si="23"/>
        <v>21.824069281414957</v>
      </c>
      <c r="AR42" s="17">
        <f t="shared" si="24"/>
        <v>23.021350307051932</v>
      </c>
      <c r="AS42" s="17">
        <f t="shared" si="25"/>
        <v>20.610271710969752</v>
      </c>
      <c r="AT42" s="17">
        <f t="shared" si="26"/>
        <v>1.0935916190960415</v>
      </c>
      <c r="AU42" s="17">
        <f t="shared" si="5"/>
        <v>62.658184285081504</v>
      </c>
      <c r="AV42" s="17">
        <f t="shared" si="27"/>
        <v>117.3418157149185</v>
      </c>
      <c r="AW42" s="17">
        <f t="shared" si="42"/>
        <v>-0.12646432522049861</v>
      </c>
      <c r="AX42" s="17">
        <f t="shared" si="28"/>
        <v>-7.2458720941044241</v>
      </c>
      <c r="AY42" s="17">
        <f t="shared" si="29"/>
        <v>-69.904056379185931</v>
      </c>
      <c r="AZ42" s="17"/>
      <c r="BA42" s="17">
        <f>((AN42)^2+(AO42)^2)-(AP42)^2</f>
        <v>43.786081959999997</v>
      </c>
      <c r="BB42" s="17">
        <f>2*AN42*AO42</f>
        <v>33.724325952290151</v>
      </c>
      <c r="BC42" s="17">
        <f t="shared" si="30"/>
        <v>1.2983530648453649</v>
      </c>
      <c r="BD42" s="17">
        <f t="shared" si="31"/>
        <v>0.26908538297508139</v>
      </c>
      <c r="BE42" s="17">
        <f t="shared" si="32"/>
        <v>15.417456773132564</v>
      </c>
      <c r="BF42" s="17">
        <f>Z42-N42</f>
        <v>13.940000000000001</v>
      </c>
      <c r="BH42" s="10">
        <f>X42</f>
        <v>330</v>
      </c>
      <c r="BI42" s="10">
        <f>AJ42</f>
        <v>372</v>
      </c>
      <c r="BJ42" s="10">
        <f t="shared" si="6"/>
        <v>42</v>
      </c>
      <c r="BK42" s="10">
        <f t="shared" si="7"/>
        <v>351</v>
      </c>
      <c r="BL42" s="10">
        <f t="shared" si="33"/>
        <v>21</v>
      </c>
      <c r="BM42" s="10">
        <v>2000</v>
      </c>
      <c r="BN42" s="10">
        <f t="shared" si="34"/>
        <v>5.0000000000000001E-4</v>
      </c>
      <c r="BO42" s="10">
        <f t="shared" si="35"/>
        <v>2.1000000000000001E-2</v>
      </c>
      <c r="BQ42" s="10">
        <f>AE42-Y42</f>
        <v>2.4900000000000002</v>
      </c>
      <c r="BR42" s="10">
        <f>AF42-Z42</f>
        <v>14.709999999999997</v>
      </c>
      <c r="BS42" s="14">
        <f t="shared" si="36"/>
        <v>0.24900000000000003</v>
      </c>
      <c r="BT42" s="14">
        <f t="shared" si="8"/>
        <v>1.4709999999999999</v>
      </c>
      <c r="BU42" s="10">
        <f t="shared" si="9"/>
        <v>1.4919256013622126</v>
      </c>
      <c r="BV42" s="10">
        <f t="shared" si="10"/>
        <v>2.2258419999999997</v>
      </c>
      <c r="BW42" s="10">
        <f>AK42-Y42</f>
        <v>4.7100000000000026</v>
      </c>
      <c r="BX42" s="10">
        <f>AL42-Z42</f>
        <v>29.139999999999997</v>
      </c>
      <c r="BY42" s="10">
        <f t="shared" si="11"/>
        <v>0.22428571428571439</v>
      </c>
      <c r="BZ42" s="10">
        <f t="shared" si="12"/>
        <v>1.3876190476190475</v>
      </c>
      <c r="CA42" s="10">
        <f t="shared" si="37"/>
        <v>1.4056282235882451</v>
      </c>
      <c r="CB42" s="10">
        <f t="shared" si="13"/>
        <v>1.9757907029478456</v>
      </c>
      <c r="CD42" s="10">
        <f>(ATAN2(J42-M42,K42-N42))</f>
        <v>1.1451926367400547</v>
      </c>
      <c r="CE42" s="10">
        <f>(ATAN2(V42-Y42,W42-Z42))</f>
        <v>1.5846629264017551</v>
      </c>
      <c r="CF42" s="10">
        <f>ATAN2(AB42-AE42,AC42-AF42)</f>
        <v>2.1734343347897749</v>
      </c>
      <c r="CG42" s="10">
        <f>ATAN2(AH42-AK42,AI42-AL42)</f>
        <v>2.9040580216941798</v>
      </c>
      <c r="CI42" s="10">
        <f t="shared" si="47"/>
        <v>65.614704814663554</v>
      </c>
      <c r="CJ42" s="10">
        <f t="shared" si="47"/>
        <v>90.794497633670758</v>
      </c>
      <c r="CK42" s="10">
        <f t="shared" si="47"/>
        <v>124.52861443227769</v>
      </c>
      <c r="CL42" s="10">
        <f t="shared" si="47"/>
        <v>166.39026810418775</v>
      </c>
      <c r="CN42" s="10">
        <f t="shared" si="48"/>
        <v>65.614704814663554</v>
      </c>
      <c r="CO42" s="10">
        <f t="shared" si="48"/>
        <v>90.794497633670758</v>
      </c>
      <c r="CP42" s="10">
        <f t="shared" si="48"/>
        <v>124.52861443227769</v>
      </c>
      <c r="CQ42" s="10">
        <f t="shared" si="43"/>
        <v>166.39026810418775</v>
      </c>
      <c r="CS42" s="10">
        <f t="shared" si="49"/>
        <v>1.1451926367400547</v>
      </c>
      <c r="CT42" s="10">
        <f t="shared" si="49"/>
        <v>1.5846629264017551</v>
      </c>
      <c r="CU42" s="10">
        <f t="shared" si="49"/>
        <v>2.1734343347897749</v>
      </c>
      <c r="CV42" s="10">
        <f t="shared" si="49"/>
        <v>2.9040580216941798</v>
      </c>
      <c r="CX42" s="10">
        <f t="shared" si="50"/>
        <v>0.43947028966170043</v>
      </c>
      <c r="CY42" s="10">
        <f t="shared" si="50"/>
        <v>0.58877140838801978</v>
      </c>
      <c r="CZ42" s="10">
        <f t="shared" si="18"/>
        <v>1.3193950952924247</v>
      </c>
      <c r="DB42" s="10">
        <f t="shared" si="19"/>
        <v>58.877140838801978</v>
      </c>
      <c r="DC42" s="10">
        <f t="shared" si="38"/>
        <v>62.828337871067838</v>
      </c>
      <c r="DE42" s="10">
        <f t="shared" si="51"/>
        <v>3466.5177133521238</v>
      </c>
      <c r="DF42" s="10">
        <f t="shared" si="51"/>
        <v>3947.400039641057</v>
      </c>
      <c r="DH42" s="10">
        <f>(1/12*I42*(F42^2))</f>
        <v>8.6726405999999995E-10</v>
      </c>
      <c r="DJ42" s="10">
        <f t="shared" si="39"/>
        <v>1.7117190924116317E-3</v>
      </c>
      <c r="DK42" s="10">
        <f>((1/2*I42*(CA42^2))*1000)</f>
        <v>7.03381490249433E-2</v>
      </c>
      <c r="DL42" s="10">
        <f>(I42*9.8*(BF42))/1000</f>
        <v>9.7267744000000001E-6</v>
      </c>
      <c r="DM42" s="10">
        <f t="shared" si="46"/>
        <v>7.2059594891754938E-2</v>
      </c>
      <c r="DN42" s="10">
        <f t="shared" si="41"/>
        <v>2.4335572035093249</v>
      </c>
    </row>
    <row r="43" spans="1:118" ht="16" x14ac:dyDescent="0.2">
      <c r="A43" s="10" t="s">
        <v>149</v>
      </c>
      <c r="B43" s="10" t="str">
        <f>MID(A43, SEARCH("M",A43), SEARCH("J",A43)- SEARCH("M",A43))</f>
        <v>M1</v>
      </c>
      <c r="C43" s="16">
        <v>50</v>
      </c>
      <c r="D43" s="11" t="str">
        <f>RIGHT(A43, LEN(A43) - SEARCH("J", A43) + 1)</f>
        <v>J3</v>
      </c>
      <c r="E43" s="10">
        <v>12.09</v>
      </c>
      <c r="F43" s="10">
        <f t="shared" si="0"/>
        <v>1.209E-2</v>
      </c>
      <c r="G43" s="10">
        <f>VLOOKUP(B43,'[1]General info'!$A$6:$I$12,9,FALSE)</f>
        <v>17.860999999999997</v>
      </c>
      <c r="H43" s="14">
        <v>7.1199999999999999E-2</v>
      </c>
      <c r="I43" s="10">
        <f t="shared" si="1"/>
        <v>7.1199999999999996E-5</v>
      </c>
      <c r="J43" s="10">
        <v>11.81</v>
      </c>
      <c r="K43" s="10">
        <v>8.9109999999999996</v>
      </c>
      <c r="L43" s="10">
        <v>47</v>
      </c>
      <c r="M43" s="10">
        <v>8.7669999999999995</v>
      </c>
      <c r="N43" s="10">
        <v>2.3620000000000001</v>
      </c>
      <c r="O43" s="10">
        <v>47</v>
      </c>
      <c r="P43" s="10">
        <v>1.0349999999999999</v>
      </c>
      <c r="Q43" s="10">
        <v>4.4530000000000003</v>
      </c>
      <c r="R43" s="10">
        <v>47</v>
      </c>
      <c r="S43" s="10">
        <v>7.7939999999999996</v>
      </c>
      <c r="T43" s="10">
        <v>-0.13700000000000001</v>
      </c>
      <c r="U43" s="10">
        <v>47</v>
      </c>
      <c r="V43" s="10">
        <v>7.5350000000000001</v>
      </c>
      <c r="W43" s="10">
        <v>27.36</v>
      </c>
      <c r="X43" s="10">
        <v>92</v>
      </c>
      <c r="Y43" s="10">
        <v>9.7289999999999992</v>
      </c>
      <c r="Z43" s="10">
        <v>20.22</v>
      </c>
      <c r="AA43" s="10">
        <v>92</v>
      </c>
      <c r="AB43" s="10">
        <v>4.625</v>
      </c>
      <c r="AC43" s="10">
        <v>42.71</v>
      </c>
      <c r="AD43" s="10">
        <v>112</v>
      </c>
      <c r="AE43" s="10">
        <v>10.73</v>
      </c>
      <c r="AF43" s="10">
        <v>38.700000000000003</v>
      </c>
      <c r="AG43" s="10">
        <v>92</v>
      </c>
      <c r="AH43" s="10">
        <v>4.5309999999999997</v>
      </c>
      <c r="AI43" s="10">
        <v>50.17</v>
      </c>
      <c r="AJ43" s="10">
        <v>123</v>
      </c>
      <c r="AK43" s="10">
        <v>10.46</v>
      </c>
      <c r="AL43" s="10">
        <v>48.49</v>
      </c>
      <c r="AM43" s="10">
        <v>123</v>
      </c>
      <c r="AN43" s="17">
        <f t="shared" ref="AN43:AN50" si="53">SQRT(((P43-S43)^2)+((Q43-T43)^2))</f>
        <v>8.1702007931262006</v>
      </c>
      <c r="AO43" s="17">
        <f t="shared" si="45"/>
        <v>2.6817401067217532</v>
      </c>
      <c r="AP43" s="17">
        <f t="shared" si="4"/>
        <v>2.6817401067217532</v>
      </c>
      <c r="AQ43" s="17">
        <f t="shared" si="23"/>
        <v>23.811355463307837</v>
      </c>
      <c r="AR43" s="17">
        <f t="shared" si="24"/>
        <v>27.498219760559046</v>
      </c>
      <c r="AS43" s="17">
        <f t="shared" si="25"/>
        <v>25.02834049632536</v>
      </c>
      <c r="AT43" s="17">
        <f t="shared" si="26"/>
        <v>1.1785053668043208</v>
      </c>
      <c r="AU43" s="17">
        <f t="shared" si="5"/>
        <v>67.523383651404572</v>
      </c>
      <c r="AV43" s="17">
        <f t="shared" si="27"/>
        <v>112.47661634859543</v>
      </c>
      <c r="AW43" s="17">
        <f t="shared" si="42"/>
        <v>-0.26411682107918183</v>
      </c>
      <c r="AX43" s="17">
        <f t="shared" si="28"/>
        <v>-15.132779146249016</v>
      </c>
      <c r="AY43" s="17">
        <f t="shared" si="29"/>
        <v>-82.656162797653593</v>
      </c>
      <c r="AZ43" s="17"/>
      <c r="BA43" s="17">
        <f>((AN43)^2+(AO43)^2)-(AP43)^2</f>
        <v>66.752180999999993</v>
      </c>
      <c r="BB43" s="17">
        <f>2*AN43*AO43</f>
        <v>43.820710293792821</v>
      </c>
      <c r="BC43" s="17">
        <f t="shared" si="30"/>
        <v>1.5233021225001777</v>
      </c>
      <c r="BD43" s="17">
        <f t="shared" si="31"/>
        <v>4.7476350866751865E-2</v>
      </c>
      <c r="BE43" s="17">
        <f t="shared" si="32"/>
        <v>2.7201945313469706</v>
      </c>
      <c r="BF43" s="17">
        <f>Z43-N43</f>
        <v>17.857999999999997</v>
      </c>
      <c r="BH43" s="10">
        <f>X43</f>
        <v>92</v>
      </c>
      <c r="BI43" s="10">
        <f>AJ43</f>
        <v>123</v>
      </c>
      <c r="BJ43" s="10">
        <f t="shared" si="6"/>
        <v>31</v>
      </c>
      <c r="BK43" s="10">
        <f t="shared" si="7"/>
        <v>107.5</v>
      </c>
      <c r="BL43" s="10">
        <f t="shared" si="33"/>
        <v>15.5</v>
      </c>
      <c r="BM43" s="10">
        <v>2000</v>
      </c>
      <c r="BN43" s="10">
        <f t="shared" si="34"/>
        <v>5.0000000000000001E-4</v>
      </c>
      <c r="BO43" s="10">
        <f t="shared" si="35"/>
        <v>1.55E-2</v>
      </c>
      <c r="BQ43" s="10">
        <f>AE43-Y43</f>
        <v>1.0010000000000012</v>
      </c>
      <c r="BR43" s="10">
        <f>AF43-Z43</f>
        <v>18.480000000000004</v>
      </c>
      <c r="BS43" s="14">
        <f t="shared" si="36"/>
        <v>0.10010000000000012</v>
      </c>
      <c r="BT43" s="14">
        <f t="shared" si="8"/>
        <v>1.8480000000000005</v>
      </c>
      <c r="BU43" s="10">
        <f t="shared" si="9"/>
        <v>1.8507090560106962</v>
      </c>
      <c r="BV43" s="10">
        <f t="shared" si="10"/>
        <v>3.4251240100000024</v>
      </c>
      <c r="BW43" s="10">
        <f>AK43-Y43</f>
        <v>0.73100000000000165</v>
      </c>
      <c r="BX43" s="10">
        <f>AL43-Z43</f>
        <v>28.270000000000003</v>
      </c>
      <c r="BY43" s="10">
        <f t="shared" si="11"/>
        <v>4.7161290322580755E-2</v>
      </c>
      <c r="BZ43" s="10">
        <f t="shared" si="12"/>
        <v>1.8238709677419356</v>
      </c>
      <c r="CA43" s="10">
        <f t="shared" si="37"/>
        <v>1.8244806094548649</v>
      </c>
      <c r="CB43" s="10">
        <f t="shared" si="13"/>
        <v>3.3287294942767951</v>
      </c>
      <c r="CD43" s="10">
        <f>(ATAN2(J43-M43,K43-N43))</f>
        <v>1.1358255702315696</v>
      </c>
      <c r="CE43" s="10">
        <f>(ATAN2(V43-Y43,W43-Z43))</f>
        <v>1.868921227924877</v>
      </c>
      <c r="CF43" s="10">
        <f>ATAN2(AB43-AE43,AC43-AF43)</f>
        <v>2.5604249540496875</v>
      </c>
      <c r="CG43" s="10">
        <f>ATAN2(AH43-AK43,AI43-AL43)</f>
        <v>2.8654774192581112</v>
      </c>
      <c r="CI43" s="10">
        <f t="shared" si="47"/>
        <v>65.078011437309016</v>
      </c>
      <c r="CJ43" s="10">
        <f t="shared" si="47"/>
        <v>107.08129860250283</v>
      </c>
      <c r="CK43" s="10">
        <f t="shared" si="47"/>
        <v>146.70154362702485</v>
      </c>
      <c r="CL43" s="10">
        <f t="shared" si="47"/>
        <v>164.17976241352889</v>
      </c>
      <c r="CN43" s="10">
        <f t="shared" si="48"/>
        <v>65.078011437309016</v>
      </c>
      <c r="CO43" s="10">
        <f t="shared" si="48"/>
        <v>107.08129860250283</v>
      </c>
      <c r="CP43" s="10">
        <f t="shared" si="48"/>
        <v>146.70154362702485</v>
      </c>
      <c r="CQ43" s="10">
        <f t="shared" si="43"/>
        <v>164.17976241352889</v>
      </c>
      <c r="CS43" s="10">
        <f t="shared" si="49"/>
        <v>1.1358255702315696</v>
      </c>
      <c r="CT43" s="10">
        <f t="shared" si="49"/>
        <v>1.868921227924877</v>
      </c>
      <c r="CU43" s="10">
        <f t="shared" si="49"/>
        <v>2.560424954049688</v>
      </c>
      <c r="CV43" s="10">
        <f t="shared" si="49"/>
        <v>2.8654774192581112</v>
      </c>
      <c r="CX43" s="10">
        <f t="shared" si="50"/>
        <v>0.73309565769330742</v>
      </c>
      <c r="CY43" s="10">
        <f t="shared" si="50"/>
        <v>0.69150372612481092</v>
      </c>
      <c r="CZ43" s="10">
        <f t="shared" si="18"/>
        <v>0.99655619133323414</v>
      </c>
      <c r="DB43" s="10">
        <f t="shared" si="19"/>
        <v>69.150372612481092</v>
      </c>
      <c r="DC43" s="10">
        <f t="shared" si="38"/>
        <v>64.293947827950589</v>
      </c>
      <c r="DE43" s="10">
        <f t="shared" si="51"/>
        <v>4781.7740324449751</v>
      </c>
      <c r="DF43" s="10">
        <f t="shared" si="51"/>
        <v>4133.7117273032327</v>
      </c>
      <c r="DH43" s="10">
        <f>(1/12*I43*(F43^2))</f>
        <v>8.6726405999999995E-10</v>
      </c>
      <c r="DJ43" s="10">
        <f t="shared" si="39"/>
        <v>1.7925098077453071E-3</v>
      </c>
      <c r="DK43" s="10">
        <f>((1/2*I43*(CA43^2))*1000)</f>
        <v>0.11850276999625391</v>
      </c>
      <c r="DL43" s="10">
        <f>(I43*9.8*(BF43))/1000</f>
        <v>1.2460598079999997E-5</v>
      </c>
      <c r="DM43" s="10">
        <f t="shared" si="46"/>
        <v>0.12030774040207921</v>
      </c>
      <c r="DN43" s="10">
        <f t="shared" si="41"/>
        <v>1.5126311459234005</v>
      </c>
    </row>
    <row r="44" spans="1:118" ht="16" x14ac:dyDescent="0.2">
      <c r="A44" s="10" t="s">
        <v>150</v>
      </c>
      <c r="B44" s="10" t="str">
        <f>MID(A44, SEARCH("M",A44), SEARCH("J",A44)- SEARCH("M",A44))</f>
        <v>M1</v>
      </c>
      <c r="C44" s="16">
        <v>50</v>
      </c>
      <c r="D44" s="11" t="str">
        <f>RIGHT(A44, LEN(A44) - SEARCH("J", A44) + 1)</f>
        <v>J4</v>
      </c>
      <c r="E44" s="10">
        <v>12.09</v>
      </c>
      <c r="F44" s="10">
        <f t="shared" si="0"/>
        <v>1.209E-2</v>
      </c>
      <c r="G44" s="10">
        <f>VLOOKUP(B44,'[1]General info'!$A$6:$I$12,9,FALSE)</f>
        <v>17.860999999999997</v>
      </c>
      <c r="H44" s="14">
        <v>7.1199999999999999E-2</v>
      </c>
      <c r="I44" s="10">
        <f t="shared" si="1"/>
        <v>7.1199999999999996E-5</v>
      </c>
      <c r="J44" s="10">
        <v>11.56</v>
      </c>
      <c r="K44" s="10">
        <v>7.5449999999999999</v>
      </c>
      <c r="L44" s="10">
        <v>223</v>
      </c>
      <c r="M44" s="10">
        <v>7.694</v>
      </c>
      <c r="N44" s="10">
        <v>2.3839999999999999</v>
      </c>
      <c r="O44" s="10">
        <v>223</v>
      </c>
      <c r="P44" s="10">
        <v>0.628</v>
      </c>
      <c r="Q44" s="10">
        <v>5.7169999999999996</v>
      </c>
      <c r="R44" s="10">
        <v>223</v>
      </c>
      <c r="S44" s="10">
        <v>5.5270000000000001</v>
      </c>
      <c r="T44" s="10">
        <v>-0.315</v>
      </c>
      <c r="U44" s="10">
        <v>223</v>
      </c>
      <c r="V44" s="10">
        <v>15.63</v>
      </c>
      <c r="W44" s="10">
        <v>20.36</v>
      </c>
      <c r="X44" s="10">
        <v>271</v>
      </c>
      <c r="Y44" s="10">
        <v>14.4</v>
      </c>
      <c r="Z44" s="10">
        <v>14.53</v>
      </c>
      <c r="AA44" s="10">
        <v>271</v>
      </c>
      <c r="AB44" s="10">
        <v>18.329999999999998</v>
      </c>
      <c r="AC44" s="10">
        <v>30.3</v>
      </c>
      <c r="AD44" s="10">
        <v>291</v>
      </c>
      <c r="AE44" s="10">
        <v>19.510000000000002</v>
      </c>
      <c r="AF44" s="10">
        <v>24.86</v>
      </c>
      <c r="AG44" s="10">
        <v>271</v>
      </c>
      <c r="AH44" s="10">
        <v>25.63</v>
      </c>
      <c r="AI44" s="10">
        <v>44.14</v>
      </c>
      <c r="AJ44" s="10">
        <v>333</v>
      </c>
      <c r="AK44" s="10">
        <v>29.02</v>
      </c>
      <c r="AL44" s="10">
        <v>42.52</v>
      </c>
      <c r="AM44" s="10">
        <v>333</v>
      </c>
      <c r="AN44" s="17">
        <f t="shared" si="53"/>
        <v>7.7707930740690818</v>
      </c>
      <c r="AO44" s="17">
        <f t="shared" si="45"/>
        <v>3.4612844436711638</v>
      </c>
      <c r="AP44" s="17">
        <f t="shared" si="4"/>
        <v>3.4612844436711638</v>
      </c>
      <c r="AQ44" s="17">
        <f t="shared" si="23"/>
        <v>20.96371753768878</v>
      </c>
      <c r="AR44" s="17">
        <f t="shared" si="24"/>
        <v>23.011437025966025</v>
      </c>
      <c r="AS44" s="17">
        <f t="shared" si="25"/>
        <v>19.649851704275022</v>
      </c>
      <c r="AT44" s="17">
        <f t="shared" si="26"/>
        <v>1.4051136832488762</v>
      </c>
      <c r="AU44" s="17">
        <f t="shared" si="5"/>
        <v>80.507083786242603</v>
      </c>
      <c r="AV44" s="17">
        <f t="shared" si="27"/>
        <v>99.492916213757397</v>
      </c>
      <c r="AW44" s="17">
        <f t="shared" si="42"/>
        <v>-0.44074866352917691</v>
      </c>
      <c r="AX44" s="17">
        <f t="shared" si="28"/>
        <v>-25.253038246253428</v>
      </c>
      <c r="AY44" s="17">
        <f t="shared" si="29"/>
        <v>-105.76012203249603</v>
      </c>
      <c r="AZ44" s="17"/>
      <c r="BA44" s="17">
        <f>((AN44)^2+(AO44)^2)-(AP44)^2</f>
        <v>60.385225000000013</v>
      </c>
      <c r="BB44" s="17">
        <f>2*AN44*AO44</f>
        <v>53.793850364525866</v>
      </c>
      <c r="BC44" s="17">
        <f t="shared" si="30"/>
        <v>1.1225302630469598</v>
      </c>
      <c r="BD44" s="17">
        <f t="shared" si="31"/>
        <v>0.43340356315038381</v>
      </c>
      <c r="BE44" s="17">
        <f t="shared" si="32"/>
        <v>24.832194994447004</v>
      </c>
      <c r="BF44" s="17">
        <f>Z44-N44</f>
        <v>12.145999999999999</v>
      </c>
      <c r="BH44" s="10">
        <f>X44</f>
        <v>271</v>
      </c>
      <c r="BI44" s="10">
        <f>AJ44</f>
        <v>333</v>
      </c>
      <c r="BJ44" s="10">
        <f t="shared" si="6"/>
        <v>62</v>
      </c>
      <c r="BK44" s="10">
        <f t="shared" si="7"/>
        <v>302</v>
      </c>
      <c r="BL44" s="10">
        <f t="shared" si="33"/>
        <v>31</v>
      </c>
      <c r="BM44" s="10">
        <v>2000</v>
      </c>
      <c r="BN44" s="10">
        <f t="shared" si="34"/>
        <v>5.0000000000000001E-4</v>
      </c>
      <c r="BO44" s="10">
        <f t="shared" si="35"/>
        <v>3.1E-2</v>
      </c>
      <c r="BQ44" s="10">
        <f>AE44-Y44</f>
        <v>5.1100000000000012</v>
      </c>
      <c r="BR44" s="10">
        <f>AF44-Z44</f>
        <v>10.33</v>
      </c>
      <c r="BS44" s="14">
        <f t="shared" si="36"/>
        <v>0.51100000000000012</v>
      </c>
      <c r="BT44" s="14">
        <f t="shared" si="8"/>
        <v>1.0329999999999999</v>
      </c>
      <c r="BU44" s="10">
        <f t="shared" si="9"/>
        <v>1.1524799347494081</v>
      </c>
      <c r="BV44" s="10">
        <f t="shared" si="10"/>
        <v>1.3282100000000001</v>
      </c>
      <c r="BW44" s="10">
        <f>AK44-Y44</f>
        <v>14.62</v>
      </c>
      <c r="BX44" s="10">
        <f>AL44-Z44</f>
        <v>27.990000000000002</v>
      </c>
      <c r="BY44" s="10">
        <f t="shared" si="11"/>
        <v>0.4716129032258064</v>
      </c>
      <c r="BZ44" s="10">
        <f t="shared" si="12"/>
        <v>0.90290322580645166</v>
      </c>
      <c r="CA44" s="10">
        <f t="shared" si="37"/>
        <v>1.0186525244953599</v>
      </c>
      <c r="CB44" s="10">
        <f t="shared" si="13"/>
        <v>1.0376529656607698</v>
      </c>
      <c r="CD44" s="10">
        <f>(ATAN2(J44-M44,K44-N44))</f>
        <v>0.92788451140154526</v>
      </c>
      <c r="CE44" s="10">
        <f>(ATAN2(V44-Y44,W44-Z44))</f>
        <v>1.3628679109147386</v>
      </c>
      <c r="CF44" s="10">
        <f>ATAN2(AB44-AE44,AC44-AF44)</f>
        <v>1.7843990650388764</v>
      </c>
      <c r="CG44" s="10">
        <f>ATAN2(AH44-AK44,AI44-AL44)</f>
        <v>2.69580028972854</v>
      </c>
      <c r="CI44" s="10">
        <f t="shared" si="47"/>
        <v>53.163866378867056</v>
      </c>
      <c r="CJ44" s="10">
        <f t="shared" si="47"/>
        <v>78.086579329225984</v>
      </c>
      <c r="CK44" s="10">
        <f t="shared" si="47"/>
        <v>102.2385353938177</v>
      </c>
      <c r="CL44" s="10">
        <f t="shared" si="47"/>
        <v>154.45797901158988</v>
      </c>
      <c r="CN44" s="10">
        <f t="shared" si="48"/>
        <v>53.163866378867056</v>
      </c>
      <c r="CO44" s="10">
        <f t="shared" si="48"/>
        <v>78.086579329225984</v>
      </c>
      <c r="CP44" s="10">
        <f t="shared" si="48"/>
        <v>102.2385353938177</v>
      </c>
      <c r="CQ44" s="10">
        <f t="shared" si="43"/>
        <v>154.45797901158988</v>
      </c>
      <c r="CS44" s="10">
        <f t="shared" si="49"/>
        <v>0.92788451140154526</v>
      </c>
      <c r="CT44" s="10">
        <f t="shared" si="49"/>
        <v>1.3628679109147386</v>
      </c>
      <c r="CU44" s="10">
        <f t="shared" si="49"/>
        <v>1.7843990650388764</v>
      </c>
      <c r="CV44" s="10">
        <f t="shared" si="49"/>
        <v>2.6958002897285405</v>
      </c>
      <c r="CX44" s="10">
        <f t="shared" si="50"/>
        <v>0.43498339951319331</v>
      </c>
      <c r="CY44" s="10">
        <f t="shared" si="50"/>
        <v>0.42153115412413777</v>
      </c>
      <c r="CZ44" s="10">
        <f t="shared" si="18"/>
        <v>1.3329323788138019</v>
      </c>
      <c r="DB44" s="10">
        <f t="shared" si="19"/>
        <v>42.153115412413776</v>
      </c>
      <c r="DC44" s="10">
        <f t="shared" si="38"/>
        <v>42.997818671412965</v>
      </c>
      <c r="DE44" s="10">
        <f t="shared" si="51"/>
        <v>1776.8851389722759</v>
      </c>
      <c r="DF44" s="10">
        <f t="shared" si="51"/>
        <v>1848.8124104997094</v>
      </c>
      <c r="DH44" s="10">
        <f>(1/12*I44*(F44^2))</f>
        <v>8.6726405999999995E-10</v>
      </c>
      <c r="DJ44" s="10">
        <f t="shared" si="39"/>
        <v>8.0170427865418217E-4</v>
      </c>
      <c r="DK44" s="10">
        <f>((1/2*I44*(CA44^2))*1000)</f>
        <v>3.6940445577523399E-2</v>
      </c>
      <c r="DL44" s="10">
        <f>(I44*9.8*(BF44))/1000</f>
        <v>8.4749929599999992E-6</v>
      </c>
      <c r="DM44" s="10">
        <f t="shared" si="46"/>
        <v>3.7750624849137583E-2</v>
      </c>
      <c r="DN44" s="10">
        <f t="shared" si="41"/>
        <v>2.1702615280363138</v>
      </c>
    </row>
    <row r="45" spans="1:118" ht="16" x14ac:dyDescent="0.2">
      <c r="A45" s="10" t="s">
        <v>151</v>
      </c>
      <c r="B45" s="10" t="str">
        <f>MID(A45, SEARCH("M",A45), SEARCH("J",A45)- SEARCH("M",A45))</f>
        <v>M1</v>
      </c>
      <c r="C45" s="16">
        <v>50</v>
      </c>
      <c r="D45" s="11" t="str">
        <f>RIGHT(A45, LEN(A45) - SEARCH("J", A45) + 1)</f>
        <v>J5</v>
      </c>
      <c r="E45" s="10">
        <v>12.09</v>
      </c>
      <c r="F45" s="10">
        <f t="shared" si="0"/>
        <v>1.209E-2</v>
      </c>
      <c r="G45" s="10">
        <f>VLOOKUP(B45,'[1]General info'!$A$6:$I$12,9,FALSE)</f>
        <v>17.860999999999997</v>
      </c>
      <c r="H45" s="14">
        <v>7.1199999999999999E-2</v>
      </c>
      <c r="I45" s="10">
        <f t="shared" si="1"/>
        <v>7.1199999999999996E-5</v>
      </c>
      <c r="J45" s="10">
        <v>10.3</v>
      </c>
      <c r="K45" s="10">
        <v>8.6379999999999999</v>
      </c>
      <c r="L45" s="10">
        <v>328</v>
      </c>
      <c r="M45" s="10">
        <v>7.5250000000000004</v>
      </c>
      <c r="N45" s="10">
        <v>3.0939999999999999</v>
      </c>
      <c r="O45" s="10">
        <v>328</v>
      </c>
      <c r="P45" s="10">
        <v>1.004</v>
      </c>
      <c r="Q45" s="10">
        <v>3.9449999999999998</v>
      </c>
      <c r="R45" s="10">
        <v>328</v>
      </c>
      <c r="S45" s="10">
        <v>6.4630000000000001</v>
      </c>
      <c r="T45" s="10">
        <v>0.83299999999999996</v>
      </c>
      <c r="U45" s="10">
        <v>328</v>
      </c>
      <c r="V45" s="10">
        <v>11.33</v>
      </c>
      <c r="W45" s="10">
        <v>21.14</v>
      </c>
      <c r="X45" s="10">
        <v>378</v>
      </c>
      <c r="Y45" s="10">
        <v>11.03</v>
      </c>
      <c r="Z45" s="10">
        <v>15.48</v>
      </c>
      <c r="AA45" s="10">
        <v>378</v>
      </c>
      <c r="AB45" s="10">
        <v>11.45</v>
      </c>
      <c r="AC45" s="10">
        <v>30.53</v>
      </c>
      <c r="AD45" s="10">
        <v>398</v>
      </c>
      <c r="AE45" s="10">
        <v>13.97</v>
      </c>
      <c r="AF45" s="10">
        <v>25.43</v>
      </c>
      <c r="AG45" s="10">
        <v>398</v>
      </c>
      <c r="AH45" s="10">
        <v>14.05</v>
      </c>
      <c r="AI45" s="10">
        <v>43.2</v>
      </c>
      <c r="AJ45" s="10">
        <v>434</v>
      </c>
      <c r="AK45" s="10">
        <v>18.72</v>
      </c>
      <c r="AL45" s="10">
        <v>41.81</v>
      </c>
      <c r="AM45" s="10">
        <v>434</v>
      </c>
      <c r="AN45" s="17">
        <f t="shared" si="53"/>
        <v>6.2837269991622007</v>
      </c>
      <c r="AO45" s="17">
        <f t="shared" si="45"/>
        <v>2.4979921937428067</v>
      </c>
      <c r="AP45" s="17">
        <f t="shared" si="4"/>
        <v>2.4979921937428067</v>
      </c>
      <c r="AQ45" s="17">
        <f t="shared" si="23"/>
        <v>20.057275512890577</v>
      </c>
      <c r="AR45" s="17">
        <f t="shared" si="24"/>
        <v>20.882096111262396</v>
      </c>
      <c r="AS45" s="17">
        <f t="shared" si="25"/>
        <v>18.442780186295124</v>
      </c>
      <c r="AT45" s="17">
        <f t="shared" si="26"/>
        <v>1.103283587803854</v>
      </c>
      <c r="AU45" s="17">
        <f t="shared" si="5"/>
        <v>63.213493187212023</v>
      </c>
      <c r="AV45" s="17">
        <f t="shared" si="27"/>
        <v>116.78650681278798</v>
      </c>
      <c r="AW45" s="17">
        <f t="shared" si="42"/>
        <v>-0.12976809545025358</v>
      </c>
      <c r="AX45" s="17">
        <f t="shared" si="28"/>
        <v>-7.4351641847503505</v>
      </c>
      <c r="AY45" s="17">
        <f t="shared" si="29"/>
        <v>-70.648657371962372</v>
      </c>
      <c r="AZ45" s="17"/>
      <c r="BA45" s="17">
        <f>((AN45)^2+(AO45)^2)-(AP45)^2</f>
        <v>39.485224999999993</v>
      </c>
      <c r="BB45" s="17">
        <f>2*AN45*AO45</f>
        <v>31.393401983036178</v>
      </c>
      <c r="BC45" s="17">
        <f t="shared" si="30"/>
        <v>1.2577555316029889</v>
      </c>
      <c r="BD45" s="17">
        <f t="shared" si="31"/>
        <v>0.30795307296972863</v>
      </c>
      <c r="BE45" s="17">
        <f t="shared" si="32"/>
        <v>17.644411369248562</v>
      </c>
      <c r="BF45" s="17">
        <f>Z45-N45</f>
        <v>12.386000000000001</v>
      </c>
      <c r="BH45" s="10">
        <f>X45</f>
        <v>378</v>
      </c>
      <c r="BI45" s="10">
        <f>AJ45</f>
        <v>434</v>
      </c>
      <c r="BJ45" s="10">
        <f t="shared" si="6"/>
        <v>56</v>
      </c>
      <c r="BK45" s="10">
        <f t="shared" si="7"/>
        <v>406</v>
      </c>
      <c r="BL45" s="10">
        <f t="shared" si="33"/>
        <v>28</v>
      </c>
      <c r="BM45" s="10">
        <v>2000</v>
      </c>
      <c r="BN45" s="10">
        <f t="shared" si="34"/>
        <v>5.0000000000000001E-4</v>
      </c>
      <c r="BO45" s="10">
        <f t="shared" si="35"/>
        <v>2.8000000000000001E-2</v>
      </c>
      <c r="BQ45" s="10">
        <f>AE45-Y45</f>
        <v>2.9400000000000013</v>
      </c>
      <c r="BR45" s="10">
        <f>AF45-Z45</f>
        <v>9.9499999999999993</v>
      </c>
      <c r="BS45" s="14">
        <f t="shared" si="36"/>
        <v>0.29400000000000009</v>
      </c>
      <c r="BT45" s="14">
        <f t="shared" si="8"/>
        <v>0.99499999999999988</v>
      </c>
      <c r="BU45" s="10">
        <f t="shared" si="9"/>
        <v>1.0375263852066605</v>
      </c>
      <c r="BV45" s="10">
        <f t="shared" si="10"/>
        <v>1.0764609999999997</v>
      </c>
      <c r="BW45" s="10">
        <f>AK45-Y45</f>
        <v>7.6899999999999995</v>
      </c>
      <c r="BX45" s="10">
        <f>AL45-Z45</f>
        <v>26.330000000000002</v>
      </c>
      <c r="BY45" s="10">
        <f t="shared" si="11"/>
        <v>0.27464285714285713</v>
      </c>
      <c r="BZ45" s="10">
        <f t="shared" si="12"/>
        <v>0.94035714285714289</v>
      </c>
      <c r="CA45" s="10">
        <f t="shared" si="37"/>
        <v>0.97964292224363103</v>
      </c>
      <c r="CB45" s="10">
        <f t="shared" si="13"/>
        <v>0.95970025510204093</v>
      </c>
      <c r="CD45" s="10">
        <f>(ATAN2(J45-M45,K45-N45))</f>
        <v>1.1067159110693299</v>
      </c>
      <c r="CE45" s="10">
        <f>(ATAN2(V45-Y45,W45-Z45))</f>
        <v>1.5178423453196597</v>
      </c>
      <c r="CF45" s="10">
        <f>ATAN2(AB45-AE45,AC45-AF45)</f>
        <v>2.0297269896472971</v>
      </c>
      <c r="CG45" s="10">
        <f>ATAN2(AH45-AK45,AI45-AL45)</f>
        <v>2.85229823042217</v>
      </c>
      <c r="CI45" s="10">
        <f t="shared" si="47"/>
        <v>63.410150824248348</v>
      </c>
      <c r="CJ45" s="10">
        <f t="shared" si="47"/>
        <v>86.965960353054982</v>
      </c>
      <c r="CK45" s="10">
        <f t="shared" si="47"/>
        <v>116.29479007058386</v>
      </c>
      <c r="CL45" s="10">
        <f t="shared" si="47"/>
        <v>163.42465051582354</v>
      </c>
      <c r="CN45" s="10">
        <f t="shared" si="48"/>
        <v>63.410150824248348</v>
      </c>
      <c r="CO45" s="10">
        <f t="shared" si="48"/>
        <v>86.965960353054982</v>
      </c>
      <c r="CP45" s="10">
        <f t="shared" si="48"/>
        <v>116.29479007058386</v>
      </c>
      <c r="CQ45" s="10">
        <f t="shared" si="43"/>
        <v>163.42465051582354</v>
      </c>
      <c r="CS45" s="10">
        <f t="shared" si="49"/>
        <v>1.1067159110693299</v>
      </c>
      <c r="CT45" s="10">
        <f t="shared" si="49"/>
        <v>1.5178423453196597</v>
      </c>
      <c r="CU45" s="10">
        <f t="shared" si="49"/>
        <v>2.0297269896472971</v>
      </c>
      <c r="CV45" s="10">
        <f t="shared" si="49"/>
        <v>2.8522982304221705</v>
      </c>
      <c r="CX45" s="10">
        <f t="shared" si="50"/>
        <v>0.4111264342503298</v>
      </c>
      <c r="CY45" s="10">
        <f t="shared" si="50"/>
        <v>0.51188464432763747</v>
      </c>
      <c r="CZ45" s="10">
        <f t="shared" si="18"/>
        <v>1.3344558851025108</v>
      </c>
      <c r="DB45" s="10">
        <f t="shared" si="19"/>
        <v>51.188464432763745</v>
      </c>
      <c r="DC45" s="10">
        <f t="shared" si="38"/>
        <v>47.659138753661097</v>
      </c>
      <c r="DE45" s="10">
        <f t="shared" si="51"/>
        <v>2620.2588909843189</v>
      </c>
      <c r="DF45" s="10">
        <f t="shared" si="51"/>
        <v>2271.393506740721</v>
      </c>
      <c r="DH45" s="10">
        <f>(1/12*I45*(F45^2))</f>
        <v>8.6726405999999995E-10</v>
      </c>
      <c r="DJ45" s="10">
        <f t="shared" si="39"/>
        <v>9.8494897725679743E-4</v>
      </c>
      <c r="DK45" s="10">
        <f>((1/2*I45*(CA45^2))*1000)</f>
        <v>3.4165329081632653E-2</v>
      </c>
      <c r="DL45" s="10">
        <f>(I45*9.8*(BF45))/1000</f>
        <v>8.6424553600000014E-6</v>
      </c>
      <c r="DM45" s="10">
        <f t="shared" si="46"/>
        <v>3.5158920514249452E-2</v>
      </c>
      <c r="DN45" s="10">
        <f t="shared" si="41"/>
        <v>2.8828903561953627</v>
      </c>
    </row>
    <row r="46" spans="1:118" ht="16" x14ac:dyDescent="0.2">
      <c r="A46" s="10" t="s">
        <v>152</v>
      </c>
      <c r="B46" s="10" t="str">
        <f>MID(A46, SEARCH("M",A46), SEARCH("J",A46)- SEARCH("M",A46))</f>
        <v>M2</v>
      </c>
      <c r="C46" s="16">
        <v>50</v>
      </c>
      <c r="D46" s="11" t="str">
        <f>RIGHT(A46, LEN(A46) - SEARCH("J", A46) + 1)</f>
        <v>J1</v>
      </c>
      <c r="E46" s="10">
        <v>15.18</v>
      </c>
      <c r="F46" s="10">
        <f t="shared" si="0"/>
        <v>1.5179999999999999E-2</v>
      </c>
      <c r="G46" s="10">
        <f>VLOOKUP(B46,'[1]General info'!$A$6:$I$12,9,FALSE)</f>
        <v>20.53</v>
      </c>
      <c r="H46" s="14">
        <v>0.67800000000000005</v>
      </c>
      <c r="I46" s="10">
        <f t="shared" si="1"/>
        <v>6.78E-4</v>
      </c>
      <c r="J46" s="10">
        <v>13.8</v>
      </c>
      <c r="K46" s="10">
        <v>7.3970000000000002</v>
      </c>
      <c r="L46" s="10">
        <v>490</v>
      </c>
      <c r="M46" s="10">
        <v>10.55</v>
      </c>
      <c r="N46" s="10">
        <v>1.038</v>
      </c>
      <c r="O46" s="10">
        <v>490</v>
      </c>
      <c r="P46" s="10">
        <v>4.054E-2</v>
      </c>
      <c r="Q46" s="10">
        <v>2.2570000000000001</v>
      </c>
      <c r="R46" s="10">
        <v>490</v>
      </c>
      <c r="S46" s="10">
        <v>9.1620000000000008</v>
      </c>
      <c r="T46" s="10">
        <v>-1.1950000000000001</v>
      </c>
      <c r="U46" s="10">
        <v>490</v>
      </c>
      <c r="V46" s="10">
        <v>12.86</v>
      </c>
      <c r="W46" s="10">
        <v>24.6</v>
      </c>
      <c r="X46" s="10">
        <v>582</v>
      </c>
      <c r="Y46" s="10">
        <v>13.54</v>
      </c>
      <c r="Z46" s="10">
        <v>18.420000000000002</v>
      </c>
      <c r="AA46" s="10">
        <v>582</v>
      </c>
      <c r="AB46" s="10">
        <v>12.24</v>
      </c>
      <c r="AC46" s="10">
        <v>38.549999999999997</v>
      </c>
      <c r="AD46" s="10">
        <v>602</v>
      </c>
      <c r="AE46" s="10">
        <v>15.76</v>
      </c>
      <c r="AF46" s="10">
        <v>33.39</v>
      </c>
      <c r="AG46" s="10">
        <v>582</v>
      </c>
      <c r="AH46" s="10">
        <v>12.31</v>
      </c>
      <c r="AI46" s="10">
        <v>49.27</v>
      </c>
      <c r="AJ46" s="10">
        <v>621</v>
      </c>
      <c r="AK46" s="10">
        <v>18.04</v>
      </c>
      <c r="AL46" s="10">
        <v>47.06</v>
      </c>
      <c r="AM46" s="10">
        <v>621</v>
      </c>
      <c r="AN46" s="17">
        <f t="shared" si="53"/>
        <v>9.7528117244003028</v>
      </c>
      <c r="AO46" s="17">
        <f t="shared" si="45"/>
        <v>2.6292266923945529</v>
      </c>
      <c r="AP46" s="17">
        <f t="shared" si="4"/>
        <v>2.6292266923945529</v>
      </c>
      <c r="AQ46" s="17">
        <f t="shared" si="23"/>
        <v>25.759429413160536</v>
      </c>
      <c r="AR46" s="17">
        <f t="shared" si="24"/>
        <v>26.058726542177769</v>
      </c>
      <c r="AS46" s="17">
        <f t="shared" si="25"/>
        <v>23.674964498389432</v>
      </c>
      <c r="AT46" s="17">
        <f t="shared" si="26"/>
        <v>1.2132876913283459</v>
      </c>
      <c r="AU46" s="17">
        <f t="shared" si="5"/>
        <v>69.516264048285592</v>
      </c>
      <c r="AV46" s="17">
        <f t="shared" si="27"/>
        <v>110.48373595171441</v>
      </c>
      <c r="AW46" s="17">
        <f t="shared" si="42"/>
        <v>-0.1154747210175783</v>
      </c>
      <c r="AX46" s="17">
        <f t="shared" si="28"/>
        <v>-6.6162141547578592</v>
      </c>
      <c r="AY46" s="17">
        <f t="shared" si="29"/>
        <v>-76.132478203043448</v>
      </c>
      <c r="AZ46" s="17"/>
      <c r="BA46" s="17">
        <f>((AN46)^2+(AO46)^2)-(AP46)^2</f>
        <v>95.117336531600003</v>
      </c>
      <c r="BB46" s="17">
        <f>2*AN46*AO46</f>
        <v>51.284705823383646</v>
      </c>
      <c r="BC46" s="17">
        <f t="shared" si="30"/>
        <v>1.8546920569100844</v>
      </c>
      <c r="BD46" s="17">
        <f t="shared" si="31"/>
        <v>-0.28009755462466446</v>
      </c>
      <c r="BE46" s="17">
        <f t="shared" si="32"/>
        <v>-16.048407731927249</v>
      </c>
      <c r="BF46" s="17">
        <f>Z46-N46</f>
        <v>17.382000000000001</v>
      </c>
      <c r="BH46" s="10">
        <f>X46</f>
        <v>582</v>
      </c>
      <c r="BI46" s="10">
        <f>AJ46</f>
        <v>621</v>
      </c>
      <c r="BJ46" s="10">
        <f t="shared" si="6"/>
        <v>39</v>
      </c>
      <c r="BK46" s="10">
        <f t="shared" si="7"/>
        <v>601.5</v>
      </c>
      <c r="BL46" s="10">
        <f t="shared" si="33"/>
        <v>19.5</v>
      </c>
      <c r="BM46" s="10">
        <v>2000</v>
      </c>
      <c r="BN46" s="10">
        <f t="shared" si="34"/>
        <v>5.0000000000000001E-4</v>
      </c>
      <c r="BO46" s="10">
        <f t="shared" si="35"/>
        <v>1.95E-2</v>
      </c>
      <c r="BQ46" s="10">
        <f>AE46-Y46</f>
        <v>2.2200000000000006</v>
      </c>
      <c r="BR46" s="10">
        <f>AF46-Z46</f>
        <v>14.969999999999999</v>
      </c>
      <c r="BS46" s="14">
        <f t="shared" si="36"/>
        <v>0.22200000000000006</v>
      </c>
      <c r="BT46" s="14">
        <f t="shared" si="8"/>
        <v>1.4969999999999997</v>
      </c>
      <c r="BU46" s="10">
        <f t="shared" si="9"/>
        <v>1.5133714018706708</v>
      </c>
      <c r="BV46" s="10">
        <f t="shared" si="10"/>
        <v>2.2902929999999992</v>
      </c>
      <c r="BW46" s="10">
        <f>AK46-Y46</f>
        <v>4.5</v>
      </c>
      <c r="BX46" s="10">
        <f>AL46-Z46</f>
        <v>28.64</v>
      </c>
      <c r="BY46" s="10">
        <f t="shared" si="11"/>
        <v>0.23076923076923078</v>
      </c>
      <c r="BZ46" s="10">
        <f t="shared" si="12"/>
        <v>1.4687179487179487</v>
      </c>
      <c r="CA46" s="10">
        <f t="shared" si="37"/>
        <v>1.4867369810279427</v>
      </c>
      <c r="CB46" s="10">
        <f t="shared" si="13"/>
        <v>2.2103868507560813</v>
      </c>
      <c r="CD46" s="10">
        <f>(ATAN2(J46-M46,K46-N46))</f>
        <v>1.0983187869636757</v>
      </c>
      <c r="CE46" s="10">
        <f>(ATAN2(V46-Y46,W46-Z46))</f>
        <v>1.6803878290116898</v>
      </c>
      <c r="CF46" s="10">
        <f>ATAN2(AB46-AE46,AC46-AF46)</f>
        <v>2.1694557205092972</v>
      </c>
      <c r="CG46" s="10">
        <f>ATAN2(AH46-AK46,AI46-AL46)</f>
        <v>2.7734835850664576</v>
      </c>
      <c r="CI46" s="10">
        <f t="shared" si="47"/>
        <v>62.929031052946797</v>
      </c>
      <c r="CJ46" s="10">
        <f t="shared" si="47"/>
        <v>96.279130547520865</v>
      </c>
      <c r="CK46" s="10">
        <f t="shared" si="47"/>
        <v>124.30065662569584</v>
      </c>
      <c r="CL46" s="10">
        <f t="shared" si="47"/>
        <v>158.90890397312086</v>
      </c>
      <c r="CN46" s="10">
        <f t="shared" si="48"/>
        <v>62.929031052946797</v>
      </c>
      <c r="CO46" s="10">
        <f t="shared" si="48"/>
        <v>96.279130547520865</v>
      </c>
      <c r="CP46" s="10">
        <f t="shared" si="48"/>
        <v>124.30065662569584</v>
      </c>
      <c r="CQ46" s="10">
        <f t="shared" si="43"/>
        <v>158.90890397312086</v>
      </c>
      <c r="CS46" s="10">
        <f t="shared" si="49"/>
        <v>1.0983187869636757</v>
      </c>
      <c r="CT46" s="10">
        <f t="shared" si="49"/>
        <v>1.68038782901169</v>
      </c>
      <c r="CU46" s="10">
        <f t="shared" si="49"/>
        <v>2.1694557205092972</v>
      </c>
      <c r="CV46" s="10">
        <f t="shared" si="49"/>
        <v>2.7734835850664576</v>
      </c>
      <c r="CX46" s="10">
        <f t="shared" si="50"/>
        <v>0.58206904204801435</v>
      </c>
      <c r="CY46" s="10">
        <f t="shared" si="50"/>
        <v>0.48906789149760721</v>
      </c>
      <c r="CZ46" s="10">
        <f t="shared" si="18"/>
        <v>1.0930957560547676</v>
      </c>
      <c r="DB46" s="10">
        <f t="shared" si="19"/>
        <v>48.906789149760719</v>
      </c>
      <c r="DC46" s="10">
        <f t="shared" si="38"/>
        <v>56.056192618193208</v>
      </c>
      <c r="DE46" s="10">
        <f t="shared" si="51"/>
        <v>2391.8740249391526</v>
      </c>
      <c r="DF46" s="10">
        <f t="shared" si="51"/>
        <v>3142.2967308479788</v>
      </c>
      <c r="DH46" s="10">
        <f>(1/12*I46*(F46^2))</f>
        <v>1.3019430599999999E-8</v>
      </c>
      <c r="DJ46" s="10">
        <f t="shared" si="39"/>
        <v>2.0455457105941068E-2</v>
      </c>
      <c r="DK46" s="10">
        <f>((1/2*I46*(CA46^2))*1000)</f>
        <v>0.74932114240631154</v>
      </c>
      <c r="DL46" s="10">
        <f>(I46*9.8*(BF46))/1000</f>
        <v>1.1549296080000002E-4</v>
      </c>
      <c r="DM46" s="10">
        <f t="shared" si="46"/>
        <v>0.76989209247305268</v>
      </c>
      <c r="DN46" s="10">
        <f t="shared" si="41"/>
        <v>2.7298652004202109</v>
      </c>
    </row>
    <row r="47" spans="1:118" ht="16" x14ac:dyDescent="0.2">
      <c r="A47" s="10" t="s">
        <v>153</v>
      </c>
      <c r="B47" s="10" t="str">
        <f>MID(A47, SEARCH("M",A47), SEARCH("J",A47)- SEARCH("M",A47))</f>
        <v>M2</v>
      </c>
      <c r="C47" s="16">
        <v>50</v>
      </c>
      <c r="D47" s="11" t="str">
        <f>RIGHT(A47, LEN(A47) - SEARCH("J", A47) + 1)</f>
        <v>J2</v>
      </c>
      <c r="E47" s="10">
        <v>15.18</v>
      </c>
      <c r="F47" s="10">
        <f t="shared" si="0"/>
        <v>1.5179999999999999E-2</v>
      </c>
      <c r="G47" s="10">
        <f>VLOOKUP(B47,'[1]General info'!$A$6:$I$12,9,FALSE)</f>
        <v>20.53</v>
      </c>
      <c r="H47" s="14">
        <v>0.67800000000000005</v>
      </c>
      <c r="I47" s="10">
        <f t="shared" si="1"/>
        <v>6.78E-4</v>
      </c>
      <c r="J47" s="10">
        <v>12.83</v>
      </c>
      <c r="K47" s="10">
        <v>4.2439999999999998</v>
      </c>
      <c r="L47" s="10">
        <v>536</v>
      </c>
      <c r="M47" s="10">
        <v>8.2409999999999997</v>
      </c>
      <c r="N47" s="10">
        <v>-0.20899999999999999</v>
      </c>
      <c r="O47" s="10">
        <v>536</v>
      </c>
      <c r="P47" s="10">
        <v>0.874</v>
      </c>
      <c r="Q47" s="10">
        <v>4.383</v>
      </c>
      <c r="R47" s="10">
        <v>536</v>
      </c>
      <c r="S47" s="10">
        <v>6.4050000000000002</v>
      </c>
      <c r="T47" s="10">
        <v>-2.0249999999999999</v>
      </c>
      <c r="U47" s="10">
        <v>536</v>
      </c>
      <c r="V47" s="10">
        <v>18.579999999999998</v>
      </c>
      <c r="W47" s="10">
        <v>18.53</v>
      </c>
      <c r="X47" s="10">
        <v>582</v>
      </c>
      <c r="Y47" s="10">
        <v>15.79</v>
      </c>
      <c r="Z47" s="10">
        <v>12.65</v>
      </c>
      <c r="AA47" s="10">
        <v>582</v>
      </c>
      <c r="AB47" s="10">
        <v>24.65</v>
      </c>
      <c r="AC47" s="10">
        <v>32.97</v>
      </c>
      <c r="AD47" s="10">
        <v>602</v>
      </c>
      <c r="AE47" s="10">
        <v>23.92</v>
      </c>
      <c r="AF47" s="10">
        <v>26.8</v>
      </c>
      <c r="AG47" s="10">
        <v>582</v>
      </c>
      <c r="AH47" s="10">
        <v>29.25</v>
      </c>
      <c r="AI47" s="10">
        <v>43.49</v>
      </c>
      <c r="AJ47" s="10">
        <v>620</v>
      </c>
      <c r="AK47" s="10">
        <v>31.27</v>
      </c>
      <c r="AL47" s="10">
        <v>38.130000000000003</v>
      </c>
      <c r="AM47" s="10">
        <v>620</v>
      </c>
      <c r="AN47" s="17">
        <f t="shared" si="53"/>
        <v>8.464893679190542</v>
      </c>
      <c r="AO47" s="17">
        <f t="shared" si="45"/>
        <v>2.5823926889611499</v>
      </c>
      <c r="AP47" s="17">
        <f t="shared" si="4"/>
        <v>2.5823926889611499</v>
      </c>
      <c r="AQ47" s="17">
        <f t="shared" si="23"/>
        <v>22.663628239979584</v>
      </c>
      <c r="AR47" s="17">
        <f t="shared" si="24"/>
        <v>23.890137086253816</v>
      </c>
      <c r="AS47" s="17">
        <f t="shared" si="25"/>
        <v>21.401986870381918</v>
      </c>
      <c r="AT47" s="17">
        <f t="shared" si="26"/>
        <v>1.5824217648976062</v>
      </c>
      <c r="AU47" s="17">
        <f t="shared" si="5"/>
        <v>90.666088538275844</v>
      </c>
      <c r="AV47" s="17">
        <f t="shared" si="27"/>
        <v>89.333911461724156</v>
      </c>
      <c r="AW47" s="17">
        <f t="shared" si="42"/>
        <v>-0.55739046568330408</v>
      </c>
      <c r="AX47" s="17">
        <f t="shared" si="28"/>
        <v>-31.936121224484868</v>
      </c>
      <c r="AY47" s="17">
        <f t="shared" si="29"/>
        <v>-122.60220976276071</v>
      </c>
      <c r="AZ47" s="17"/>
      <c r="BA47" s="17">
        <f>((AN47)^2+(AO47)^2)-(AP47)^2</f>
        <v>71.654424999999989</v>
      </c>
      <c r="BB47" s="17">
        <f>2*AN47*AO47</f>
        <v>43.719359099950211</v>
      </c>
      <c r="BC47" s="17">
        <f t="shared" si="30"/>
        <v>1.6389632985283535</v>
      </c>
      <c r="BD47" s="17">
        <f t="shared" si="31"/>
        <v>-6.8114191677036959E-2</v>
      </c>
      <c r="BE47" s="17">
        <f t="shared" si="32"/>
        <v>-3.9026557080390796</v>
      </c>
      <c r="BF47" s="17">
        <f>Z47-N47</f>
        <v>12.859</v>
      </c>
      <c r="BH47" s="10">
        <f>X47</f>
        <v>582</v>
      </c>
      <c r="BI47" s="10">
        <f>AJ47</f>
        <v>620</v>
      </c>
      <c r="BJ47" s="10">
        <f t="shared" si="6"/>
        <v>38</v>
      </c>
      <c r="BK47" s="10">
        <f t="shared" si="7"/>
        <v>601</v>
      </c>
      <c r="BL47" s="10">
        <f t="shared" si="33"/>
        <v>19</v>
      </c>
      <c r="BM47" s="10">
        <v>2000</v>
      </c>
      <c r="BN47" s="10">
        <f t="shared" si="34"/>
        <v>5.0000000000000001E-4</v>
      </c>
      <c r="BO47" s="10">
        <f t="shared" si="35"/>
        <v>1.9E-2</v>
      </c>
      <c r="BQ47" s="10">
        <f>AE47-Y47</f>
        <v>8.1300000000000026</v>
      </c>
      <c r="BR47" s="10">
        <f>AF47-Z47</f>
        <v>14.15</v>
      </c>
      <c r="BS47" s="14">
        <f t="shared" si="36"/>
        <v>0.81300000000000028</v>
      </c>
      <c r="BT47" s="14">
        <f t="shared" si="8"/>
        <v>1.415</v>
      </c>
      <c r="BU47" s="10">
        <f t="shared" si="9"/>
        <v>1.6319295327923937</v>
      </c>
      <c r="BV47" s="10">
        <f t="shared" si="10"/>
        <v>2.6631940000000003</v>
      </c>
      <c r="BW47" s="10">
        <f>AK47-Y47</f>
        <v>15.48</v>
      </c>
      <c r="BX47" s="10">
        <f>AL47-Z47</f>
        <v>25.480000000000004</v>
      </c>
      <c r="BY47" s="10">
        <f t="shared" si="11"/>
        <v>0.8147368421052632</v>
      </c>
      <c r="BZ47" s="10">
        <f t="shared" si="12"/>
        <v>1.3410526315789475</v>
      </c>
      <c r="CA47" s="10">
        <f t="shared" si="37"/>
        <v>1.5691457174362351</v>
      </c>
      <c r="CB47" s="10">
        <f t="shared" si="13"/>
        <v>2.4622182825484771</v>
      </c>
      <c r="CD47" s="10">
        <f>(ATAN2(J47-M47,K47-N47))</f>
        <v>0.77035837732527956</v>
      </c>
      <c r="CE47" s="10">
        <f>(ATAN2(V47-Y47,W47-Z47))</f>
        <v>1.1277643534196944</v>
      </c>
      <c r="CF47" s="10">
        <f>ATAN2(AB47-AE47,AC47-AF47)</f>
        <v>1.4530293782798311</v>
      </c>
      <c r="CG47" s="10">
        <f>ATAN2(AH47-AK47,AI47-AL47)</f>
        <v>1.9312016502886853</v>
      </c>
      <c r="CI47" s="10">
        <f t="shared" si="47"/>
        <v>44.138283733285093</v>
      </c>
      <c r="CJ47" s="10">
        <f t="shared" si="47"/>
        <v>64.61613773624866</v>
      </c>
      <c r="CK47" s="10">
        <f t="shared" si="47"/>
        <v>83.252450883952292</v>
      </c>
      <c r="CL47" s="10">
        <f t="shared" si="47"/>
        <v>110.64970395024123</v>
      </c>
      <c r="CN47" s="10">
        <f t="shared" si="48"/>
        <v>44.138283733285093</v>
      </c>
      <c r="CO47" s="10">
        <f t="shared" si="48"/>
        <v>64.61613773624866</v>
      </c>
      <c r="CP47" s="10">
        <f t="shared" si="48"/>
        <v>83.252450883952292</v>
      </c>
      <c r="CQ47" s="10">
        <f t="shared" si="43"/>
        <v>110.64970395024123</v>
      </c>
      <c r="CS47" s="10">
        <f t="shared" si="49"/>
        <v>0.77035837732527956</v>
      </c>
      <c r="CT47" s="10">
        <f t="shared" si="49"/>
        <v>1.1277643534196944</v>
      </c>
      <c r="CU47" s="10">
        <f t="shared" si="49"/>
        <v>1.4530293782798311</v>
      </c>
      <c r="CV47" s="10">
        <f t="shared" si="49"/>
        <v>1.9312016502886855</v>
      </c>
      <c r="CX47" s="10">
        <f t="shared" si="50"/>
        <v>0.35740597609441482</v>
      </c>
      <c r="CY47" s="10">
        <f t="shared" si="50"/>
        <v>0.32526502486013675</v>
      </c>
      <c r="CZ47" s="10">
        <f t="shared" si="18"/>
        <v>0.80343729686899112</v>
      </c>
      <c r="DB47" s="10">
        <f t="shared" si="19"/>
        <v>32.526502486013676</v>
      </c>
      <c r="DC47" s="10">
        <f t="shared" si="38"/>
        <v>42.286173519420586</v>
      </c>
      <c r="DE47" s="10">
        <f t="shared" si="51"/>
        <v>1057.9733639726539</v>
      </c>
      <c r="DF47" s="10">
        <f t="shared" si="51"/>
        <v>1788.1204709145468</v>
      </c>
      <c r="DH47" s="10">
        <f>(1/12*I47*(F47^2))</f>
        <v>1.3019430599999999E-8</v>
      </c>
      <c r="DJ47" s="10">
        <f t="shared" si="39"/>
        <v>1.164015518775563E-2</v>
      </c>
      <c r="DK47" s="10">
        <f>((1/2*I47*(CA47^2))*1000)</f>
        <v>0.83469199778393377</v>
      </c>
      <c r="DL47" s="10">
        <f>(I47*9.8*(BF47))/1000</f>
        <v>8.5440339600000012E-5</v>
      </c>
      <c r="DM47" s="10">
        <f t="shared" si="46"/>
        <v>0.84641759331128941</v>
      </c>
      <c r="DN47" s="10">
        <f t="shared" si="41"/>
        <v>1.3945449601361544</v>
      </c>
    </row>
    <row r="48" spans="1:118" ht="16" x14ac:dyDescent="0.2">
      <c r="A48" s="10" t="s">
        <v>154</v>
      </c>
      <c r="B48" s="10" t="str">
        <f>MID(A48, SEARCH("M",A48), SEARCH("J",A48)- SEARCH("M",A48))</f>
        <v>M2</v>
      </c>
      <c r="C48" s="16">
        <v>50</v>
      </c>
      <c r="D48" s="11" t="str">
        <f>RIGHT(A48, LEN(A48) - SEARCH("J", A48) + 1)</f>
        <v>J3</v>
      </c>
      <c r="E48" s="10">
        <v>15.18</v>
      </c>
      <c r="F48" s="10">
        <f t="shared" si="0"/>
        <v>1.5179999999999999E-2</v>
      </c>
      <c r="G48" s="10">
        <f>VLOOKUP(B48,'[1]General info'!$A$6:$I$12,9,FALSE)</f>
        <v>20.53</v>
      </c>
      <c r="H48" s="14">
        <v>0.67800000000000005</v>
      </c>
      <c r="I48" s="10">
        <f t="shared" si="1"/>
        <v>6.78E-4</v>
      </c>
      <c r="J48" s="10">
        <v>12.4</v>
      </c>
      <c r="K48" s="10">
        <v>5.2519999999999998</v>
      </c>
      <c r="L48" s="10">
        <v>254</v>
      </c>
      <c r="M48" s="10">
        <v>7.9870000000000001</v>
      </c>
      <c r="N48" s="10">
        <v>0.41499999999999998</v>
      </c>
      <c r="O48" s="10">
        <v>254</v>
      </c>
      <c r="P48" s="10">
        <v>0.121</v>
      </c>
      <c r="Q48" s="10">
        <v>4.3810000000000002</v>
      </c>
      <c r="R48" s="10">
        <v>254</v>
      </c>
      <c r="S48" s="10">
        <v>6.3479999999999999</v>
      </c>
      <c r="T48" s="10">
        <v>-1.397</v>
      </c>
      <c r="U48" s="10">
        <v>254</v>
      </c>
      <c r="V48" s="10">
        <v>17.149999999999999</v>
      </c>
      <c r="W48" s="10">
        <v>18.940000000000001</v>
      </c>
      <c r="X48" s="10">
        <v>300</v>
      </c>
      <c r="Y48" s="10">
        <v>14.4</v>
      </c>
      <c r="Z48" s="10">
        <v>13.11</v>
      </c>
      <c r="AA48" s="10">
        <v>300</v>
      </c>
      <c r="AB48" s="10">
        <v>21.02</v>
      </c>
      <c r="AC48" s="10">
        <v>31.41</v>
      </c>
      <c r="AD48" s="10">
        <v>320</v>
      </c>
      <c r="AE48" s="10">
        <v>21.23</v>
      </c>
      <c r="AF48" s="10">
        <v>25.7</v>
      </c>
      <c r="AG48" s="10">
        <v>300</v>
      </c>
      <c r="AH48" s="10">
        <v>26.4</v>
      </c>
      <c r="AI48" s="10">
        <v>45.44</v>
      </c>
      <c r="AJ48" s="10">
        <v>349</v>
      </c>
      <c r="AK48" s="10">
        <v>30.14</v>
      </c>
      <c r="AL48" s="10">
        <v>41.07</v>
      </c>
      <c r="AM48" s="10">
        <v>349</v>
      </c>
      <c r="AN48" s="17">
        <f t="shared" si="53"/>
        <v>8.4947520858468852</v>
      </c>
      <c r="AO48" s="17">
        <f t="shared" si="45"/>
        <v>2.4432897904260149</v>
      </c>
      <c r="AP48" s="17">
        <f t="shared" si="4"/>
        <v>2.4432897904260149</v>
      </c>
      <c r="AQ48" s="17">
        <f t="shared" si="23"/>
        <v>22.404270173339725</v>
      </c>
      <c r="AR48" s="17">
        <f t="shared" si="24"/>
        <v>23.02773920731256</v>
      </c>
      <c r="AS48" s="17">
        <f t="shared" si="25"/>
        <v>20.667273501843439</v>
      </c>
      <c r="AT48" s="17">
        <f t="shared" si="26"/>
        <v>1.499980825599335</v>
      </c>
      <c r="AU48" s="17">
        <f t="shared" si="5"/>
        <v>85.942570657390689</v>
      </c>
      <c r="AV48" s="17">
        <f t="shared" si="27"/>
        <v>94.057429342609311</v>
      </c>
      <c r="AW48" s="17">
        <f t="shared" si="42"/>
        <v>-0.46699819043136281</v>
      </c>
      <c r="AX48" s="17">
        <f t="shared" si="28"/>
        <v>-26.757025351963794</v>
      </c>
      <c r="AY48" s="17">
        <f t="shared" si="29"/>
        <v>-112.69959600935448</v>
      </c>
      <c r="AZ48" s="17"/>
      <c r="BA48" s="17">
        <f>((AN48)^2+(AO48)^2)-(AP48)^2</f>
        <v>72.160813000000005</v>
      </c>
      <c r="BB48" s="17">
        <f>2*AN48*AO48</f>
        <v>41.510282087099576</v>
      </c>
      <c r="BC48" s="17">
        <f t="shared" si="30"/>
        <v>1.7383840670749355</v>
      </c>
      <c r="BD48" s="17">
        <f t="shared" si="31"/>
        <v>-0.1668043727033881</v>
      </c>
      <c r="BE48" s="17">
        <f t="shared" si="32"/>
        <v>-9.5571865602307025</v>
      </c>
      <c r="BF48" s="17">
        <f>Z48-N48</f>
        <v>12.695</v>
      </c>
      <c r="BH48" s="10">
        <f>X48</f>
        <v>300</v>
      </c>
      <c r="BI48" s="10">
        <f>AJ48</f>
        <v>349</v>
      </c>
      <c r="BJ48" s="10">
        <f t="shared" si="6"/>
        <v>49</v>
      </c>
      <c r="BK48" s="10">
        <f t="shared" si="7"/>
        <v>324.5</v>
      </c>
      <c r="BL48" s="10">
        <f t="shared" si="33"/>
        <v>24.5</v>
      </c>
      <c r="BM48" s="10">
        <v>2000</v>
      </c>
      <c r="BN48" s="10">
        <f t="shared" si="34"/>
        <v>5.0000000000000001E-4</v>
      </c>
      <c r="BO48" s="10">
        <f t="shared" si="35"/>
        <v>2.4500000000000001E-2</v>
      </c>
      <c r="BQ48" s="10">
        <f>AE48-Y48</f>
        <v>6.83</v>
      </c>
      <c r="BR48" s="10">
        <f>AF48-Z48</f>
        <v>12.59</v>
      </c>
      <c r="BS48" s="14">
        <f t="shared" si="36"/>
        <v>0.68300000000000005</v>
      </c>
      <c r="BT48" s="14">
        <f t="shared" si="8"/>
        <v>1.2589999999999999</v>
      </c>
      <c r="BU48" s="10">
        <f t="shared" si="9"/>
        <v>1.4323302691767705</v>
      </c>
      <c r="BV48" s="10">
        <f t="shared" si="10"/>
        <v>2.0515699999999999</v>
      </c>
      <c r="BW48" s="10">
        <f>AK48-Y48</f>
        <v>15.74</v>
      </c>
      <c r="BX48" s="10">
        <f>AL48-Z48</f>
        <v>27.96</v>
      </c>
      <c r="BY48" s="10">
        <f t="shared" si="11"/>
        <v>0.64244897959183678</v>
      </c>
      <c r="BZ48" s="10">
        <f t="shared" si="12"/>
        <v>1.1412244897959183</v>
      </c>
      <c r="CA48" s="10">
        <f t="shared" si="37"/>
        <v>1.3096312563040584</v>
      </c>
      <c r="CB48" s="10">
        <f t="shared" si="13"/>
        <v>1.7151340274885463</v>
      </c>
      <c r="CD48" s="10">
        <f>(ATAN2(J48-M48,K48-N48))</f>
        <v>0.83120393823984939</v>
      </c>
      <c r="CE48" s="10">
        <f>(ATAN2(V48-Y48,W48-Z48))</f>
        <v>1.1300454790154748</v>
      </c>
      <c r="CF48" s="10">
        <f>ATAN2(AB48-AE48,AC48-AF48)</f>
        <v>1.6075573417548166</v>
      </c>
      <c r="CG48" s="10">
        <f>ATAN2(AH48-AK48,AI48-AL48)</f>
        <v>2.2786683090411048</v>
      </c>
      <c r="CI48" s="10">
        <f t="shared" si="47"/>
        <v>47.624477575796107</v>
      </c>
      <c r="CJ48" s="10">
        <f t="shared" si="47"/>
        <v>64.746836605426139</v>
      </c>
      <c r="CK48" s="10">
        <f t="shared" si="47"/>
        <v>92.106251007820703</v>
      </c>
      <c r="CL48" s="10">
        <f t="shared" si="47"/>
        <v>130.55807701826728</v>
      </c>
      <c r="CN48" s="10">
        <f t="shared" si="48"/>
        <v>47.624477575796107</v>
      </c>
      <c r="CO48" s="10">
        <f t="shared" si="48"/>
        <v>64.746836605426139</v>
      </c>
      <c r="CP48" s="10">
        <f t="shared" si="48"/>
        <v>92.106251007820703</v>
      </c>
      <c r="CQ48" s="10">
        <f t="shared" si="43"/>
        <v>130.55807701826728</v>
      </c>
      <c r="CS48" s="10">
        <f t="shared" si="49"/>
        <v>0.83120393823984939</v>
      </c>
      <c r="CT48" s="10">
        <f t="shared" si="49"/>
        <v>1.1300454790154748</v>
      </c>
      <c r="CU48" s="10">
        <f t="shared" si="49"/>
        <v>1.6075573417548168</v>
      </c>
      <c r="CV48" s="10">
        <f t="shared" si="49"/>
        <v>2.2786683090411048</v>
      </c>
      <c r="CX48" s="10">
        <f t="shared" si="50"/>
        <v>0.29884154077562541</v>
      </c>
      <c r="CY48" s="10">
        <f t="shared" si="50"/>
        <v>0.47751186273934199</v>
      </c>
      <c r="CZ48" s="10">
        <f t="shared" si="18"/>
        <v>1.14862283002563</v>
      </c>
      <c r="DB48" s="10">
        <f t="shared" si="19"/>
        <v>47.751186273934195</v>
      </c>
      <c r="DC48" s="10">
        <f t="shared" si="38"/>
        <v>46.882564490842043</v>
      </c>
      <c r="DE48" s="10">
        <f t="shared" si="51"/>
        <v>2280.1757905679615</v>
      </c>
      <c r="DF48" s="10">
        <f t="shared" si="51"/>
        <v>2197.9748532379631</v>
      </c>
      <c r="DH48" s="10">
        <f>(1/12*I48*(F48^2))</f>
        <v>1.3019430599999999E-8</v>
      </c>
      <c r="DJ48" s="10">
        <f t="shared" si="39"/>
        <v>1.4308190531138422E-2</v>
      </c>
      <c r="DK48" s="10">
        <f>((1/2*I48*(CA48^2))*1000)</f>
        <v>0.58143043531861716</v>
      </c>
      <c r="DL48" s="10">
        <f>(I48*9.8*(BF48))/1000</f>
        <v>8.4350658000000004E-5</v>
      </c>
      <c r="DM48" s="10">
        <f t="shared" si="46"/>
        <v>0.59582297650775562</v>
      </c>
      <c r="DN48" s="10">
        <f t="shared" si="41"/>
        <v>2.4608602615199699</v>
      </c>
    </row>
    <row r="49" spans="1:118" ht="16" x14ac:dyDescent="0.2">
      <c r="A49" s="10" t="s">
        <v>155</v>
      </c>
      <c r="B49" s="10" t="str">
        <f>MID(A49, SEARCH("M",A49), SEARCH("J",A49)- SEARCH("M",A49))</f>
        <v>M2</v>
      </c>
      <c r="C49" s="16">
        <v>50</v>
      </c>
      <c r="D49" s="11" t="str">
        <f>RIGHT(A49, LEN(A49) - SEARCH("J", A49) + 1)</f>
        <v>J4</v>
      </c>
      <c r="E49" s="10">
        <v>15.18</v>
      </c>
      <c r="F49" s="10">
        <f t="shared" si="0"/>
        <v>1.5179999999999999E-2</v>
      </c>
      <c r="G49" s="10">
        <f>VLOOKUP(B49,'[1]General info'!$A$6:$I$12,9,FALSE)</f>
        <v>20.53</v>
      </c>
      <c r="H49" s="14">
        <v>0.67800000000000005</v>
      </c>
      <c r="I49" s="10">
        <f t="shared" si="1"/>
        <v>6.78E-4</v>
      </c>
      <c r="J49" s="10">
        <v>12.37</v>
      </c>
      <c r="K49" s="10">
        <v>5.508</v>
      </c>
      <c r="L49" s="10">
        <v>706</v>
      </c>
      <c r="M49" s="10">
        <v>8.1</v>
      </c>
      <c r="N49" s="10">
        <v>4.2110000000000002E-2</v>
      </c>
      <c r="O49" s="10">
        <v>706</v>
      </c>
      <c r="P49" s="10">
        <v>0.20399999999999999</v>
      </c>
      <c r="Q49" s="10">
        <v>3.085</v>
      </c>
      <c r="R49" s="10">
        <v>706</v>
      </c>
      <c r="S49" s="10">
        <v>6.5279999999999996</v>
      </c>
      <c r="T49" s="10">
        <v>-2.1819999999999999</v>
      </c>
      <c r="U49" s="10">
        <v>706</v>
      </c>
      <c r="V49" s="10">
        <v>15.6</v>
      </c>
      <c r="W49" s="10">
        <v>19.940000000000001</v>
      </c>
      <c r="X49" s="10">
        <v>784</v>
      </c>
      <c r="Y49" s="10">
        <v>13.62</v>
      </c>
      <c r="Z49" s="10">
        <v>13.17</v>
      </c>
      <c r="AA49" s="10">
        <v>784</v>
      </c>
      <c r="AB49" s="10">
        <v>17.850000000000001</v>
      </c>
      <c r="AC49" s="10">
        <v>31.84</v>
      </c>
      <c r="AD49" s="10">
        <v>804</v>
      </c>
      <c r="AE49" s="10">
        <v>19.36</v>
      </c>
      <c r="AF49" s="10">
        <v>26.22</v>
      </c>
      <c r="AG49" s="10">
        <v>784</v>
      </c>
      <c r="AH49" s="10">
        <v>22.06</v>
      </c>
      <c r="AI49" s="10">
        <v>45.72</v>
      </c>
      <c r="AJ49" s="10">
        <v>836</v>
      </c>
      <c r="AK49" s="10">
        <v>27.14</v>
      </c>
      <c r="AL49" s="10">
        <v>42.65</v>
      </c>
      <c r="AM49" s="10">
        <v>836</v>
      </c>
      <c r="AN49" s="17">
        <f t="shared" si="53"/>
        <v>8.2300829278932532</v>
      </c>
      <c r="AO49" s="17">
        <f t="shared" si="45"/>
        <v>2.723572890910027</v>
      </c>
      <c r="AP49" s="17">
        <f t="shared" si="4"/>
        <v>2.723572890910027</v>
      </c>
      <c r="AQ49" s="17">
        <f t="shared" si="23"/>
        <v>22.828224657208892</v>
      </c>
      <c r="AR49" s="17">
        <f t="shared" si="24"/>
        <v>23.909915683665638</v>
      </c>
      <c r="AS49" s="17">
        <f t="shared" si="25"/>
        <v>21.264431016420357</v>
      </c>
      <c r="AT49" s="17">
        <f t="shared" si="26"/>
        <v>1.3742070526381585</v>
      </c>
      <c r="AU49" s="17">
        <f t="shared" si="5"/>
        <v>78.736264293278637</v>
      </c>
      <c r="AV49" s="17">
        <f t="shared" si="27"/>
        <v>101.26373570672136</v>
      </c>
      <c r="AW49" s="17">
        <f t="shared" si="42"/>
        <v>-0.36783197378391846</v>
      </c>
      <c r="AX49" s="17">
        <f t="shared" si="28"/>
        <v>-21.075219667785269</v>
      </c>
      <c r="AY49" s="17">
        <f t="shared" si="29"/>
        <v>-99.811483961063914</v>
      </c>
      <c r="AZ49" s="17"/>
      <c r="BA49" s="17">
        <f>((AN49)^2+(AO49)^2)-(AP49)^2</f>
        <v>67.734264999999979</v>
      </c>
      <c r="BB49" s="17">
        <f>2*AN49*AO49</f>
        <v>44.830461504702974</v>
      </c>
      <c r="BC49" s="17">
        <f t="shared" si="30"/>
        <v>1.5108982313932739</v>
      </c>
      <c r="BD49" s="17">
        <f t="shared" si="31"/>
        <v>5.9862284943148998E-2</v>
      </c>
      <c r="BE49" s="17">
        <f t="shared" si="32"/>
        <v>3.4298562792517466</v>
      </c>
      <c r="BF49" s="17">
        <f>Z49-N49</f>
        <v>13.127890000000001</v>
      </c>
      <c r="BH49" s="10">
        <f>X49</f>
        <v>784</v>
      </c>
      <c r="BI49" s="10">
        <f>AJ49</f>
        <v>836</v>
      </c>
      <c r="BJ49" s="10">
        <f t="shared" si="6"/>
        <v>52</v>
      </c>
      <c r="BK49" s="10">
        <f t="shared" si="7"/>
        <v>810</v>
      </c>
      <c r="BL49" s="10">
        <f t="shared" si="33"/>
        <v>26</v>
      </c>
      <c r="BM49" s="10">
        <v>2000</v>
      </c>
      <c r="BN49" s="10">
        <f t="shared" si="34"/>
        <v>5.0000000000000001E-4</v>
      </c>
      <c r="BO49" s="10">
        <f t="shared" si="35"/>
        <v>2.6000000000000002E-2</v>
      </c>
      <c r="BQ49" s="10">
        <f>AE49-Y49</f>
        <v>5.74</v>
      </c>
      <c r="BR49" s="10">
        <f>AF49-Z49</f>
        <v>13.049999999999999</v>
      </c>
      <c r="BS49" s="14">
        <f t="shared" si="36"/>
        <v>0.57399999999999995</v>
      </c>
      <c r="BT49" s="14">
        <f t="shared" si="8"/>
        <v>1.3049999999999997</v>
      </c>
      <c r="BU49" s="10">
        <f t="shared" si="9"/>
        <v>1.4256580936535939</v>
      </c>
      <c r="BV49" s="10">
        <f t="shared" si="10"/>
        <v>2.0325009999999994</v>
      </c>
      <c r="BW49" s="10">
        <f>AK49-Y49</f>
        <v>13.520000000000001</v>
      </c>
      <c r="BX49" s="10">
        <f>AL49-Z49</f>
        <v>29.479999999999997</v>
      </c>
      <c r="BY49" s="10">
        <f t="shared" si="11"/>
        <v>0.52</v>
      </c>
      <c r="BZ49" s="10">
        <f t="shared" si="12"/>
        <v>1.1338461538461535</v>
      </c>
      <c r="CA49" s="10">
        <f t="shared" si="37"/>
        <v>1.2474001365206415</v>
      </c>
      <c r="CB49" s="10">
        <f t="shared" si="13"/>
        <v>1.5560071005917151</v>
      </c>
      <c r="CD49" s="10">
        <f>(ATAN2(J49-M49,K49-N49))</f>
        <v>0.90761907448191492</v>
      </c>
      <c r="CE49" s="10">
        <f>(ATAN2(V49-Y49,W49-Z49))</f>
        <v>1.2862650055164251</v>
      </c>
      <c r="CF49" s="10">
        <f>ATAN2(AB49-AE49,AC49-AF49)</f>
        <v>1.8332804962634939</v>
      </c>
      <c r="CG49" s="10">
        <f>ATAN2(AH49-AK49,AI49-AL49)</f>
        <v>2.5979948918451536</v>
      </c>
      <c r="CI49" s="10">
        <f t="shared" si="47"/>
        <v>52.00274237338364</v>
      </c>
      <c r="CJ49" s="10">
        <f t="shared" si="47"/>
        <v>73.697556151462706</v>
      </c>
      <c r="CK49" s="10">
        <f t="shared" si="47"/>
        <v>105.03923509954728</v>
      </c>
      <c r="CL49" s="10">
        <f t="shared" si="47"/>
        <v>148.85414249927408</v>
      </c>
      <c r="CN49" s="10">
        <f t="shared" si="48"/>
        <v>52.00274237338364</v>
      </c>
      <c r="CO49" s="10">
        <f t="shared" si="48"/>
        <v>73.697556151462706</v>
      </c>
      <c r="CP49" s="10">
        <f t="shared" si="48"/>
        <v>105.03923509954728</v>
      </c>
      <c r="CQ49" s="10">
        <f t="shared" si="43"/>
        <v>148.85414249927408</v>
      </c>
      <c r="CS49" s="10">
        <f t="shared" si="49"/>
        <v>0.90761907448191492</v>
      </c>
      <c r="CT49" s="10">
        <f t="shared" si="49"/>
        <v>1.2862650055164251</v>
      </c>
      <c r="CU49" s="10">
        <f t="shared" si="49"/>
        <v>1.8332804962634939</v>
      </c>
      <c r="CV49" s="10">
        <f t="shared" si="49"/>
        <v>2.5979948918451536</v>
      </c>
      <c r="CX49" s="10">
        <f t="shared" si="50"/>
        <v>0.37864593103451016</v>
      </c>
      <c r="CY49" s="10">
        <f t="shared" si="50"/>
        <v>0.54701549074706879</v>
      </c>
      <c r="CZ49" s="10">
        <f t="shared" si="18"/>
        <v>1.3117298863287286</v>
      </c>
      <c r="DB49" s="10">
        <f t="shared" si="19"/>
        <v>54.701549074706875</v>
      </c>
      <c r="DC49" s="10">
        <f t="shared" si="38"/>
        <v>50.451149474181861</v>
      </c>
      <c r="DE49" s="10">
        <f t="shared" si="51"/>
        <v>2992.2594711725646</v>
      </c>
      <c r="DF49" s="10">
        <f t="shared" si="51"/>
        <v>2545.3184832662405</v>
      </c>
      <c r="DH49" s="10">
        <f>(1/12*I49*(F49^2))</f>
        <v>1.3019430599999999E-8</v>
      </c>
      <c r="DJ49" s="10">
        <f t="shared" si="39"/>
        <v>1.656929867389104E-2</v>
      </c>
      <c r="DK49" s="10">
        <f>((1/2*I49*(CA49^2))*1000)</f>
        <v>0.52748640710059136</v>
      </c>
      <c r="DL49" s="10">
        <f>(I49*9.8*(BF49))/1000</f>
        <v>8.7226952316000019E-5</v>
      </c>
      <c r="DM49" s="10">
        <f t="shared" si="46"/>
        <v>0.54414293272679837</v>
      </c>
      <c r="DN49" s="10">
        <f t="shared" si="41"/>
        <v>3.1411802182669861</v>
      </c>
    </row>
    <row r="50" spans="1:118" ht="16" x14ac:dyDescent="0.2">
      <c r="A50" s="10" t="s">
        <v>156</v>
      </c>
      <c r="B50" s="10" t="str">
        <f>MID(A50, SEARCH("M",A50), SEARCH("J",A50)- SEARCH("M",A50))</f>
        <v>M2</v>
      </c>
      <c r="C50" s="16">
        <v>50</v>
      </c>
      <c r="D50" s="11" t="str">
        <f>RIGHT(A50, LEN(A50) - SEARCH("J", A50) + 1)</f>
        <v>J5</v>
      </c>
      <c r="E50" s="10">
        <v>15.18</v>
      </c>
      <c r="F50" s="10">
        <f t="shared" si="0"/>
        <v>1.5179999999999999E-2</v>
      </c>
      <c r="G50" s="10">
        <f>VLOOKUP(B50,'[1]General info'!$A$6:$I$12,9,FALSE)</f>
        <v>20.53</v>
      </c>
      <c r="H50" s="14">
        <v>0.67800000000000005</v>
      </c>
      <c r="I50" s="10">
        <f t="shared" si="1"/>
        <v>6.78E-4</v>
      </c>
      <c r="J50" s="10">
        <v>12.97</v>
      </c>
      <c r="K50" s="10">
        <v>5.819</v>
      </c>
      <c r="L50" s="10">
        <v>116</v>
      </c>
      <c r="M50" s="10">
        <v>9.2829999999999995</v>
      </c>
      <c r="N50" s="10">
        <v>0.30099999999999999</v>
      </c>
      <c r="O50" s="10">
        <v>116</v>
      </c>
      <c r="P50" s="10">
        <v>2.8610000000000002</v>
      </c>
      <c r="Q50" s="10">
        <v>2.3919999999999999</v>
      </c>
      <c r="R50" s="10">
        <v>116</v>
      </c>
      <c r="S50" s="10">
        <v>7.1619999999999999</v>
      </c>
      <c r="T50" s="10">
        <v>-2.2040000000000002</v>
      </c>
      <c r="U50" s="10">
        <v>116</v>
      </c>
      <c r="V50" s="10">
        <v>15.79</v>
      </c>
      <c r="W50" s="10">
        <v>20.89</v>
      </c>
      <c r="X50" s="10">
        <v>151</v>
      </c>
      <c r="Y50" s="10">
        <v>14.97</v>
      </c>
      <c r="Z50" s="10">
        <v>15.03</v>
      </c>
      <c r="AA50" s="10">
        <v>151</v>
      </c>
      <c r="AB50" s="10">
        <v>17.88</v>
      </c>
      <c r="AC50" s="10">
        <v>35.08</v>
      </c>
      <c r="AD50" s="10">
        <v>171</v>
      </c>
      <c r="AE50" s="10">
        <v>20.52</v>
      </c>
      <c r="AF50" s="10">
        <v>29.43</v>
      </c>
      <c r="AG50" s="10">
        <v>151</v>
      </c>
      <c r="AH50" s="10">
        <v>21.29</v>
      </c>
      <c r="AI50" s="10">
        <v>45.1</v>
      </c>
      <c r="AJ50" s="10">
        <v>190</v>
      </c>
      <c r="AK50" s="10">
        <v>25.96</v>
      </c>
      <c r="AL50" s="10">
        <v>41.66</v>
      </c>
      <c r="AM50" s="10">
        <v>190</v>
      </c>
      <c r="AN50" s="17">
        <f t="shared" si="53"/>
        <v>6.29458632477147</v>
      </c>
      <c r="AO50" s="17">
        <f t="shared" si="45"/>
        <v>3.2823263091898709</v>
      </c>
      <c r="AP50" s="17">
        <f t="shared" si="4"/>
        <v>3.2823263091898709</v>
      </c>
      <c r="AQ50" s="17">
        <f t="shared" si="23"/>
        <v>22.568452428113009</v>
      </c>
      <c r="AR50" s="17">
        <f t="shared" si="24"/>
        <v>24.653097574138631</v>
      </c>
      <c r="AS50" s="17">
        <f t="shared" si="25"/>
        <v>21.592775875278289</v>
      </c>
      <c r="AT50" s="17">
        <f t="shared" si="26"/>
        <v>1.2439501241402335</v>
      </c>
      <c r="AU50" s="17">
        <f t="shared" si="5"/>
        <v>71.273092038010205</v>
      </c>
      <c r="AV50" s="17">
        <f t="shared" si="27"/>
        <v>108.7269079619898</v>
      </c>
      <c r="AW50" s="17">
        <f t="shared" si="42"/>
        <v>-0.31477403229039719</v>
      </c>
      <c r="AX50" s="17">
        <f t="shared" si="28"/>
        <v>-18.035223550554452</v>
      </c>
      <c r="AY50" s="17">
        <f t="shared" si="29"/>
        <v>-89.308315588564653</v>
      </c>
      <c r="AZ50" s="17"/>
      <c r="BA50" s="17">
        <f>((AN50)^2+(AO50)^2)-(AP50)^2</f>
        <v>39.621817</v>
      </c>
      <c r="BB50" s="17">
        <f>2*AN50*AO50</f>
        <v>41.321772598528348</v>
      </c>
      <c r="BC50" s="17">
        <f t="shared" si="30"/>
        <v>0.9588605354604538</v>
      </c>
      <c r="BD50" s="17">
        <f t="shared" si="31"/>
        <v>0.28783563543135826</v>
      </c>
      <c r="BE50" s="17">
        <f t="shared" si="32"/>
        <v>16.491767103681962</v>
      </c>
      <c r="BF50" s="17">
        <f>Z50-N50</f>
        <v>14.728999999999999</v>
      </c>
      <c r="BH50" s="10">
        <f>X50</f>
        <v>151</v>
      </c>
      <c r="BI50" s="10">
        <f>AJ50</f>
        <v>190</v>
      </c>
      <c r="BJ50" s="10">
        <f t="shared" si="6"/>
        <v>39</v>
      </c>
      <c r="BK50" s="10">
        <f t="shared" si="7"/>
        <v>170.5</v>
      </c>
      <c r="BL50" s="10">
        <f t="shared" si="33"/>
        <v>19.5</v>
      </c>
      <c r="BM50" s="10">
        <v>2000</v>
      </c>
      <c r="BN50" s="10">
        <f t="shared" si="34"/>
        <v>5.0000000000000001E-4</v>
      </c>
      <c r="BO50" s="10">
        <f t="shared" si="35"/>
        <v>1.95E-2</v>
      </c>
      <c r="BQ50" s="10">
        <f>AE50-Y50</f>
        <v>5.5499999999999989</v>
      </c>
      <c r="BR50" s="10">
        <f>AF50-Z50</f>
        <v>14.4</v>
      </c>
      <c r="BS50" s="14">
        <f t="shared" si="36"/>
        <v>0.55499999999999994</v>
      </c>
      <c r="BT50" s="14">
        <f t="shared" si="8"/>
        <v>1.44</v>
      </c>
      <c r="BU50" s="10">
        <f t="shared" si="9"/>
        <v>1.5432514377119497</v>
      </c>
      <c r="BV50" s="10">
        <f t="shared" si="10"/>
        <v>2.3816249999999997</v>
      </c>
      <c r="BW50" s="10">
        <f>AK50-Y50</f>
        <v>10.99</v>
      </c>
      <c r="BX50" s="10">
        <f>AL50-Z50</f>
        <v>26.629999999999995</v>
      </c>
      <c r="BY50" s="10">
        <f t="shared" si="11"/>
        <v>0.56358974358974367</v>
      </c>
      <c r="BZ50" s="10">
        <f t="shared" si="12"/>
        <v>1.3656410256410254</v>
      </c>
      <c r="CA50" s="10">
        <f t="shared" si="37"/>
        <v>1.4773654964136076</v>
      </c>
      <c r="CB50" s="10">
        <f t="shared" si="13"/>
        <v>2.1826088099934253</v>
      </c>
      <c r="CD50" s="10">
        <f>(ATAN2(J50-M50,K50-N50))</f>
        <v>0.98174892255762392</v>
      </c>
      <c r="CE50" s="10">
        <f>(ATAN2(V50-Y50,W50-Z50))</f>
        <v>1.4317673331603522</v>
      </c>
      <c r="CF50" s="10">
        <f>ATAN2(AB50-AE50,AC50-AF50)</f>
        <v>2.0079078418936263</v>
      </c>
      <c r="CG50" s="10">
        <f>ATAN2(AH50-AK50,AI50-AL50)</f>
        <v>2.5067120209086444</v>
      </c>
      <c r="CI50" s="10">
        <f t="shared" si="47"/>
        <v>56.250069804067749</v>
      </c>
      <c r="CJ50" s="10">
        <f t="shared" si="47"/>
        <v>82.03422543478942</v>
      </c>
      <c r="CK50" s="10">
        <f t="shared" si="47"/>
        <v>115.04464499172617</v>
      </c>
      <c r="CL50" s="10">
        <f t="shared" si="47"/>
        <v>143.6240192527747</v>
      </c>
      <c r="CN50" s="10">
        <f t="shared" si="48"/>
        <v>56.250069804067749</v>
      </c>
      <c r="CO50" s="10">
        <f t="shared" si="48"/>
        <v>82.03422543478942</v>
      </c>
      <c r="CP50" s="10">
        <f t="shared" si="48"/>
        <v>115.04464499172617</v>
      </c>
      <c r="CQ50" s="10">
        <f t="shared" si="43"/>
        <v>143.6240192527747</v>
      </c>
      <c r="CS50" s="10">
        <f t="shared" si="49"/>
        <v>0.98174892255762392</v>
      </c>
      <c r="CT50" s="10">
        <f t="shared" si="49"/>
        <v>1.4317673331603522</v>
      </c>
      <c r="CU50" s="10">
        <f t="shared" si="49"/>
        <v>2.0079078418936263</v>
      </c>
      <c r="CV50" s="10">
        <f t="shared" si="49"/>
        <v>2.5067120209086444</v>
      </c>
      <c r="CX50" s="10">
        <f t="shared" si="50"/>
        <v>0.45001841060272829</v>
      </c>
      <c r="CY50" s="10">
        <f t="shared" si="50"/>
        <v>0.57614050873327405</v>
      </c>
      <c r="CZ50" s="10">
        <f t="shared" si="18"/>
        <v>1.0749446877482922</v>
      </c>
      <c r="DB50" s="10">
        <f t="shared" si="19"/>
        <v>57.6140508733274</v>
      </c>
      <c r="DC50" s="10">
        <f t="shared" si="38"/>
        <v>55.125368602476527</v>
      </c>
      <c r="DE50" s="10">
        <f t="shared" si="51"/>
        <v>3319.3788580343576</v>
      </c>
      <c r="DF50" s="10">
        <f t="shared" si="51"/>
        <v>3038.8062635589049</v>
      </c>
      <c r="DH50" s="10">
        <f>(1/12*I50*(F50^2))</f>
        <v>1.3019430599999999E-8</v>
      </c>
      <c r="DJ50" s="10">
        <f t="shared" si="39"/>
        <v>1.9781763627625234E-2</v>
      </c>
      <c r="DK50" s="10">
        <f>((1/2*I50*(CA50^2))*1000)</f>
        <v>0.73990438658777125</v>
      </c>
      <c r="DL50" s="10">
        <f>(I50*9.8*(BF50))/1000</f>
        <v>9.7865367599999999E-5</v>
      </c>
      <c r="DM50" s="10">
        <f>SUM(DJ50:DL50)</f>
        <v>0.75978401558299646</v>
      </c>
      <c r="DN50" s="10">
        <f t="shared" si="41"/>
        <v>2.6735567441156967</v>
      </c>
    </row>
    <row r="51" spans="1:118" ht="16" x14ac:dyDescent="0.2">
      <c r="B51" s="10" t="s">
        <v>19</v>
      </c>
      <c r="C51" s="16">
        <v>75</v>
      </c>
      <c r="D51" s="11" t="s">
        <v>115</v>
      </c>
      <c r="E51" s="10">
        <v>14.45</v>
      </c>
      <c r="F51" s="10">
        <f t="shared" si="0"/>
        <v>1.4449999999999999E-2</v>
      </c>
      <c r="G51" s="10">
        <f>VLOOKUP(B51,'[1]General info'!$A$6:$I$12,9,FALSE)</f>
        <v>16.100000000000001</v>
      </c>
      <c r="H51" s="10">
        <v>7.85E-2</v>
      </c>
      <c r="I51" s="10">
        <f t="shared" si="1"/>
        <v>7.8499999999999997E-5</v>
      </c>
      <c r="J51" s="17">
        <v>11.3</v>
      </c>
      <c r="K51" s="17">
        <v>7.8319999999999999</v>
      </c>
      <c r="L51" s="17">
        <v>591</v>
      </c>
      <c r="M51" s="17">
        <v>9.0690000000000008</v>
      </c>
      <c r="N51" s="17">
        <v>1.3009999999999999</v>
      </c>
      <c r="O51" s="17">
        <v>591</v>
      </c>
      <c r="P51" s="17">
        <v>5.1279999999999999E-2</v>
      </c>
      <c r="Q51" s="17">
        <v>2.11</v>
      </c>
      <c r="R51" s="17">
        <v>591</v>
      </c>
      <c r="S51" s="17">
        <v>8.1470000000000002</v>
      </c>
      <c r="T51" s="17">
        <v>-0.57399999999999995</v>
      </c>
      <c r="U51" s="17">
        <v>591</v>
      </c>
      <c r="V51" s="17">
        <v>12.56</v>
      </c>
      <c r="W51" s="17">
        <v>24.34</v>
      </c>
      <c r="X51" s="17">
        <v>629</v>
      </c>
      <c r="Y51" s="17">
        <v>12.47</v>
      </c>
      <c r="Z51" s="17">
        <v>17.45</v>
      </c>
      <c r="AA51" s="17">
        <v>629</v>
      </c>
      <c r="AB51" s="17">
        <v>13.7</v>
      </c>
      <c r="AC51" s="17">
        <v>42.79</v>
      </c>
      <c r="AD51" s="17">
        <f>X51+20</f>
        <v>649</v>
      </c>
      <c r="AE51" s="17">
        <v>16.45</v>
      </c>
      <c r="AF51" s="17">
        <v>37.409999999999997</v>
      </c>
      <c r="AG51" s="17">
        <f>AD51</f>
        <v>649</v>
      </c>
      <c r="AH51" s="17">
        <v>17.850000000000001</v>
      </c>
      <c r="AI51" s="17">
        <v>71.2</v>
      </c>
      <c r="AJ51" s="17">
        <v>684</v>
      </c>
      <c r="AK51" s="17">
        <v>23.09</v>
      </c>
      <c r="AL51" s="17">
        <v>68.959999999999994</v>
      </c>
      <c r="AM51" s="17">
        <v>684</v>
      </c>
      <c r="AN51" s="17">
        <f t="shared" ref="AN51:AN114" si="54">SQRT(((M51-P51)^2)+((N51-Q51)^2))</f>
        <v>9.0539358843764752</v>
      </c>
      <c r="AO51" s="17">
        <f t="shared" ref="AO51:AO114" si="55">SQRT(((P51-S51)^2)+((Q51-T51)^2))</f>
        <v>8.5290408791610322</v>
      </c>
      <c r="AP51" s="17">
        <f t="shared" si="4"/>
        <v>2.0894279121328885</v>
      </c>
      <c r="AQ51" s="17">
        <f t="shared" si="23"/>
        <v>25.507665044813489</v>
      </c>
      <c r="AR51" s="17">
        <f t="shared" si="24"/>
        <v>25.301817424841243</v>
      </c>
      <c r="AS51" s="17">
        <f t="shared" si="25"/>
        <v>23.301987082650271</v>
      </c>
      <c r="AT51" s="17">
        <f t="shared" si="26"/>
        <v>1.1002287759753633</v>
      </c>
      <c r="AU51" s="17">
        <f t="shared" si="5"/>
        <v>63.038465362232863</v>
      </c>
      <c r="AV51" s="17">
        <f t="shared" si="27"/>
        <v>116.96153463776713</v>
      </c>
      <c r="AW51" s="17">
        <f t="shared" si="42"/>
        <v>-8.9472734294858719E-2</v>
      </c>
      <c r="AX51" s="17">
        <f t="shared" si="28"/>
        <v>-5.1264100565908244</v>
      </c>
      <c r="AY51" s="17">
        <f t="shared" si="29"/>
        <v>-68.164875418823684</v>
      </c>
      <c r="AZ51" s="17"/>
      <c r="BA51" s="17">
        <f>((AN51)^2+(AO51)^2)-(AP51)^2</f>
        <v>150.35258431680001</v>
      </c>
      <c r="BB51" s="17">
        <f>2*AN51*AO51</f>
        <v>154.44277855029989</v>
      </c>
      <c r="BC51" s="17">
        <f t="shared" si="30"/>
        <v>0.97351644232321444</v>
      </c>
      <c r="BD51" s="17">
        <f t="shared" si="31"/>
        <v>0.23065683080406663</v>
      </c>
      <c r="BE51" s="17">
        <f t="shared" si="32"/>
        <v>13.215662920935266</v>
      </c>
      <c r="BF51" s="17">
        <f>Z51-N51</f>
        <v>16.149000000000001</v>
      </c>
      <c r="BG51" s="17"/>
      <c r="BH51" s="17">
        <v>629</v>
      </c>
      <c r="BI51" s="10">
        <f>AJ51</f>
        <v>684</v>
      </c>
      <c r="BJ51" s="10">
        <f t="shared" si="6"/>
        <v>55</v>
      </c>
      <c r="BK51" s="10">
        <f t="shared" si="7"/>
        <v>656.5</v>
      </c>
      <c r="BL51" s="10">
        <f t="shared" si="33"/>
        <v>27.5</v>
      </c>
      <c r="BM51" s="10">
        <v>2000</v>
      </c>
      <c r="BN51" s="10">
        <f t="shared" si="34"/>
        <v>5.0000000000000001E-4</v>
      </c>
      <c r="BO51" s="10">
        <f t="shared" si="35"/>
        <v>2.75E-2</v>
      </c>
      <c r="BP51" s="10">
        <f>AVERAGE(BO51:BO76)</f>
        <v>3.446153846153846E-2</v>
      </c>
      <c r="BQ51" s="10">
        <f>AE51-Y51</f>
        <v>3.9799999999999986</v>
      </c>
      <c r="BR51" s="10">
        <f>AF51-Z51</f>
        <v>19.959999999999997</v>
      </c>
      <c r="BS51" s="14">
        <f t="shared" si="36"/>
        <v>0.39799999999999985</v>
      </c>
      <c r="BT51" s="14">
        <f t="shared" si="8"/>
        <v>1.9959999999999998</v>
      </c>
      <c r="BU51" s="10">
        <f t="shared" si="9"/>
        <v>2.0352935906153684</v>
      </c>
      <c r="BV51" s="10">
        <f t="shared" si="10"/>
        <v>4.1424199999999987</v>
      </c>
      <c r="BW51" s="10">
        <f>AK51-Y51</f>
        <v>10.62</v>
      </c>
      <c r="BX51" s="10">
        <f>AL51-Z51</f>
        <v>51.509999999999991</v>
      </c>
      <c r="BY51" s="10">
        <f t="shared" si="11"/>
        <v>0.38618181818181813</v>
      </c>
      <c r="BZ51" s="10">
        <f t="shared" si="12"/>
        <v>1.8730909090909087</v>
      </c>
      <c r="CA51" s="10">
        <f t="shared" si="37"/>
        <v>1.9124868497360241</v>
      </c>
      <c r="CB51" s="10">
        <f t="shared" si="13"/>
        <v>3.6576059504132217</v>
      </c>
      <c r="CD51" s="10">
        <f>(ATAN2(J51-M51,K51-N51))</f>
        <v>1.2416228882050842</v>
      </c>
      <c r="CE51" s="10">
        <f>(ATAN2(V51-Y51,W51-Z51))</f>
        <v>1.5577346603612414</v>
      </c>
      <c r="CF51" s="10">
        <f>ATAN2(AB51-AE51,AC51-AF51)</f>
        <v>2.0433260116160259</v>
      </c>
      <c r="CG51" s="10">
        <f>ATAN2(AH51-AK51,AI51-AL51)</f>
        <v>2.7376225260299138</v>
      </c>
      <c r="CI51" s="10">
        <f t="shared" si="47"/>
        <v>71.139751240994968</v>
      </c>
      <c r="CJ51" s="10">
        <f t="shared" si="47"/>
        <v>89.251621639943863</v>
      </c>
      <c r="CK51" s="10">
        <f t="shared" si="47"/>
        <v>117.07395663489771</v>
      </c>
      <c r="CL51" s="10">
        <f t="shared" si="47"/>
        <v>156.85421664145741</v>
      </c>
      <c r="CN51" s="10">
        <f t="shared" si="48"/>
        <v>71.139751240994968</v>
      </c>
      <c r="CO51" s="10">
        <f t="shared" si="48"/>
        <v>89.251621639943863</v>
      </c>
      <c r="CP51" s="10">
        <f t="shared" si="48"/>
        <v>117.07395663489771</v>
      </c>
      <c r="CQ51" s="10">
        <f t="shared" si="43"/>
        <v>156.85421664145741</v>
      </c>
      <c r="CS51" s="10">
        <f t="shared" si="49"/>
        <v>1.2416228882050842</v>
      </c>
      <c r="CT51" s="10">
        <f t="shared" si="49"/>
        <v>1.5577346603612414</v>
      </c>
      <c r="CU51" s="10">
        <f t="shared" si="49"/>
        <v>2.0433260116160259</v>
      </c>
      <c r="CV51" s="10">
        <f t="shared" si="49"/>
        <v>2.7376225260299138</v>
      </c>
      <c r="CX51" s="10">
        <f t="shared" si="50"/>
        <v>0.31611177215615727</v>
      </c>
      <c r="CY51" s="10">
        <f t="shared" si="50"/>
        <v>0.48559135125478448</v>
      </c>
      <c r="CZ51" s="10">
        <f t="shared" si="18"/>
        <v>1.1798878656686724</v>
      </c>
      <c r="DB51" s="10">
        <f t="shared" si="19"/>
        <v>48.559135125478448</v>
      </c>
      <c r="DC51" s="10">
        <f t="shared" si="38"/>
        <v>42.905013297042636</v>
      </c>
      <c r="DE51" s="10">
        <f t="shared" si="51"/>
        <v>2357.989604134475</v>
      </c>
      <c r="DF51" s="10">
        <f t="shared" si="51"/>
        <v>1840.8401660194054</v>
      </c>
      <c r="DH51" s="10">
        <f>(1/12*I51*(F51^2))</f>
        <v>1.3659163541666666E-9</v>
      </c>
      <c r="DJ51" s="10">
        <f t="shared" si="39"/>
        <v>1.2572168440863937E-3</v>
      </c>
      <c r="DK51" s="10">
        <f>((1/2*I51*(CA51^2))*1000)</f>
        <v>0.14356103355371894</v>
      </c>
      <c r="DL51" s="10">
        <f>(I51*9.8*(BF51))/1000</f>
        <v>1.24234257E-5</v>
      </c>
      <c r="DM51" s="10">
        <f t="shared" si="40"/>
        <v>0.14483067382350531</v>
      </c>
      <c r="DN51" s="10">
        <f t="shared" si="41"/>
        <v>0.87573682981040757</v>
      </c>
    </row>
    <row r="52" spans="1:118" ht="16" x14ac:dyDescent="0.2">
      <c r="B52" s="10" t="s">
        <v>19</v>
      </c>
      <c r="C52" s="16">
        <v>75</v>
      </c>
      <c r="D52" s="11" t="s">
        <v>116</v>
      </c>
      <c r="E52" s="10">
        <v>14.45</v>
      </c>
      <c r="F52" s="10">
        <f t="shared" si="0"/>
        <v>1.4449999999999999E-2</v>
      </c>
      <c r="G52" s="10">
        <f>VLOOKUP(B52,'[1]General info'!$A$6:$I$12,9,FALSE)</f>
        <v>16.100000000000001</v>
      </c>
      <c r="H52" s="10">
        <v>7.85E-2</v>
      </c>
      <c r="I52" s="10">
        <f t="shared" si="1"/>
        <v>7.8499999999999997E-5</v>
      </c>
      <c r="J52" s="17">
        <v>11.16</v>
      </c>
      <c r="K52" s="17">
        <v>8.907</v>
      </c>
      <c r="L52" s="17">
        <v>773</v>
      </c>
      <c r="M52" s="17">
        <v>9.2260000000000009</v>
      </c>
      <c r="N52" s="17">
        <v>2.746</v>
      </c>
      <c r="O52" s="17">
        <v>773</v>
      </c>
      <c r="P52" s="17">
        <v>2.0070000000000001</v>
      </c>
      <c r="Q52" s="17">
        <v>3.3759999999999999</v>
      </c>
      <c r="R52" s="17">
        <v>773</v>
      </c>
      <c r="S52" s="17">
        <v>8.0510000000000002</v>
      </c>
      <c r="T52" s="17">
        <v>0.23</v>
      </c>
      <c r="U52" s="17">
        <v>773</v>
      </c>
      <c r="V52" s="17">
        <v>13.3</v>
      </c>
      <c r="W52" s="17">
        <v>24.45</v>
      </c>
      <c r="X52" s="17">
        <v>815</v>
      </c>
      <c r="Y52" s="17">
        <v>13.21</v>
      </c>
      <c r="Z52" s="17">
        <v>17.54</v>
      </c>
      <c r="AA52" s="17">
        <v>815</v>
      </c>
      <c r="AB52" s="17">
        <v>14.44</v>
      </c>
      <c r="AC52" s="17">
        <v>38.18</v>
      </c>
      <c r="AD52" s="17">
        <f t="shared" ref="AD52:AD76" si="56">X52+20</f>
        <v>835</v>
      </c>
      <c r="AE52" s="17">
        <v>17.02</v>
      </c>
      <c r="AF52" s="17">
        <v>31.79</v>
      </c>
      <c r="AG52" s="17">
        <f t="shared" ref="AG52:AG76" si="57">AD52</f>
        <v>835</v>
      </c>
      <c r="AH52" s="17">
        <v>20.32</v>
      </c>
      <c r="AI52" s="17">
        <v>65.86</v>
      </c>
      <c r="AJ52" s="17">
        <v>887</v>
      </c>
      <c r="AK52" s="17">
        <v>26.05</v>
      </c>
      <c r="AL52" s="17">
        <v>64.81</v>
      </c>
      <c r="AM52" s="17">
        <v>887</v>
      </c>
      <c r="AN52" s="17">
        <f t="shared" si="54"/>
        <v>7.2464378145403288</v>
      </c>
      <c r="AO52" s="17">
        <f t="shared" si="55"/>
        <v>6.8137546184170743</v>
      </c>
      <c r="AP52" s="17">
        <f t="shared" si="4"/>
        <v>2.7768473130512601</v>
      </c>
      <c r="AQ52" s="17">
        <f t="shared" si="23"/>
        <v>23.909105483058124</v>
      </c>
      <c r="AR52" s="17">
        <f t="shared" si="24"/>
        <v>24.782259804142154</v>
      </c>
      <c r="AS52" s="17">
        <f t="shared" si="25"/>
        <v>22.083049879941857</v>
      </c>
      <c r="AT52" s="17">
        <f t="shared" si="26"/>
        <v>1.0272336956581232</v>
      </c>
      <c r="AU52" s="17">
        <f t="shared" si="5"/>
        <v>58.856155334836536</v>
      </c>
      <c r="AV52" s="17">
        <f t="shared" si="27"/>
        <v>121.14384466516347</v>
      </c>
      <c r="AW52" s="17">
        <f t="shared" si="42"/>
        <v>-8.7049163127860471E-2</v>
      </c>
      <c r="AX52" s="17">
        <f t="shared" si="28"/>
        <v>-4.9875496573722291</v>
      </c>
      <c r="AY52" s="17">
        <f t="shared" si="29"/>
        <v>-63.843704992208764</v>
      </c>
      <c r="AZ52" s="17"/>
      <c r="BA52" s="17">
        <f>((AN52)^2+(AO52)^2)-(AP52)^2</f>
        <v>91.227232000000015</v>
      </c>
      <c r="BB52" s="17">
        <f>2*AN52*AO52</f>
        <v>98.750898251792592</v>
      </c>
      <c r="BC52" s="17">
        <f t="shared" si="30"/>
        <v>0.92381166769127587</v>
      </c>
      <c r="BD52" s="17">
        <f t="shared" si="31"/>
        <v>0.39287638307420103</v>
      </c>
      <c r="BE52" s="17">
        <f t="shared" si="32"/>
        <v>22.51015862051521</v>
      </c>
      <c r="BF52" s="17">
        <f>Z52-N52</f>
        <v>14.793999999999999</v>
      </c>
      <c r="BG52" s="17"/>
      <c r="BH52" s="17">
        <v>815</v>
      </c>
      <c r="BI52" s="10">
        <f>AJ52</f>
        <v>887</v>
      </c>
      <c r="BJ52" s="10">
        <f t="shared" si="6"/>
        <v>72</v>
      </c>
      <c r="BK52" s="10">
        <f t="shared" si="7"/>
        <v>851</v>
      </c>
      <c r="BL52" s="10">
        <f t="shared" si="33"/>
        <v>36</v>
      </c>
      <c r="BM52" s="10">
        <v>2000</v>
      </c>
      <c r="BN52" s="10">
        <f t="shared" si="34"/>
        <v>5.0000000000000001E-4</v>
      </c>
      <c r="BO52" s="10">
        <f t="shared" si="35"/>
        <v>3.6000000000000004E-2</v>
      </c>
      <c r="BQ52" s="10">
        <f>AE52-Y52</f>
        <v>3.8099999999999987</v>
      </c>
      <c r="BR52" s="10">
        <f>AF52-Z52</f>
        <v>14.25</v>
      </c>
      <c r="BS52" s="14">
        <f t="shared" si="36"/>
        <v>0.38099999999999989</v>
      </c>
      <c r="BT52" s="14">
        <f t="shared" si="8"/>
        <v>1.425</v>
      </c>
      <c r="BU52" s="10">
        <f t="shared" si="9"/>
        <v>1.4750545752615392</v>
      </c>
      <c r="BV52" s="10">
        <f t="shared" si="10"/>
        <v>2.1757859999999996</v>
      </c>
      <c r="BW52" s="10">
        <f>AK52-Y52</f>
        <v>12.84</v>
      </c>
      <c r="BX52" s="10">
        <f>AL52-Z52</f>
        <v>47.27</v>
      </c>
      <c r="BY52" s="10">
        <f t="shared" si="11"/>
        <v>0.35666666666666663</v>
      </c>
      <c r="BZ52" s="10">
        <f t="shared" si="12"/>
        <v>1.3130555555555554</v>
      </c>
      <c r="CA52" s="10">
        <f t="shared" si="37"/>
        <v>1.3606344119881797</v>
      </c>
      <c r="CB52" s="10">
        <f t="shared" si="13"/>
        <v>1.8513260030864196</v>
      </c>
      <c r="CD52" s="10">
        <f>(ATAN2(J52-M52,K52-N52))</f>
        <v>1.2666273470107368</v>
      </c>
      <c r="CE52" s="10">
        <f>(ATAN2(V52-Y52,W52-Z52))</f>
        <v>1.5577724611928416</v>
      </c>
      <c r="CF52" s="10">
        <f>ATAN2(AB52-AE52,AC52-AF52)</f>
        <v>1.9545363223860588</v>
      </c>
      <c r="CG52" s="10">
        <f>ATAN2(AH52-AK52,AI52-AL52)</f>
        <v>2.9603573029956167</v>
      </c>
      <c r="CI52" s="10">
        <f t="shared" si="47"/>
        <v>72.57240119956758</v>
      </c>
      <c r="CJ52" s="10">
        <f t="shared" si="47"/>
        <v>89.253787468056643</v>
      </c>
      <c r="CK52" s="10">
        <f t="shared" si="47"/>
        <v>111.98668217774241</v>
      </c>
      <c r="CL52" s="10">
        <f t="shared" si="47"/>
        <v>169.61597931237989</v>
      </c>
      <c r="CN52" s="10">
        <f t="shared" si="48"/>
        <v>72.57240119956758</v>
      </c>
      <c r="CO52" s="10">
        <f t="shared" si="48"/>
        <v>89.253787468056643</v>
      </c>
      <c r="CP52" s="10">
        <f t="shared" si="48"/>
        <v>111.98668217774241</v>
      </c>
      <c r="CQ52" s="10">
        <f t="shared" si="43"/>
        <v>169.61597931237989</v>
      </c>
      <c r="CS52" s="10">
        <f t="shared" si="49"/>
        <v>1.2666273470107368</v>
      </c>
      <c r="CT52" s="10">
        <f t="shared" si="49"/>
        <v>1.5577724611928416</v>
      </c>
      <c r="CU52" s="10">
        <f t="shared" si="49"/>
        <v>1.9545363223860588</v>
      </c>
      <c r="CV52" s="10">
        <f t="shared" si="49"/>
        <v>2.9603573029956167</v>
      </c>
      <c r="CX52" s="10">
        <f t="shared" si="50"/>
        <v>0.29114511418210487</v>
      </c>
      <c r="CY52" s="10">
        <f t="shared" si="50"/>
        <v>0.39676386119321716</v>
      </c>
      <c r="CZ52" s="10">
        <f t="shared" si="18"/>
        <v>1.4025848418027751</v>
      </c>
      <c r="DB52" s="10">
        <f t="shared" si="19"/>
        <v>39.676386119321712</v>
      </c>
      <c r="DC52" s="10">
        <f t="shared" si="38"/>
        <v>38.960690050077083</v>
      </c>
      <c r="DE52" s="10">
        <f t="shared" si="51"/>
        <v>1574.2156154895047</v>
      </c>
      <c r="DF52" s="10">
        <f t="shared" si="51"/>
        <v>1517.9353691781755</v>
      </c>
      <c r="DH52" s="10">
        <f>(1/12*I52*(F52^2))</f>
        <v>1.3659163541666666E-9</v>
      </c>
      <c r="DJ52" s="10">
        <f t="shared" si="39"/>
        <v>1.0366863726642434E-3</v>
      </c>
      <c r="DK52" s="10">
        <f>((1/2*I52*(CA52^2))*1000)</f>
        <v>7.2664545621141968E-2</v>
      </c>
      <c r="DL52" s="10">
        <f>(I52*9.8*(BF52))/1000</f>
        <v>1.1381024199999999E-5</v>
      </c>
      <c r="DM52" s="10">
        <f t="shared" si="40"/>
        <v>7.3712613018006204E-2</v>
      </c>
      <c r="DN52" s="10">
        <f t="shared" si="41"/>
        <v>1.4266742656994147</v>
      </c>
    </row>
    <row r="53" spans="1:118" ht="16" x14ac:dyDescent="0.2">
      <c r="B53" s="10" t="s">
        <v>19</v>
      </c>
      <c r="C53" s="16">
        <v>75</v>
      </c>
      <c r="D53" s="11" t="s">
        <v>118</v>
      </c>
      <c r="E53" s="10">
        <v>14.45</v>
      </c>
      <c r="F53" s="10">
        <f t="shared" si="0"/>
        <v>1.4449999999999999E-2</v>
      </c>
      <c r="G53" s="10">
        <f>VLOOKUP(B53,'[1]General info'!$A$6:$I$12,9,FALSE)</f>
        <v>16.100000000000001</v>
      </c>
      <c r="H53" s="10">
        <v>7.85E-2</v>
      </c>
      <c r="I53" s="10">
        <f t="shared" si="1"/>
        <v>7.8499999999999997E-5</v>
      </c>
      <c r="J53" s="17">
        <v>7.4340000000000002</v>
      </c>
      <c r="K53" s="17">
        <v>11.6</v>
      </c>
      <c r="L53" s="17">
        <v>487</v>
      </c>
      <c r="M53" s="17">
        <v>1.097</v>
      </c>
      <c r="N53" s="17">
        <v>8.4109999999999996</v>
      </c>
      <c r="O53" s="17">
        <v>487</v>
      </c>
      <c r="P53" s="17">
        <v>2.7040000000000002</v>
      </c>
      <c r="Q53" s="17">
        <v>1.409</v>
      </c>
      <c r="R53" s="17">
        <v>487</v>
      </c>
      <c r="S53" s="17">
        <v>0.98</v>
      </c>
      <c r="T53" s="17">
        <v>7.226</v>
      </c>
      <c r="U53" s="17">
        <v>487</v>
      </c>
      <c r="V53" s="17">
        <v>14.91</v>
      </c>
      <c r="W53" s="17">
        <v>26.05</v>
      </c>
      <c r="X53" s="17">
        <v>551</v>
      </c>
      <c r="Y53" s="17">
        <v>13.62</v>
      </c>
      <c r="Z53" s="17">
        <v>18.13</v>
      </c>
      <c r="AA53" s="17">
        <v>551</v>
      </c>
      <c r="AB53" s="17">
        <v>18.350000000000001</v>
      </c>
      <c r="AC53" s="17">
        <v>44.71</v>
      </c>
      <c r="AD53" s="17">
        <f t="shared" si="56"/>
        <v>571</v>
      </c>
      <c r="AE53" s="17">
        <v>20.13</v>
      </c>
      <c r="AF53" s="17">
        <v>38.590000000000003</v>
      </c>
      <c r="AG53" s="17">
        <f t="shared" si="57"/>
        <v>571</v>
      </c>
      <c r="AH53" s="17">
        <v>24.71</v>
      </c>
      <c r="AI53" s="17">
        <v>73.790000000000006</v>
      </c>
      <c r="AJ53" s="17">
        <v>609</v>
      </c>
      <c r="AK53" s="17">
        <v>31.17</v>
      </c>
      <c r="AL53" s="17">
        <v>71.44</v>
      </c>
      <c r="AM53" s="17">
        <v>609</v>
      </c>
      <c r="AN53" s="17">
        <f t="shared" si="54"/>
        <v>7.1840415505479918</v>
      </c>
      <c r="AO53" s="17">
        <f t="shared" si="55"/>
        <v>6.0670969169776745</v>
      </c>
      <c r="AP53" s="17">
        <f t="shared" si="4"/>
        <v>1.1907619409436965</v>
      </c>
      <c r="AQ53" s="17">
        <f t="shared" si="23"/>
        <v>27.498460265985806</v>
      </c>
      <c r="AR53" s="17">
        <f t="shared" si="24"/>
        <v>23.417682976759252</v>
      </c>
      <c r="AS53" s="17">
        <f t="shared" si="25"/>
        <v>22.403867746440572</v>
      </c>
      <c r="AT53" s="17">
        <f t="shared" si="26"/>
        <v>0.43454623796168268</v>
      </c>
      <c r="AU53" s="17">
        <f t="shared" si="5"/>
        <v>24.897665438491973</v>
      </c>
      <c r="AV53" s="17">
        <f t="shared" si="27"/>
        <v>155.10233456150803</v>
      </c>
      <c r="AW53" s="17">
        <f t="shared" si="42"/>
        <v>-1.345197307059224</v>
      </c>
      <c r="AX53" s="17">
        <f t="shared" si="28"/>
        <v>-77.074128306857403</v>
      </c>
      <c r="AY53" s="17">
        <f t="shared" si="29"/>
        <v>-101.97179374534937</v>
      </c>
      <c r="AZ53" s="17"/>
      <c r="BA53" s="17">
        <f>((AN53)^2+(AO53)^2)-(AP53)^2</f>
        <v>87.002204000000006</v>
      </c>
      <c r="BB53" s="17">
        <f>2*AN53*AO53</f>
        <v>87.172552685538463</v>
      </c>
      <c r="BC53" s="17">
        <f t="shared" si="30"/>
        <v>0.99804584493294624</v>
      </c>
      <c r="BD53" s="17">
        <f t="shared" si="31"/>
        <v>6.2526663953778261E-2</v>
      </c>
      <c r="BE53" s="17">
        <f t="shared" si="32"/>
        <v>3.5825139515840356</v>
      </c>
      <c r="BF53" s="17">
        <f>Z53-N53</f>
        <v>9.7189999999999994</v>
      </c>
      <c r="BG53" s="17"/>
      <c r="BH53" s="17">
        <v>551</v>
      </c>
      <c r="BI53" s="10">
        <f>AJ53</f>
        <v>609</v>
      </c>
      <c r="BJ53" s="10">
        <f t="shared" si="6"/>
        <v>58</v>
      </c>
      <c r="BK53" s="10">
        <f t="shared" si="7"/>
        <v>580</v>
      </c>
      <c r="BL53" s="10">
        <f t="shared" si="33"/>
        <v>29</v>
      </c>
      <c r="BM53" s="10">
        <v>2000</v>
      </c>
      <c r="BN53" s="10">
        <f t="shared" si="34"/>
        <v>5.0000000000000001E-4</v>
      </c>
      <c r="BO53" s="10">
        <f t="shared" si="35"/>
        <v>2.9000000000000001E-2</v>
      </c>
      <c r="BQ53" s="10">
        <f>AE53-Y53</f>
        <v>6.51</v>
      </c>
      <c r="BR53" s="10">
        <f>AF53-Z53</f>
        <v>20.460000000000004</v>
      </c>
      <c r="BS53" s="14">
        <f t="shared" si="36"/>
        <v>0.65100000000000002</v>
      </c>
      <c r="BT53" s="14">
        <f t="shared" si="8"/>
        <v>2.0460000000000003</v>
      </c>
      <c r="BU53" s="10">
        <f t="shared" si="9"/>
        <v>2.1470717267944268</v>
      </c>
      <c r="BV53" s="10">
        <f t="shared" si="10"/>
        <v>4.609917000000002</v>
      </c>
      <c r="BW53" s="10">
        <f>AK53-Y53</f>
        <v>17.550000000000004</v>
      </c>
      <c r="BX53" s="10">
        <f>AL53-Z53</f>
        <v>53.31</v>
      </c>
      <c r="BY53" s="10">
        <f t="shared" si="11"/>
        <v>0.6051724137931036</v>
      </c>
      <c r="BZ53" s="10">
        <f t="shared" si="12"/>
        <v>1.8382758620689656</v>
      </c>
      <c r="CA53" s="10">
        <f t="shared" si="37"/>
        <v>1.9353273096511532</v>
      </c>
      <c r="CB53" s="10">
        <f t="shared" si="13"/>
        <v>3.7454917954815707</v>
      </c>
      <c r="CD53" s="10">
        <f>(ATAN2(J53-M53,K53-N53))</f>
        <v>0.46623223414754394</v>
      </c>
      <c r="CE53" s="10">
        <f>(ATAN2(V53-Y53,W53-Z53))</f>
        <v>1.4093354015627793</v>
      </c>
      <c r="CF53" s="10">
        <f>ATAN2(AB53-AE53,AC53-AF53)</f>
        <v>1.8538373295810249</v>
      </c>
      <c r="CG53" s="10">
        <f>ATAN2(AH53-AK53,AI53-AL53)</f>
        <v>2.7926973646473403</v>
      </c>
      <c r="CI53" s="10">
        <f t="shared" si="47"/>
        <v>26.713139289609448</v>
      </c>
      <c r="CJ53" s="10">
        <f t="shared" si="47"/>
        <v>80.74897042792233</v>
      </c>
      <c r="CK53" s="10">
        <f t="shared" si="47"/>
        <v>106.21705488879573</v>
      </c>
      <c r="CL53" s="10">
        <f t="shared" si="47"/>
        <v>160.00977245160007</v>
      </c>
      <c r="CN53" s="10">
        <f t="shared" si="48"/>
        <v>26.713139289609448</v>
      </c>
      <c r="CO53" s="10">
        <f t="shared" si="48"/>
        <v>80.74897042792233</v>
      </c>
      <c r="CP53" s="10">
        <f t="shared" si="48"/>
        <v>106.21705488879573</v>
      </c>
      <c r="CQ53" s="10">
        <f t="shared" si="43"/>
        <v>160.00977245160007</v>
      </c>
      <c r="CS53" s="10">
        <f t="shared" si="49"/>
        <v>0.46623223414754394</v>
      </c>
      <c r="CT53" s="10">
        <f t="shared" si="49"/>
        <v>1.4093354015627793</v>
      </c>
      <c r="CU53" s="10">
        <f t="shared" si="49"/>
        <v>1.8538373295810249</v>
      </c>
      <c r="CV53" s="10">
        <f t="shared" si="49"/>
        <v>2.7926973646473403</v>
      </c>
      <c r="CX53" s="10">
        <f t="shared" si="50"/>
        <v>0.94310316741523526</v>
      </c>
      <c r="CY53" s="10">
        <f t="shared" si="50"/>
        <v>0.44450192801824562</v>
      </c>
      <c r="CZ53" s="10">
        <f t="shared" si="18"/>
        <v>1.3833619630845611</v>
      </c>
      <c r="DB53" s="10">
        <f t="shared" si="19"/>
        <v>44.450192801824564</v>
      </c>
      <c r="DC53" s="10">
        <f t="shared" si="38"/>
        <v>47.702136658088307</v>
      </c>
      <c r="DE53" s="10">
        <f t="shared" si="51"/>
        <v>1975.8196401193763</v>
      </c>
      <c r="DF53" s="10">
        <f t="shared" si="51"/>
        <v>2275.493841746932</v>
      </c>
      <c r="DH53" s="10">
        <f>(1/12*I53*(F53^2))</f>
        <v>1.3659163541666666E-9</v>
      </c>
      <c r="DJ53" s="10">
        <f t="shared" si="39"/>
        <v>1.5540671261238357E-3</v>
      </c>
      <c r="DK53" s="10">
        <f>((1/2*I53*(CA53^2))*1000)</f>
        <v>0.14701055297265164</v>
      </c>
      <c r="DL53" s="10">
        <f>(I53*9.8*(BF53))/1000</f>
        <v>7.4768267E-6</v>
      </c>
      <c r="DM53" s="10">
        <f t="shared" si="40"/>
        <v>0.14857209692547546</v>
      </c>
      <c r="DN53" s="10">
        <f t="shared" si="41"/>
        <v>1.0571126321883426</v>
      </c>
    </row>
    <row r="54" spans="1:118" ht="16" x14ac:dyDescent="0.2">
      <c r="B54" s="10" t="s">
        <v>19</v>
      </c>
      <c r="C54" s="16">
        <v>75</v>
      </c>
      <c r="D54" s="11" t="s">
        <v>157</v>
      </c>
      <c r="E54" s="10">
        <v>14.45</v>
      </c>
      <c r="F54" s="10">
        <f t="shared" si="0"/>
        <v>1.4449999999999999E-2</v>
      </c>
      <c r="G54" s="10">
        <f>VLOOKUP(B54,'[1]General info'!$A$6:$I$12,9,FALSE)</f>
        <v>16.100000000000001</v>
      </c>
      <c r="H54" s="10">
        <v>7.85E-2</v>
      </c>
      <c r="I54" s="10">
        <f t="shared" si="1"/>
        <v>7.8499999999999997E-5</v>
      </c>
      <c r="J54" s="17">
        <v>10.43</v>
      </c>
      <c r="K54" s="17">
        <v>8.923</v>
      </c>
      <c r="L54" s="17">
        <v>536</v>
      </c>
      <c r="M54" s="17">
        <v>4.0709999999999997</v>
      </c>
      <c r="N54" s="17">
        <v>7.4109999999999996</v>
      </c>
      <c r="O54" s="17">
        <v>536</v>
      </c>
      <c r="P54" s="17">
        <v>3.718</v>
      </c>
      <c r="Q54" s="17">
        <v>-1.508</v>
      </c>
      <c r="R54" s="17">
        <v>536</v>
      </c>
      <c r="S54" s="17">
        <v>0.60399999999999998</v>
      </c>
      <c r="T54" s="17">
        <v>4.4720000000000004</v>
      </c>
      <c r="U54" s="17">
        <v>536</v>
      </c>
      <c r="V54" s="17">
        <v>12.55</v>
      </c>
      <c r="W54" s="17">
        <v>23.84</v>
      </c>
      <c r="X54" s="17">
        <v>559</v>
      </c>
      <c r="Y54" s="17">
        <v>11.73</v>
      </c>
      <c r="Z54" s="17">
        <v>17.02</v>
      </c>
      <c r="AA54" s="17">
        <v>559</v>
      </c>
      <c r="AB54" s="17">
        <v>15.8</v>
      </c>
      <c r="AC54" s="17">
        <v>39.090000000000003</v>
      </c>
      <c r="AD54" s="17">
        <f t="shared" si="56"/>
        <v>579</v>
      </c>
      <c r="AE54" s="17">
        <v>17.38</v>
      </c>
      <c r="AF54" s="17">
        <v>32.700000000000003</v>
      </c>
      <c r="AG54" s="17">
        <f t="shared" si="57"/>
        <v>579</v>
      </c>
      <c r="AH54" s="17">
        <v>23.81</v>
      </c>
      <c r="AI54" s="17">
        <v>66.790000000000006</v>
      </c>
      <c r="AJ54" s="17">
        <v>622</v>
      </c>
      <c r="AK54" s="17">
        <v>29.31</v>
      </c>
      <c r="AL54" s="17">
        <v>63.7</v>
      </c>
      <c r="AM54" s="17">
        <v>622</v>
      </c>
      <c r="AN54" s="17">
        <f t="shared" si="54"/>
        <v>8.9259828590469521</v>
      </c>
      <c r="AO54" s="17">
        <f t="shared" si="55"/>
        <v>6.7422100234270363</v>
      </c>
      <c r="AP54" s="17">
        <f t="shared" si="4"/>
        <v>4.5450863578154364</v>
      </c>
      <c r="AQ54" s="17">
        <f t="shared" si="23"/>
        <v>26.842602854417823</v>
      </c>
      <c r="AR54" s="17">
        <f t="shared" si="24"/>
        <v>22.755797942502475</v>
      </c>
      <c r="AS54" s="17">
        <f t="shared" si="25"/>
        <v>18.487982096486355</v>
      </c>
      <c r="AT54" s="17">
        <f t="shared" si="26"/>
        <v>0.57176859363065535</v>
      </c>
      <c r="AU54" s="17">
        <f t="shared" si="5"/>
        <v>32.759927273167193</v>
      </c>
      <c r="AV54" s="17">
        <f t="shared" si="27"/>
        <v>147.24007272683281</v>
      </c>
      <c r="AW54" s="17">
        <f t="shared" si="42"/>
        <v>1.531238545220615</v>
      </c>
      <c r="AX54" s="17">
        <f t="shared" si="28"/>
        <v>87.733506068893291</v>
      </c>
      <c r="AY54" s="17">
        <f t="shared" si="29"/>
        <v>54.973578795726098</v>
      </c>
      <c r="AZ54" s="17"/>
      <c r="BA54" s="17">
        <f>((AN54)^2+(AO54)^2)-(AP54)^2</f>
        <v>104.472756</v>
      </c>
      <c r="BB54" s="17">
        <f>2*AN54*AO54</f>
        <v>120.36170220240855</v>
      </c>
      <c r="BC54" s="17">
        <f t="shared" si="30"/>
        <v>0.86799001749170512</v>
      </c>
      <c r="BD54" s="17">
        <f t="shared" si="31"/>
        <v>0.51965607572343853</v>
      </c>
      <c r="BE54" s="17">
        <f t="shared" si="32"/>
        <v>29.774099937281786</v>
      </c>
      <c r="BF54" s="17">
        <f>Z54-N54</f>
        <v>9.609</v>
      </c>
      <c r="BG54" s="17"/>
      <c r="BH54" s="17">
        <v>559</v>
      </c>
      <c r="BI54" s="10">
        <f>AJ54</f>
        <v>622</v>
      </c>
      <c r="BJ54" s="10">
        <f t="shared" si="6"/>
        <v>63</v>
      </c>
      <c r="BK54" s="10">
        <f t="shared" si="7"/>
        <v>590.5</v>
      </c>
      <c r="BL54" s="10">
        <f t="shared" si="33"/>
        <v>31.5</v>
      </c>
      <c r="BM54" s="10">
        <v>2000</v>
      </c>
      <c r="BN54" s="10">
        <f t="shared" si="34"/>
        <v>5.0000000000000001E-4</v>
      </c>
      <c r="BO54" s="10">
        <f t="shared" si="35"/>
        <v>3.15E-2</v>
      </c>
      <c r="BQ54" s="10">
        <f>AE54-Y54</f>
        <v>5.6499999999999986</v>
      </c>
      <c r="BR54" s="10">
        <f>AF54-Z54</f>
        <v>15.680000000000003</v>
      </c>
      <c r="BS54" s="14">
        <f t="shared" si="36"/>
        <v>0.56499999999999984</v>
      </c>
      <c r="BT54" s="14">
        <f t="shared" si="8"/>
        <v>1.5680000000000003</v>
      </c>
      <c r="BU54" s="10">
        <f t="shared" si="9"/>
        <v>1.6666880331963749</v>
      </c>
      <c r="BV54" s="10">
        <f t="shared" si="10"/>
        <v>2.7778490000000007</v>
      </c>
      <c r="BW54" s="10">
        <f>AK54-Y54</f>
        <v>17.579999999999998</v>
      </c>
      <c r="BX54" s="10">
        <f>AL54-Z54</f>
        <v>46.680000000000007</v>
      </c>
      <c r="BY54" s="10">
        <f t="shared" si="11"/>
        <v>0.55809523809523809</v>
      </c>
      <c r="BZ54" s="10">
        <f t="shared" si="12"/>
        <v>1.4819047619047621</v>
      </c>
      <c r="CA54" s="10">
        <f t="shared" si="37"/>
        <v>1.583512556988605</v>
      </c>
      <c r="CB54" s="10">
        <f t="shared" si="13"/>
        <v>2.5075120181405901</v>
      </c>
      <c r="CD54" s="10">
        <f>(ATAN2(J54-M54,K54-N54))</f>
        <v>0.23343843031312986</v>
      </c>
      <c r="CE54" s="10">
        <f>(ATAN2(V54-Y54,W54-Z54))</f>
        <v>1.4511361334356303</v>
      </c>
      <c r="CF54" s="10">
        <f>ATAN2(AB54-AE54,AC54-AF54)</f>
        <v>1.8131957767758999</v>
      </c>
      <c r="CG54" s="10">
        <f>ATAN2(AH54-AK54,AI54-AL54)</f>
        <v>2.6297212832076591</v>
      </c>
      <c r="CI54" s="10">
        <f t="shared" si="47"/>
        <v>13.375036833101122</v>
      </c>
      <c r="CJ54" s="10">
        <f t="shared" si="47"/>
        <v>83.14397594479469</v>
      </c>
      <c r="CK54" s="10">
        <f t="shared" si="47"/>
        <v>103.888465440204</v>
      </c>
      <c r="CL54" s="10">
        <f t="shared" si="47"/>
        <v>150.67193082352594</v>
      </c>
      <c r="CN54" s="10">
        <f t="shared" si="48"/>
        <v>13.375036833101122</v>
      </c>
      <c r="CO54" s="10">
        <f t="shared" si="48"/>
        <v>83.14397594479469</v>
      </c>
      <c r="CP54" s="10">
        <f t="shared" si="48"/>
        <v>103.888465440204</v>
      </c>
      <c r="CQ54" s="10">
        <f t="shared" si="43"/>
        <v>150.67193082352594</v>
      </c>
      <c r="CS54" s="10">
        <f t="shared" si="49"/>
        <v>0.23343843031312989</v>
      </c>
      <c r="CT54" s="10">
        <f t="shared" si="49"/>
        <v>1.4511361334356305</v>
      </c>
      <c r="CU54" s="10">
        <f t="shared" si="49"/>
        <v>1.8131957767759002</v>
      </c>
      <c r="CV54" s="10">
        <f t="shared" si="49"/>
        <v>2.6297212832076591</v>
      </c>
      <c r="CX54" s="10">
        <f t="shared" si="50"/>
        <v>1.2176977031225007</v>
      </c>
      <c r="CY54" s="10">
        <f t="shared" si="50"/>
        <v>0.36205964334026963</v>
      </c>
      <c r="CZ54" s="10">
        <f t="shared" si="18"/>
        <v>1.1785851497720286</v>
      </c>
      <c r="DB54" s="10">
        <f t="shared" si="19"/>
        <v>36.205964334026966</v>
      </c>
      <c r="DC54" s="10">
        <f t="shared" si="38"/>
        <v>37.415401580064398</v>
      </c>
      <c r="DE54" s="10">
        <f t="shared" si="51"/>
        <v>1310.8718533568326</v>
      </c>
      <c r="DF54" s="10">
        <f t="shared" si="51"/>
        <v>1399.9122753974855</v>
      </c>
      <c r="DH54" s="10">
        <f>(1/12*I54*(F54^2))</f>
        <v>1.3659163541666666E-9</v>
      </c>
      <c r="DJ54" s="10">
        <f t="shared" si="39"/>
        <v>9.5608153568204799E-4</v>
      </c>
      <c r="DK54" s="10">
        <f>((1/2*I54*(CA54^2))*1000)</f>
        <v>9.8419846712018158E-2</v>
      </c>
      <c r="DL54" s="10">
        <f>(I54*9.8*(BF54))/1000</f>
        <v>7.3922036999999996E-6</v>
      </c>
      <c r="DM54" s="10">
        <f t="shared" si="40"/>
        <v>9.9383320451400206E-2</v>
      </c>
      <c r="DN54" s="10">
        <f t="shared" si="41"/>
        <v>0.97143164475717458</v>
      </c>
    </row>
    <row r="55" spans="1:118" ht="16" x14ac:dyDescent="0.2">
      <c r="B55" s="10" t="s">
        <v>19</v>
      </c>
      <c r="C55" s="16">
        <v>75</v>
      </c>
      <c r="D55" s="11" t="s">
        <v>119</v>
      </c>
      <c r="E55" s="10">
        <v>14.45</v>
      </c>
      <c r="F55" s="10">
        <f t="shared" si="0"/>
        <v>1.4449999999999999E-2</v>
      </c>
      <c r="G55" s="10">
        <f>VLOOKUP(B55,'[1]General info'!$A$6:$I$12,9,FALSE)</f>
        <v>16.100000000000001</v>
      </c>
      <c r="H55" s="10">
        <v>7.85E-2</v>
      </c>
      <c r="I55" s="10">
        <f t="shared" si="1"/>
        <v>7.8499999999999997E-5</v>
      </c>
      <c r="J55" s="10">
        <v>11.75</v>
      </c>
      <c r="K55" s="10">
        <v>8.9640000000000004</v>
      </c>
      <c r="L55" s="10">
        <v>538</v>
      </c>
      <c r="M55" s="10">
        <v>10</v>
      </c>
      <c r="N55" s="10">
        <v>2.5819999999999999</v>
      </c>
      <c r="O55" s="10">
        <v>538</v>
      </c>
      <c r="P55" s="10">
        <v>2.95</v>
      </c>
      <c r="Q55" s="10">
        <v>1.8779999999999999</v>
      </c>
      <c r="R55" s="10">
        <v>538</v>
      </c>
      <c r="S55" s="10">
        <v>9.1120000000000001</v>
      </c>
      <c r="T55" s="10">
        <v>0.47699999999999998</v>
      </c>
      <c r="U55" s="10">
        <v>538</v>
      </c>
      <c r="V55" s="10">
        <v>12.86</v>
      </c>
      <c r="W55" s="10">
        <v>24.93</v>
      </c>
      <c r="X55" s="10">
        <v>586</v>
      </c>
      <c r="Y55" s="10">
        <v>13.56</v>
      </c>
      <c r="Z55" s="10">
        <v>17.78</v>
      </c>
      <c r="AA55" s="10">
        <v>586</v>
      </c>
      <c r="AB55" s="10">
        <v>13.48</v>
      </c>
      <c r="AC55" s="10">
        <v>39.619999999999997</v>
      </c>
      <c r="AD55" s="17">
        <f t="shared" si="56"/>
        <v>606</v>
      </c>
      <c r="AE55" s="10">
        <v>16.940000000000001</v>
      </c>
      <c r="AF55" s="10">
        <v>34.24</v>
      </c>
      <c r="AG55" s="17">
        <f t="shared" si="57"/>
        <v>606</v>
      </c>
      <c r="AH55" s="10">
        <v>18.04</v>
      </c>
      <c r="AI55" s="10">
        <v>69.83</v>
      </c>
      <c r="AJ55" s="10">
        <v>658</v>
      </c>
      <c r="AK55" s="10">
        <v>24.47</v>
      </c>
      <c r="AL55" s="10">
        <v>70.88</v>
      </c>
      <c r="AM55" s="10">
        <v>658</v>
      </c>
      <c r="AN55" s="17">
        <f t="shared" si="54"/>
        <v>7.0850628790434884</v>
      </c>
      <c r="AO55" s="17">
        <f t="shared" si="55"/>
        <v>6.3192598458996763</v>
      </c>
      <c r="AP55" s="17">
        <f t="shared" si="4"/>
        <v>2.2846376080245201</v>
      </c>
      <c r="AQ55" s="17">
        <f t="shared" si="23"/>
        <v>25.09188721479514</v>
      </c>
      <c r="AR55" s="17">
        <f t="shared" si="24"/>
        <v>24.738567319066803</v>
      </c>
      <c r="AS55" s="17">
        <f t="shared" si="25"/>
        <v>22.530261960305744</v>
      </c>
      <c r="AT55" s="17">
        <f t="shared" si="26"/>
        <v>0.89287614061076559</v>
      </c>
      <c r="AU55" s="17">
        <f t="shared" si="5"/>
        <v>51.158034484926311</v>
      </c>
      <c r="AV55" s="17">
        <f t="shared" si="27"/>
        <v>128.8419655150737</v>
      </c>
      <c r="AW55" s="17">
        <f t="shared" si="42"/>
        <v>9.9528210943857748E-2</v>
      </c>
      <c r="AX55" s="17">
        <f t="shared" si="28"/>
        <v>5.7025464295708206</v>
      </c>
      <c r="AY55" s="17">
        <f t="shared" si="29"/>
        <v>-45.455488055355488</v>
      </c>
      <c r="AZ55" s="17"/>
      <c r="BA55" s="17">
        <f>((AN55)^2+(AO55)^2)-(AP55)^2</f>
        <v>84.911591999999999</v>
      </c>
      <c r="BB55" s="17">
        <f>2*AN55*AO55</f>
        <v>89.544706714427747</v>
      </c>
      <c r="BC55" s="17">
        <f t="shared" si="30"/>
        <v>0.94825920052199753</v>
      </c>
      <c r="BD55" s="17">
        <f t="shared" si="31"/>
        <v>0.32308898185471913</v>
      </c>
      <c r="BE55" s="17">
        <f t="shared" si="32"/>
        <v>18.511635067453021</v>
      </c>
      <c r="BF55" s="17">
        <f>Z55-N55</f>
        <v>15.198</v>
      </c>
      <c r="BG55" s="17"/>
      <c r="BH55" s="10">
        <v>586</v>
      </c>
      <c r="BI55" s="10">
        <f>AJ55</f>
        <v>658</v>
      </c>
      <c r="BJ55" s="10">
        <f t="shared" si="6"/>
        <v>72</v>
      </c>
      <c r="BK55" s="10">
        <f t="shared" si="7"/>
        <v>622</v>
      </c>
      <c r="BL55" s="10">
        <f t="shared" si="33"/>
        <v>36</v>
      </c>
      <c r="BM55" s="10">
        <v>2000</v>
      </c>
      <c r="BN55" s="10">
        <f t="shared" si="34"/>
        <v>5.0000000000000001E-4</v>
      </c>
      <c r="BO55" s="10">
        <f t="shared" si="35"/>
        <v>3.6000000000000004E-2</v>
      </c>
      <c r="BQ55" s="10">
        <f>AE55-Y55</f>
        <v>3.3800000000000008</v>
      </c>
      <c r="BR55" s="10">
        <f>AF55-Z55</f>
        <v>16.46</v>
      </c>
      <c r="BS55" s="14">
        <f t="shared" si="36"/>
        <v>0.33800000000000008</v>
      </c>
      <c r="BT55" s="14">
        <f t="shared" si="8"/>
        <v>1.6459999999999999</v>
      </c>
      <c r="BU55" s="10">
        <f t="shared" si="9"/>
        <v>1.6803452026295074</v>
      </c>
      <c r="BV55" s="10">
        <f t="shared" si="10"/>
        <v>2.8235600000000001</v>
      </c>
      <c r="BW55" s="10">
        <f>AK55-Y55</f>
        <v>10.909999999999998</v>
      </c>
      <c r="BX55" s="10">
        <f>AL55-Z55</f>
        <v>53.099999999999994</v>
      </c>
      <c r="BY55" s="10">
        <f t="shared" si="11"/>
        <v>0.30305555555555547</v>
      </c>
      <c r="BZ55" s="10">
        <f t="shared" si="12"/>
        <v>1.4749999999999999</v>
      </c>
      <c r="CA55" s="10">
        <f t="shared" si="37"/>
        <v>1.5058112995170032</v>
      </c>
      <c r="CB55" s="10">
        <f t="shared" si="13"/>
        <v>2.2674676697530858</v>
      </c>
      <c r="CD55" s="10">
        <f>(ATAN2(J55-M55,K55-N55))</f>
        <v>1.3031659187649791</v>
      </c>
      <c r="CE55" s="10">
        <f>(ATAN2(V55-Y55,W55-Z55))</f>
        <v>1.6683874199482844</v>
      </c>
      <c r="CF55" s="10">
        <f>ATAN2(AB55-AE55,AC55-AF55)</f>
        <v>2.1423216706127874</v>
      </c>
      <c r="CG55" s="10">
        <f>ATAN2(AH55-AK55,AI55-AL55)</f>
        <v>-2.9797243075833957</v>
      </c>
      <c r="CI55" s="10">
        <f t="shared" si="47"/>
        <v>74.665907150521591</v>
      </c>
      <c r="CJ55" s="10">
        <f t="shared" si="47"/>
        <v>95.591557755757194</v>
      </c>
      <c r="CK55" s="10">
        <f t="shared" si="47"/>
        <v>122.74599008552845</v>
      </c>
      <c r="CL55" s="10">
        <f t="shared" si="47"/>
        <v>-170.72562693707013</v>
      </c>
      <c r="CN55" s="10">
        <f t="shared" si="48"/>
        <v>74.665907150521591</v>
      </c>
      <c r="CO55" s="10">
        <f t="shared" si="48"/>
        <v>95.591557755757194</v>
      </c>
      <c r="CP55" s="10">
        <f t="shared" si="48"/>
        <v>122.74599008552845</v>
      </c>
      <c r="CQ55" s="10">
        <f t="shared" si="43"/>
        <v>170.72562693707013</v>
      </c>
      <c r="CS55" s="10">
        <f t="shared" si="49"/>
        <v>1.3031659187649791</v>
      </c>
      <c r="CT55" s="10">
        <f t="shared" si="49"/>
        <v>1.6683874199482844</v>
      </c>
      <c r="CU55" s="10">
        <f t="shared" si="49"/>
        <v>2.1423216706127874</v>
      </c>
      <c r="CV55" s="10">
        <f t="shared" si="49"/>
        <v>2.9797243075833957</v>
      </c>
      <c r="CX55" s="10">
        <f t="shared" si="50"/>
        <v>0.36522150118330532</v>
      </c>
      <c r="CY55" s="10">
        <f t="shared" si="50"/>
        <v>0.47393425066450301</v>
      </c>
      <c r="CZ55" s="10">
        <f t="shared" si="18"/>
        <v>1.3113368876351112</v>
      </c>
      <c r="DB55" s="10">
        <f t="shared" si="19"/>
        <v>47.393425066450298</v>
      </c>
      <c r="DC55" s="10">
        <f t="shared" si="38"/>
        <v>36.426024656530863</v>
      </c>
      <c r="DE55" s="10">
        <f t="shared" si="51"/>
        <v>2246.1367395292395</v>
      </c>
      <c r="DF55" s="10">
        <f t="shared" si="51"/>
        <v>1326.8552722781944</v>
      </c>
      <c r="DH55" s="10">
        <f>(1/12*I55*(F55^2))</f>
        <v>1.3659163541666666E-9</v>
      </c>
      <c r="DJ55" s="10">
        <f t="shared" si="39"/>
        <v>9.061866580085255E-4</v>
      </c>
      <c r="DK55" s="10">
        <f>((1/2*I55*(CA55^2))*1000)</f>
        <v>8.8998106037808611E-2</v>
      </c>
      <c r="DL55" s="10">
        <f>(I55*9.8*(BF55))/1000</f>
        <v>1.1691821399999999E-5</v>
      </c>
      <c r="DM55" s="10">
        <f t="shared" si="40"/>
        <v>8.9915984517217135E-2</v>
      </c>
      <c r="DN55" s="10">
        <f t="shared" si="41"/>
        <v>1.0182089241579533</v>
      </c>
    </row>
    <row r="56" spans="1:118" ht="16" x14ac:dyDescent="0.2">
      <c r="B56" s="10" t="s">
        <v>19</v>
      </c>
      <c r="C56" s="16">
        <v>75</v>
      </c>
      <c r="D56" s="11" t="s">
        <v>120</v>
      </c>
      <c r="E56" s="10">
        <v>14.45</v>
      </c>
      <c r="F56" s="10">
        <f t="shared" si="0"/>
        <v>1.4449999999999999E-2</v>
      </c>
      <c r="G56" s="10">
        <f>VLOOKUP(B56,'[1]General info'!$A$6:$I$12,9,FALSE)</f>
        <v>16.100000000000001</v>
      </c>
      <c r="H56" s="10">
        <v>7.85E-2</v>
      </c>
      <c r="I56" s="10">
        <f t="shared" si="1"/>
        <v>7.8499999999999997E-5</v>
      </c>
      <c r="J56" s="10">
        <v>9.2729999999999997</v>
      </c>
      <c r="K56" s="10">
        <v>11.68</v>
      </c>
      <c r="L56" s="10">
        <v>581</v>
      </c>
      <c r="M56" s="10">
        <v>2.9</v>
      </c>
      <c r="N56" s="10">
        <v>9.5869999999999997</v>
      </c>
      <c r="O56" s="10">
        <v>581</v>
      </c>
      <c r="P56" s="10">
        <v>1.782</v>
      </c>
      <c r="Q56" s="10">
        <v>0.35499999999999998</v>
      </c>
      <c r="R56" s="10">
        <v>581</v>
      </c>
      <c r="S56" s="10">
        <v>0.70699999999999996</v>
      </c>
      <c r="T56" s="10">
        <v>9.0980000000000008</v>
      </c>
      <c r="U56" s="10">
        <v>581</v>
      </c>
      <c r="V56" s="10">
        <v>9.4600000000000009</v>
      </c>
      <c r="W56" s="10">
        <v>26.61</v>
      </c>
      <c r="X56" s="10">
        <v>636</v>
      </c>
      <c r="Y56" s="10">
        <v>10.14</v>
      </c>
      <c r="Z56" s="10">
        <v>19.54</v>
      </c>
      <c r="AA56" s="10">
        <v>636</v>
      </c>
      <c r="AB56" s="10">
        <v>6.7869999999999999</v>
      </c>
      <c r="AC56" s="10">
        <v>43.49</v>
      </c>
      <c r="AD56" s="17">
        <f t="shared" si="56"/>
        <v>656</v>
      </c>
      <c r="AE56" s="10">
        <v>10.8</v>
      </c>
      <c r="AF56" s="10">
        <v>37.64</v>
      </c>
      <c r="AG56" s="17">
        <f t="shared" si="57"/>
        <v>656</v>
      </c>
      <c r="AH56" s="10">
        <v>4.1340000000000003</v>
      </c>
      <c r="AI56" s="10">
        <v>69.28</v>
      </c>
      <c r="AJ56" s="10">
        <v>693</v>
      </c>
      <c r="AK56" s="10">
        <v>11.05</v>
      </c>
      <c r="AL56" s="10">
        <v>68.650000000000006</v>
      </c>
      <c r="AM56" s="10">
        <v>693</v>
      </c>
      <c r="AN56" s="17">
        <f t="shared" si="54"/>
        <v>9.2994488008698664</v>
      </c>
      <c r="AO56" s="17">
        <f t="shared" si="55"/>
        <v>8.8088406728695006</v>
      </c>
      <c r="AP56" s="17">
        <f t="shared" si="4"/>
        <v>2.2468578059147402</v>
      </c>
      <c r="AQ56" s="17">
        <f t="shared" si="23"/>
        <v>27.354646936124034</v>
      </c>
      <c r="AR56" s="17">
        <f t="shared" si="24"/>
        <v>19.577669754084624</v>
      </c>
      <c r="AS56" s="17">
        <f t="shared" si="25"/>
        <v>18.243248860880016</v>
      </c>
      <c r="AT56" s="17">
        <f t="shared" si="26"/>
        <v>0.58438720168873992</v>
      </c>
      <c r="AU56" s="17">
        <f t="shared" si="5"/>
        <v>33.482920258225214</v>
      </c>
      <c r="AV56" s="17">
        <f t="shared" si="27"/>
        <v>146.51707974177478</v>
      </c>
      <c r="AW56" s="17">
        <f t="shared" si="42"/>
        <v>1.4502826450159343</v>
      </c>
      <c r="AX56" s="17">
        <f t="shared" si="28"/>
        <v>83.095074660482808</v>
      </c>
      <c r="AY56" s="17">
        <f t="shared" si="29"/>
        <v>49.612154402257595</v>
      </c>
      <c r="AZ56" s="17"/>
      <c r="BA56" s="17">
        <f>((AN56)^2+(AO56)^2)-(AP56)^2</f>
        <v>159.027052</v>
      </c>
      <c r="BB56" s="17">
        <f>2*AN56*AO56</f>
        <v>163.83472566473998</v>
      </c>
      <c r="BC56" s="17">
        <f t="shared" si="30"/>
        <v>0.97065534400455455</v>
      </c>
      <c r="BD56" s="17">
        <f t="shared" si="31"/>
        <v>0.24285513337605735</v>
      </c>
      <c r="BE56" s="17">
        <f t="shared" si="32"/>
        <v>13.914574175533865</v>
      </c>
      <c r="BF56" s="17">
        <f>Z56-N56</f>
        <v>9.9529999999999994</v>
      </c>
      <c r="BG56" s="17"/>
      <c r="BH56" s="10">
        <v>636</v>
      </c>
      <c r="BI56" s="10">
        <f>AJ56</f>
        <v>693</v>
      </c>
      <c r="BJ56" s="10">
        <f t="shared" si="6"/>
        <v>57</v>
      </c>
      <c r="BK56" s="10">
        <f t="shared" si="7"/>
        <v>664.5</v>
      </c>
      <c r="BL56" s="10">
        <f t="shared" si="33"/>
        <v>28.5</v>
      </c>
      <c r="BM56" s="10">
        <v>2000</v>
      </c>
      <c r="BN56" s="10">
        <f t="shared" si="34"/>
        <v>5.0000000000000001E-4</v>
      </c>
      <c r="BO56" s="10">
        <f t="shared" si="35"/>
        <v>2.8500000000000001E-2</v>
      </c>
      <c r="BQ56" s="10">
        <f>AE56-Y56</f>
        <v>0.66000000000000014</v>
      </c>
      <c r="BR56" s="10">
        <f>AF56-Z56</f>
        <v>18.100000000000001</v>
      </c>
      <c r="BS56" s="14">
        <f t="shared" si="36"/>
        <v>6.6000000000000017E-2</v>
      </c>
      <c r="BT56" s="14">
        <f t="shared" si="8"/>
        <v>1.81</v>
      </c>
      <c r="BU56" s="10">
        <f t="shared" si="9"/>
        <v>1.8112029151920002</v>
      </c>
      <c r="BV56" s="10">
        <f t="shared" si="10"/>
        <v>3.2804559999999996</v>
      </c>
      <c r="BW56" s="10">
        <f>AK56-Y56</f>
        <v>0.91000000000000014</v>
      </c>
      <c r="BX56" s="10">
        <f>AL56-Z56</f>
        <v>49.110000000000007</v>
      </c>
      <c r="BY56" s="10">
        <f t="shared" si="11"/>
        <v>3.1929824561403516E-2</v>
      </c>
      <c r="BZ56" s="10">
        <f t="shared" si="12"/>
        <v>1.7231578947368422</v>
      </c>
      <c r="CA56" s="10">
        <f t="shared" si="37"/>
        <v>1.7234536964741549</v>
      </c>
      <c r="CB56" s="10">
        <f t="shared" si="13"/>
        <v>2.9702926438904287</v>
      </c>
      <c r="CD56" s="10">
        <f>(ATAN2(J56-M56,K56-N56))</f>
        <v>0.3173191295102557</v>
      </c>
      <c r="CE56" s="10">
        <f>(ATAN2(V56-Y56,W56-Z56))</f>
        <v>1.6666824251770032</v>
      </c>
      <c r="CF56" s="10">
        <f>ATAN2(AB56-AE56,AC56-AF56)</f>
        <v>2.1720527679133026</v>
      </c>
      <c r="CG56" s="10">
        <f>ATAN2(AH56-AK56,AI56-AL56)</f>
        <v>3.0507502513335831</v>
      </c>
      <c r="CI56" s="10">
        <f t="shared" si="47"/>
        <v>18.181046879702826</v>
      </c>
      <c r="CJ56" s="10">
        <f t="shared" si="47"/>
        <v>95.493868751270895</v>
      </c>
      <c r="CK56" s="10">
        <f t="shared" si="47"/>
        <v>124.44945648114076</v>
      </c>
      <c r="CL56" s="10">
        <f t="shared" si="47"/>
        <v>174.79511374988945</v>
      </c>
      <c r="CN56" s="10">
        <f t="shared" si="48"/>
        <v>18.181046879702826</v>
      </c>
      <c r="CO56" s="10">
        <f t="shared" si="48"/>
        <v>95.493868751270895</v>
      </c>
      <c r="CP56" s="10">
        <f t="shared" si="48"/>
        <v>124.44945648114076</v>
      </c>
      <c r="CQ56" s="10">
        <f t="shared" si="43"/>
        <v>174.79511374988945</v>
      </c>
      <c r="CS56" s="10">
        <f t="shared" si="49"/>
        <v>0.31731912951025576</v>
      </c>
      <c r="CT56" s="10">
        <f t="shared" si="49"/>
        <v>1.6666824251770032</v>
      </c>
      <c r="CU56" s="10">
        <f t="shared" si="49"/>
        <v>2.1720527679133026</v>
      </c>
      <c r="CV56" s="10">
        <f t="shared" si="49"/>
        <v>3.0507502513335831</v>
      </c>
      <c r="CX56" s="10">
        <f t="shared" si="50"/>
        <v>1.3493632956667474</v>
      </c>
      <c r="CY56" s="10">
        <f t="shared" si="50"/>
        <v>0.50537034273629944</v>
      </c>
      <c r="CZ56" s="10">
        <f t="shared" si="18"/>
        <v>1.38406782615658</v>
      </c>
      <c r="DB56" s="10">
        <f t="shared" si="19"/>
        <v>50.537034273629942</v>
      </c>
      <c r="DC56" s="10">
        <f t="shared" si="38"/>
        <v>48.563783373915086</v>
      </c>
      <c r="DE56" s="10">
        <f t="shared" si="51"/>
        <v>2553.9918331740473</v>
      </c>
      <c r="DF56" s="10">
        <f t="shared" si="51"/>
        <v>2358.4410555885515</v>
      </c>
      <c r="DH56" s="10">
        <f>(1/12*I56*(F56^2))</f>
        <v>1.3659163541666666E-9</v>
      </c>
      <c r="DJ56" s="10">
        <f t="shared" si="39"/>
        <v>1.6107166040832495E-3</v>
      </c>
      <c r="DK56" s="10">
        <f>((1/2*I56*(CA56^2))*1000)</f>
        <v>0.11658398627269932</v>
      </c>
      <c r="DL56" s="10">
        <f>(I56*9.8*(BF56))/1000</f>
        <v>7.6568429000000003E-6</v>
      </c>
      <c r="DM56" s="10">
        <f t="shared" si="40"/>
        <v>0.11820235971968257</v>
      </c>
      <c r="DN56" s="10">
        <f t="shared" si="41"/>
        <v>1.3815933522084702</v>
      </c>
    </row>
    <row r="57" spans="1:118" ht="16" x14ac:dyDescent="0.2">
      <c r="B57" s="10" t="s">
        <v>19</v>
      </c>
      <c r="C57" s="16">
        <v>75</v>
      </c>
      <c r="D57" s="11" t="s">
        <v>121</v>
      </c>
      <c r="E57" s="10">
        <v>14.45</v>
      </c>
      <c r="F57" s="10">
        <f t="shared" si="0"/>
        <v>1.4449999999999999E-2</v>
      </c>
      <c r="G57" s="10">
        <f>VLOOKUP(B57,'[1]General info'!$A$6:$I$12,9,FALSE)</f>
        <v>16.100000000000001</v>
      </c>
      <c r="H57" s="10">
        <v>7.85E-2</v>
      </c>
      <c r="I57" s="10">
        <f t="shared" si="1"/>
        <v>7.8499999999999997E-5</v>
      </c>
      <c r="J57" s="10">
        <v>11.96</v>
      </c>
      <c r="K57" s="10">
        <v>7.9960000000000004</v>
      </c>
      <c r="L57" s="10">
        <v>471</v>
      </c>
      <c r="M57" s="10">
        <v>9.0950000000000006</v>
      </c>
      <c r="N57" s="10">
        <v>2.0019999999999998</v>
      </c>
      <c r="O57" s="10">
        <v>471</v>
      </c>
      <c r="P57" s="10">
        <v>0.33</v>
      </c>
      <c r="Q57" s="10">
        <v>2.218</v>
      </c>
      <c r="R57" s="10">
        <v>471</v>
      </c>
      <c r="S57" s="10">
        <v>8.3520000000000003</v>
      </c>
      <c r="T57" s="10">
        <v>0.33600000000000002</v>
      </c>
      <c r="U57" s="10">
        <v>471</v>
      </c>
      <c r="V57" s="10">
        <v>12.84</v>
      </c>
      <c r="W57" s="10">
        <v>27.02</v>
      </c>
      <c r="X57" s="10">
        <v>522</v>
      </c>
      <c r="Y57" s="10">
        <v>13.32</v>
      </c>
      <c r="Z57" s="10">
        <v>20.309999999999999</v>
      </c>
      <c r="AA57" s="10">
        <v>522</v>
      </c>
      <c r="AB57" s="10">
        <v>13.57</v>
      </c>
      <c r="AC57" s="10">
        <v>45.61</v>
      </c>
      <c r="AD57" s="17">
        <f t="shared" si="56"/>
        <v>542</v>
      </c>
      <c r="AE57" s="10">
        <v>17.72</v>
      </c>
      <c r="AF57" s="10">
        <v>40.270000000000003</v>
      </c>
      <c r="AG57" s="17">
        <f t="shared" si="57"/>
        <v>542</v>
      </c>
      <c r="AH57" s="10">
        <v>17.57</v>
      </c>
      <c r="AI57" s="10">
        <v>71.17</v>
      </c>
      <c r="AJ57" s="10">
        <v>574</v>
      </c>
      <c r="AK57" s="10">
        <v>24.07</v>
      </c>
      <c r="AL57" s="10">
        <v>71.209999999999994</v>
      </c>
      <c r="AM57" s="10">
        <v>574</v>
      </c>
      <c r="AN57" s="17">
        <f t="shared" si="54"/>
        <v>8.767661090621603</v>
      </c>
      <c r="AO57" s="17">
        <f t="shared" si="55"/>
        <v>8.2398063084031286</v>
      </c>
      <c r="AP57" s="17">
        <f t="shared" si="4"/>
        <v>1.8241724150967746</v>
      </c>
      <c r="AQ57" s="17">
        <f t="shared" si="23"/>
        <v>27.77839635400143</v>
      </c>
      <c r="AR57" s="17">
        <f t="shared" si="24"/>
        <v>27.058787851638886</v>
      </c>
      <c r="AS57" s="17">
        <f t="shared" si="25"/>
        <v>25.296745818385418</v>
      </c>
      <c r="AT57" s="17">
        <f t="shared" si="26"/>
        <v>1.109697097152474</v>
      </c>
      <c r="AU57" s="17">
        <f t="shared" si="5"/>
        <v>63.580960204755641</v>
      </c>
      <c r="AV57" s="17">
        <f t="shared" si="27"/>
        <v>116.41903979524436</v>
      </c>
      <c r="AW57" s="17">
        <f t="shared" si="42"/>
        <v>-2.4638481493161751E-2</v>
      </c>
      <c r="AX57" s="17">
        <f t="shared" si="28"/>
        <v>-1.411681003169355</v>
      </c>
      <c r="AY57" s="17">
        <f t="shared" si="29"/>
        <v>-64.99264120792499</v>
      </c>
      <c r="AZ57" s="17"/>
      <c r="BA57" s="17">
        <f>((AN57)^2+(AO57)^2)-(AP57)^2</f>
        <v>141.43868399999999</v>
      </c>
      <c r="BB57" s="17">
        <f>2*AN57*AO57</f>
        <v>144.48765832888907</v>
      </c>
      <c r="BC57" s="17">
        <f t="shared" si="30"/>
        <v>0.97889802932546066</v>
      </c>
      <c r="BD57" s="17">
        <f t="shared" si="31"/>
        <v>0.20579896346378002</v>
      </c>
      <c r="BE57" s="17">
        <f t="shared" si="32"/>
        <v>11.791412034640848</v>
      </c>
      <c r="BF57" s="17">
        <f>Z57-N57</f>
        <v>18.308</v>
      </c>
      <c r="BG57" s="17"/>
      <c r="BH57" s="10">
        <v>522</v>
      </c>
      <c r="BI57" s="10">
        <f>AJ57</f>
        <v>574</v>
      </c>
      <c r="BJ57" s="10">
        <f t="shared" si="6"/>
        <v>52</v>
      </c>
      <c r="BK57" s="10">
        <f t="shared" si="7"/>
        <v>548</v>
      </c>
      <c r="BL57" s="10">
        <f t="shared" si="33"/>
        <v>26</v>
      </c>
      <c r="BM57" s="10">
        <v>2000</v>
      </c>
      <c r="BN57" s="10">
        <f t="shared" si="34"/>
        <v>5.0000000000000001E-4</v>
      </c>
      <c r="BO57" s="10">
        <f t="shared" si="35"/>
        <v>2.6000000000000002E-2</v>
      </c>
      <c r="BQ57" s="10">
        <f>AE57-Y57</f>
        <v>4.3999999999999986</v>
      </c>
      <c r="BR57" s="10">
        <f>AF57-Z57</f>
        <v>19.960000000000004</v>
      </c>
      <c r="BS57" s="14">
        <f t="shared" si="36"/>
        <v>0.43999999999999984</v>
      </c>
      <c r="BT57" s="14">
        <f t="shared" si="8"/>
        <v>1.9960000000000004</v>
      </c>
      <c r="BU57" s="10">
        <f t="shared" si="9"/>
        <v>2.0439217206145646</v>
      </c>
      <c r="BV57" s="10">
        <f t="shared" si="10"/>
        <v>4.1776160000000022</v>
      </c>
      <c r="BW57" s="10">
        <f>AK57-Y57</f>
        <v>10.75</v>
      </c>
      <c r="BX57" s="10">
        <f>AL57-Z57</f>
        <v>50.899999999999991</v>
      </c>
      <c r="BY57" s="10">
        <f t="shared" si="11"/>
        <v>0.41346153846153844</v>
      </c>
      <c r="BZ57" s="10">
        <f t="shared" si="12"/>
        <v>1.9576923076923072</v>
      </c>
      <c r="CA57" s="10">
        <f t="shared" si="37"/>
        <v>2.0008772114711619</v>
      </c>
      <c r="CB57" s="10">
        <f t="shared" si="13"/>
        <v>4.0035096153846128</v>
      </c>
      <c r="CD57" s="10">
        <f>(ATAN2(J57-M57,K57-N57))</f>
        <v>1.1249210334311217</v>
      </c>
      <c r="CE57" s="10">
        <f>(ATAN2(V57-Y57,W57-Z57))</f>
        <v>1.6422097013446713</v>
      </c>
      <c r="CF57" s="10">
        <f>ATAN2(AB57-AE57,AC57-AF57)</f>
        <v>2.2314504410678846</v>
      </c>
      <c r="CG57" s="10">
        <f>ATAN2(AH57-AK57,AI57-AL57)</f>
        <v>-3.1354388851158701</v>
      </c>
      <c r="CI57" s="10">
        <f t="shared" si="47"/>
        <v>64.453227501098254</v>
      </c>
      <c r="CJ57" s="10">
        <f t="shared" si="47"/>
        <v>94.091684962489055</v>
      </c>
      <c r="CK57" s="10">
        <f t="shared" si="47"/>
        <v>127.85269246579581</v>
      </c>
      <c r="CL57" s="10">
        <f t="shared" si="47"/>
        <v>-179.64741503834355</v>
      </c>
      <c r="CN57" s="10">
        <f t="shared" si="48"/>
        <v>64.453227501098254</v>
      </c>
      <c r="CO57" s="10">
        <f t="shared" si="48"/>
        <v>94.091684962489055</v>
      </c>
      <c r="CP57" s="10">
        <f t="shared" si="48"/>
        <v>127.85269246579581</v>
      </c>
      <c r="CQ57" s="10">
        <f t="shared" si="43"/>
        <v>179.64741503834355</v>
      </c>
      <c r="CS57" s="10">
        <f t="shared" si="49"/>
        <v>1.1249210334311217</v>
      </c>
      <c r="CT57" s="10">
        <f t="shared" si="49"/>
        <v>1.6422097013446713</v>
      </c>
      <c r="CU57" s="10">
        <f t="shared" si="49"/>
        <v>2.2314504410678846</v>
      </c>
      <c r="CV57" s="10">
        <f t="shared" si="49"/>
        <v>3.1354388851158701</v>
      </c>
      <c r="CX57" s="10">
        <f t="shared" si="50"/>
        <v>0.51728866791354955</v>
      </c>
      <c r="CY57" s="10">
        <f t="shared" si="50"/>
        <v>0.58924073972321334</v>
      </c>
      <c r="CZ57" s="10">
        <f t="shared" si="18"/>
        <v>1.4932291837711988</v>
      </c>
      <c r="DB57" s="10">
        <f t="shared" si="19"/>
        <v>58.924073972321331</v>
      </c>
      <c r="DC57" s="10">
        <f t="shared" si="38"/>
        <v>57.431891683507644</v>
      </c>
      <c r="DE57" s="10">
        <f t="shared" si="51"/>
        <v>3472.0464934955962</v>
      </c>
      <c r="DF57" s="10">
        <f t="shared" si="51"/>
        <v>3298.4221823461544</v>
      </c>
      <c r="DH57" s="10">
        <f>(1/12*I57*(F57^2))</f>
        <v>1.3659163541666666E-9</v>
      </c>
      <c r="DJ57" s="10">
        <f t="shared" si="39"/>
        <v>2.2526844009063593E-3</v>
      </c>
      <c r="DK57" s="10">
        <f>((1/2*I57*(CA57^2))*1000)</f>
        <v>0.15713775240384606</v>
      </c>
      <c r="DL57" s="10">
        <f>(I57*9.8*(BF57))/1000</f>
        <v>1.40843444E-5</v>
      </c>
      <c r="DM57" s="10">
        <f t="shared" si="40"/>
        <v>0.15940452114915243</v>
      </c>
      <c r="DN57" s="10">
        <f t="shared" si="41"/>
        <v>1.4335730061334537</v>
      </c>
    </row>
    <row r="58" spans="1:118" ht="16" x14ac:dyDescent="0.2">
      <c r="B58" s="10" t="s">
        <v>19</v>
      </c>
      <c r="C58" s="16">
        <v>75</v>
      </c>
      <c r="D58" s="11" t="s">
        <v>122</v>
      </c>
      <c r="E58" s="10">
        <v>14.45</v>
      </c>
      <c r="F58" s="10">
        <f t="shared" si="0"/>
        <v>1.4449999999999999E-2</v>
      </c>
      <c r="G58" s="10">
        <f>VLOOKUP(B58,'[1]General info'!$A$6:$I$12,9,FALSE)</f>
        <v>16.100000000000001</v>
      </c>
      <c r="H58" s="10">
        <v>7.85E-2</v>
      </c>
      <c r="I58" s="10">
        <f t="shared" si="1"/>
        <v>7.8499999999999997E-5</v>
      </c>
      <c r="J58" s="10">
        <v>9.7040000000000006</v>
      </c>
      <c r="K58" s="10">
        <v>8.1959999999999997</v>
      </c>
      <c r="L58" s="10">
        <v>792</v>
      </c>
      <c r="M58" s="10">
        <v>2.6760000000000002</v>
      </c>
      <c r="N58" s="10">
        <v>7.2009999999999996</v>
      </c>
      <c r="O58" s="10">
        <v>792</v>
      </c>
      <c r="P58" s="10">
        <v>1.016</v>
      </c>
      <c r="Q58" s="10">
        <v>-2.1560000000000001</v>
      </c>
      <c r="R58" s="10">
        <v>792</v>
      </c>
      <c r="S58" s="10">
        <v>5.3949999999999998E-2</v>
      </c>
      <c r="T58" s="10">
        <v>6.7930000000000001</v>
      </c>
      <c r="U58" s="10">
        <v>792</v>
      </c>
      <c r="V58" s="14">
        <v>5.1269999999999998</v>
      </c>
      <c r="W58" s="14">
        <v>24.92</v>
      </c>
      <c r="X58" s="10">
        <v>828</v>
      </c>
      <c r="Y58" s="14">
        <v>6.6230000000000002</v>
      </c>
      <c r="Z58" s="14">
        <v>17.78</v>
      </c>
      <c r="AA58" s="10">
        <v>828</v>
      </c>
      <c r="AB58" s="10">
        <v>1.0900000000000001</v>
      </c>
      <c r="AC58" s="10">
        <v>38.19</v>
      </c>
      <c r="AD58" s="17">
        <f t="shared" si="56"/>
        <v>848</v>
      </c>
      <c r="AE58" s="10">
        <v>5.9539999999999997</v>
      </c>
      <c r="AF58" s="10">
        <v>34.090000000000003</v>
      </c>
      <c r="AG58" s="17">
        <f t="shared" si="57"/>
        <v>848</v>
      </c>
      <c r="AH58" s="10">
        <v>2.9889999999999999</v>
      </c>
      <c r="AI58" s="10">
        <v>67.37</v>
      </c>
      <c r="AJ58" s="10">
        <v>900</v>
      </c>
      <c r="AK58" s="10">
        <v>2.9060000000000001</v>
      </c>
      <c r="AL58" s="10">
        <v>70.02</v>
      </c>
      <c r="AM58" s="10">
        <v>900</v>
      </c>
      <c r="AN58" s="17">
        <f t="shared" si="54"/>
        <v>9.5031073339197842</v>
      </c>
      <c r="AO58" s="17">
        <f t="shared" si="55"/>
        <v>9.0005633825055629</v>
      </c>
      <c r="AP58" s="17">
        <f t="shared" si="4"/>
        <v>2.6536032488863137</v>
      </c>
      <c r="AQ58" s="17">
        <f t="shared" si="23"/>
        <v>27.386312219793304</v>
      </c>
      <c r="AR58" s="17">
        <f t="shared" si="24"/>
        <v>18.823495034198618</v>
      </c>
      <c r="AS58" s="17">
        <f t="shared" si="25"/>
        <v>17.887715393531955</v>
      </c>
      <c r="AT58" s="17">
        <f t="shared" si="26"/>
        <v>0.69822469529791376</v>
      </c>
      <c r="AU58" s="17">
        <f t="shared" si="5"/>
        <v>40.005328192378357</v>
      </c>
      <c r="AV58" s="17">
        <f t="shared" si="27"/>
        <v>139.99467180762164</v>
      </c>
      <c r="AW58" s="17">
        <f t="shared" si="42"/>
        <v>1.3952158628229709</v>
      </c>
      <c r="AX58" s="17">
        <f t="shared" si="28"/>
        <v>79.939980449459853</v>
      </c>
      <c r="AY58" s="17">
        <f t="shared" si="29"/>
        <v>39.934652257081495</v>
      </c>
      <c r="AZ58" s="17"/>
      <c r="BA58" s="17">
        <f>((AN58)^2+(AO58)^2)-(AP58)^2</f>
        <v>164.27757999999994</v>
      </c>
      <c r="BB58" s="17">
        <f>2*AN58*AO58</f>
        <v>171.06663977939695</v>
      </c>
      <c r="BC58" s="17">
        <f t="shared" si="30"/>
        <v>0.96031336216019669</v>
      </c>
      <c r="BD58" s="17">
        <f t="shared" si="31"/>
        <v>0.28267280298261599</v>
      </c>
      <c r="BE58" s="17">
        <f t="shared" si="32"/>
        <v>16.195958594035858</v>
      </c>
      <c r="BF58" s="17">
        <f>Z58-N58</f>
        <v>10.579000000000001</v>
      </c>
      <c r="BG58" s="17"/>
      <c r="BH58" s="10">
        <v>828</v>
      </c>
      <c r="BI58" s="10">
        <f>AJ58</f>
        <v>900</v>
      </c>
      <c r="BJ58" s="10">
        <f t="shared" si="6"/>
        <v>72</v>
      </c>
      <c r="BK58" s="10">
        <f t="shared" si="7"/>
        <v>864</v>
      </c>
      <c r="BL58" s="10">
        <f t="shared" si="33"/>
        <v>36</v>
      </c>
      <c r="BM58" s="10">
        <v>2000</v>
      </c>
      <c r="BN58" s="10">
        <f t="shared" si="34"/>
        <v>5.0000000000000001E-4</v>
      </c>
      <c r="BO58" s="10">
        <f t="shared" si="35"/>
        <v>3.6000000000000004E-2</v>
      </c>
      <c r="BQ58" s="10">
        <f>AE58-Y58</f>
        <v>-0.66900000000000048</v>
      </c>
      <c r="BR58" s="10">
        <f>AF58-Z58</f>
        <v>16.310000000000002</v>
      </c>
      <c r="BS58" s="14">
        <f t="shared" si="36"/>
        <v>-6.6900000000000043E-2</v>
      </c>
      <c r="BT58" s="14">
        <f t="shared" si="8"/>
        <v>1.6310000000000002</v>
      </c>
      <c r="BU58" s="10">
        <f t="shared" si="9"/>
        <v>1.6323714681407542</v>
      </c>
      <c r="BV58" s="10">
        <f t="shared" si="10"/>
        <v>2.6646366100000014</v>
      </c>
      <c r="BW58" s="10">
        <f>AK58-Y58</f>
        <v>-3.7170000000000001</v>
      </c>
      <c r="BX58" s="10">
        <f>AL58-Z58</f>
        <v>52.239999999999995</v>
      </c>
      <c r="BY58" s="10">
        <f t="shared" si="11"/>
        <v>-0.10324999999999998</v>
      </c>
      <c r="BZ58" s="10">
        <f t="shared" si="12"/>
        <v>1.4511111111111108</v>
      </c>
      <c r="CA58" s="10">
        <f t="shared" si="37"/>
        <v>1.4547797150394015</v>
      </c>
      <c r="CB58" s="10">
        <f t="shared" si="13"/>
        <v>2.1163840192901224</v>
      </c>
      <c r="CD58" s="10">
        <f>(ATAN2(J58-M58,K58-N58))</f>
        <v>0.14064185014691674</v>
      </c>
      <c r="CE58" s="10">
        <f>(ATAN2(V58-Y58,W58-Z58))</f>
        <v>1.7773323999005728</v>
      </c>
      <c r="CF58" s="10">
        <f>ATAN2(AB58-AE58,AC58-AF58)</f>
        <v>2.441218819954619</v>
      </c>
      <c r="CG58" s="10">
        <f>ATAN2(AH58-AK58,AI58-AL58)</f>
        <v>-1.5394858078328963</v>
      </c>
      <c r="CI58" s="10">
        <f t="shared" si="47"/>
        <v>8.0581844363297055</v>
      </c>
      <c r="CJ58" s="10">
        <f t="shared" si="47"/>
        <v>101.83364530616068</v>
      </c>
      <c r="CK58" s="10">
        <f t="shared" si="47"/>
        <v>139.87153525130685</v>
      </c>
      <c r="CL58" s="10">
        <f t="shared" si="47"/>
        <v>-88.206039409113046</v>
      </c>
      <c r="CN58" s="10">
        <f t="shared" si="48"/>
        <v>8.0581844363297055</v>
      </c>
      <c r="CO58" s="10">
        <f t="shared" si="48"/>
        <v>101.83364530616068</v>
      </c>
      <c r="CP58" s="10">
        <f t="shared" si="48"/>
        <v>139.87153525130685</v>
      </c>
      <c r="CQ58" s="10">
        <f t="shared" si="43"/>
        <v>88.206039409113046</v>
      </c>
      <c r="CS58" s="10">
        <f t="shared" si="49"/>
        <v>0.14064185014691674</v>
      </c>
      <c r="CT58" s="10">
        <f t="shared" si="49"/>
        <v>1.7773323999005728</v>
      </c>
      <c r="CU58" s="10">
        <f t="shared" si="49"/>
        <v>2.441218819954619</v>
      </c>
      <c r="CV58" s="10">
        <f t="shared" si="49"/>
        <v>1.5394858078328963</v>
      </c>
      <c r="CX58" s="10">
        <f t="shared" si="50"/>
        <v>1.6366905497536561</v>
      </c>
      <c r="CY58" s="10">
        <f t="shared" si="50"/>
        <v>0.66388642005404619</v>
      </c>
      <c r="CZ58" s="10">
        <f t="shared" si="18"/>
        <v>-0.23784659206767644</v>
      </c>
      <c r="DB58" s="10">
        <f t="shared" si="19"/>
        <v>66.38864200540462</v>
      </c>
      <c r="DC58" s="10">
        <f t="shared" si="38"/>
        <v>-6.6068497796576784</v>
      </c>
      <c r="DE58" s="10">
        <f t="shared" si="51"/>
        <v>4407.4517873217746</v>
      </c>
      <c r="DF58" s="10">
        <f t="shared" si="51"/>
        <v>43.650464010962715</v>
      </c>
      <c r="DH58" s="10">
        <f>(1/12*I58*(F58^2))</f>
        <v>1.3659163541666666E-9</v>
      </c>
      <c r="DJ58" s="10">
        <f t="shared" si="39"/>
        <v>2.981144132976874E-5</v>
      </c>
      <c r="DK58" s="10">
        <f>((1/2*I58*(CA58^2))*1000)</f>
        <v>8.3068072757137304E-2</v>
      </c>
      <c r="DL58" s="10">
        <f>(I58*9.8*(BF58))/1000</f>
        <v>8.1384247000000001E-6</v>
      </c>
      <c r="DM58" s="10">
        <f t="shared" si="40"/>
        <v>8.3106022623167075E-2</v>
      </c>
      <c r="DN58" s="10">
        <f t="shared" si="41"/>
        <v>3.588796554474933E-2</v>
      </c>
    </row>
    <row r="59" spans="1:118" ht="16" x14ac:dyDescent="0.2">
      <c r="B59" s="10" t="s">
        <v>19</v>
      </c>
      <c r="C59" s="16">
        <v>75</v>
      </c>
      <c r="D59" s="11" t="s">
        <v>123</v>
      </c>
      <c r="E59" s="10">
        <v>14.45</v>
      </c>
      <c r="F59" s="10">
        <f t="shared" si="0"/>
        <v>1.4449999999999999E-2</v>
      </c>
      <c r="G59" s="10">
        <f>VLOOKUP(B59,'[1]General info'!$A$6:$I$12,9,FALSE)</f>
        <v>16.100000000000001</v>
      </c>
      <c r="H59" s="10">
        <v>7.85E-2</v>
      </c>
      <c r="I59" s="10">
        <f t="shared" si="1"/>
        <v>7.8499999999999997E-5</v>
      </c>
      <c r="J59" s="10">
        <v>11.09</v>
      </c>
      <c r="K59" s="10">
        <v>8.2449999999999992</v>
      </c>
      <c r="L59" s="10">
        <v>631</v>
      </c>
      <c r="M59" s="10">
        <v>8.9589999999999996</v>
      </c>
      <c r="N59" s="10">
        <v>1.9319999999999999</v>
      </c>
      <c r="O59" s="10">
        <v>631</v>
      </c>
      <c r="P59" s="10">
        <v>0.14000000000000001</v>
      </c>
      <c r="Q59" s="10">
        <v>2.2330000000000001</v>
      </c>
      <c r="R59" s="10">
        <v>631</v>
      </c>
      <c r="S59" s="10">
        <v>7.9509999999999996</v>
      </c>
      <c r="T59" s="10">
        <v>-0.17</v>
      </c>
      <c r="U59" s="10">
        <v>631</v>
      </c>
      <c r="V59" s="10">
        <v>11.14</v>
      </c>
      <c r="W59" s="10">
        <v>25</v>
      </c>
      <c r="X59" s="10">
        <v>678</v>
      </c>
      <c r="Y59" s="10">
        <v>12.04</v>
      </c>
      <c r="Z59" s="10">
        <v>18.46</v>
      </c>
      <c r="AA59" s="10">
        <v>678</v>
      </c>
      <c r="AB59" s="10">
        <v>11.17</v>
      </c>
      <c r="AC59" s="10">
        <v>41.99</v>
      </c>
      <c r="AD59" s="17">
        <f t="shared" si="56"/>
        <v>698</v>
      </c>
      <c r="AE59" s="10">
        <v>15.11</v>
      </c>
      <c r="AF59" s="10">
        <v>36.82</v>
      </c>
      <c r="AG59" s="17">
        <f t="shared" si="57"/>
        <v>698</v>
      </c>
      <c r="AH59" s="10">
        <v>14.49</v>
      </c>
      <c r="AI59" s="10">
        <v>72.33</v>
      </c>
      <c r="AJ59" s="10">
        <v>739</v>
      </c>
      <c r="AK59" s="10">
        <v>20.81</v>
      </c>
      <c r="AL59" s="10">
        <v>72.78</v>
      </c>
      <c r="AM59" s="10">
        <v>739</v>
      </c>
      <c r="AN59" s="17">
        <f t="shared" si="54"/>
        <v>8.8241351984202954</v>
      </c>
      <c r="AO59" s="17">
        <f t="shared" si="55"/>
        <v>8.1722781401516187</v>
      </c>
      <c r="AP59" s="17">
        <f t="shared" si="4"/>
        <v>2.3311945435763186</v>
      </c>
      <c r="AQ59" s="17">
        <f t="shared" si="23"/>
        <v>25.285100138223697</v>
      </c>
      <c r="AR59" s="17">
        <f t="shared" si="24"/>
        <v>25.371216387867573</v>
      </c>
      <c r="AS59" s="17">
        <f t="shared" si="25"/>
        <v>23.170873634802813</v>
      </c>
      <c r="AT59" s="17">
        <f t="shared" si="26"/>
        <v>1.0686896167228839</v>
      </c>
      <c r="AU59" s="17">
        <f t="shared" si="5"/>
        <v>61.231404647674808</v>
      </c>
      <c r="AV59" s="17">
        <f t="shared" si="27"/>
        <v>118.76859535232519</v>
      </c>
      <c r="AW59" s="17">
        <f t="shared" si="42"/>
        <v>-3.4117609910613515E-2</v>
      </c>
      <c r="AX59" s="17">
        <f t="shared" si="28"/>
        <v>-1.9547950549518642</v>
      </c>
      <c r="AY59" s="17">
        <f t="shared" si="29"/>
        <v>-63.186199702626674</v>
      </c>
      <c r="AZ59" s="17"/>
      <c r="BA59" s="17">
        <f>((AN59)^2+(AO59)^2)-(AP59)^2</f>
        <v>139.21702399999998</v>
      </c>
      <c r="BB59" s="17">
        <f>2*AN59*AO59</f>
        <v>144.2265743755853</v>
      </c>
      <c r="BC59" s="17">
        <f t="shared" si="30"/>
        <v>0.9652661071839661</v>
      </c>
      <c r="BD59" s="17">
        <f t="shared" si="31"/>
        <v>0.26433633944357804</v>
      </c>
      <c r="BE59" s="17">
        <f t="shared" si="32"/>
        <v>15.145356622053535</v>
      </c>
      <c r="BF59" s="17">
        <f>Z59-N59</f>
        <v>16.528000000000002</v>
      </c>
      <c r="BG59" s="17"/>
      <c r="BH59" s="10">
        <v>678</v>
      </c>
      <c r="BI59" s="10">
        <f>AJ59</f>
        <v>739</v>
      </c>
      <c r="BJ59" s="10">
        <f t="shared" si="6"/>
        <v>61</v>
      </c>
      <c r="BK59" s="10">
        <f t="shared" si="7"/>
        <v>708.5</v>
      </c>
      <c r="BL59" s="10">
        <f t="shared" si="33"/>
        <v>30.5</v>
      </c>
      <c r="BM59" s="10">
        <v>2000</v>
      </c>
      <c r="BN59" s="10">
        <f t="shared" si="34"/>
        <v>5.0000000000000001E-4</v>
      </c>
      <c r="BO59" s="10">
        <f t="shared" si="35"/>
        <v>3.0499999999999999E-2</v>
      </c>
      <c r="BQ59" s="10">
        <f>AE59-Y59</f>
        <v>3.0700000000000003</v>
      </c>
      <c r="BR59" s="10">
        <f>AF59-Z59</f>
        <v>18.36</v>
      </c>
      <c r="BS59" s="14">
        <f t="shared" si="36"/>
        <v>0.307</v>
      </c>
      <c r="BT59" s="14">
        <f t="shared" si="8"/>
        <v>1.8360000000000001</v>
      </c>
      <c r="BU59" s="10">
        <f t="shared" si="9"/>
        <v>1.8614899946010992</v>
      </c>
      <c r="BV59" s="10">
        <f t="shared" si="10"/>
        <v>3.4651450000000001</v>
      </c>
      <c r="BW59" s="10">
        <f>AK59-Y59</f>
        <v>8.77</v>
      </c>
      <c r="BX59" s="10">
        <f>AL59-Z59</f>
        <v>54.32</v>
      </c>
      <c r="BY59" s="10">
        <f t="shared" si="11"/>
        <v>0.28754098360655733</v>
      </c>
      <c r="BZ59" s="10">
        <f t="shared" si="12"/>
        <v>1.780983606557377</v>
      </c>
      <c r="CA59" s="10">
        <f t="shared" si="37"/>
        <v>1.8040461258181699</v>
      </c>
      <c r="CB59" s="10">
        <f t="shared" si="13"/>
        <v>3.254582424079548</v>
      </c>
      <c r="CD59" s="10">
        <f>(ATAN2(J59-M59,K59-N59))</f>
        <v>1.2452489230593253</v>
      </c>
      <c r="CE59" s="10">
        <f>(ATAN2(V59-Y59,W59-Z59))</f>
        <v>1.7075520385258007</v>
      </c>
      <c r="CF59" s="10">
        <f>ATAN2(AB59-AE59,AC59-AF59)</f>
        <v>2.2219895915638297</v>
      </c>
      <c r="CG59" s="10">
        <f>ATAN2(AH59-AK59,AI59-AL59)</f>
        <v>-3.0705100847863172</v>
      </c>
      <c r="CI59" s="10">
        <f t="shared" si="47"/>
        <v>71.347507734510316</v>
      </c>
      <c r="CJ59" s="10">
        <f t="shared" si="47"/>
        <v>97.835525106488532</v>
      </c>
      <c r="CK59" s="10">
        <f t="shared" si="47"/>
        <v>127.31062571860502</v>
      </c>
      <c r="CL59" s="10">
        <f t="shared" si="47"/>
        <v>-175.92726881061253</v>
      </c>
      <c r="CN59" s="10">
        <f t="shared" si="48"/>
        <v>71.347507734510316</v>
      </c>
      <c r="CO59" s="10">
        <f t="shared" si="48"/>
        <v>97.835525106488532</v>
      </c>
      <c r="CP59" s="10">
        <f t="shared" si="48"/>
        <v>127.31062571860502</v>
      </c>
      <c r="CQ59" s="10">
        <f t="shared" si="43"/>
        <v>175.92726881061253</v>
      </c>
      <c r="CS59" s="10">
        <f t="shared" si="49"/>
        <v>1.2452489230593253</v>
      </c>
      <c r="CT59" s="10">
        <f t="shared" si="49"/>
        <v>1.7075520385258007</v>
      </c>
      <c r="CU59" s="10">
        <f t="shared" si="49"/>
        <v>2.2219895915638297</v>
      </c>
      <c r="CV59" s="10">
        <f t="shared" si="49"/>
        <v>3.0705100847863172</v>
      </c>
      <c r="CX59" s="10">
        <f t="shared" si="50"/>
        <v>0.4623031154664754</v>
      </c>
      <c r="CY59" s="10">
        <f t="shared" si="50"/>
        <v>0.51443755303802896</v>
      </c>
      <c r="CZ59" s="10">
        <f t="shared" si="18"/>
        <v>1.3629580462605164</v>
      </c>
      <c r="DB59" s="10">
        <f t="shared" si="19"/>
        <v>51.443755303802895</v>
      </c>
      <c r="DC59" s="10">
        <f t="shared" si="38"/>
        <v>44.687149057721854</v>
      </c>
      <c r="DE59" s="10">
        <f t="shared" si="51"/>
        <v>2646.4599597575484</v>
      </c>
      <c r="DF59" s="10">
        <f t="shared" si="51"/>
        <v>1996.9412909070511</v>
      </c>
      <c r="DH59" s="10">
        <f>(1/12*I59*(F59^2))</f>
        <v>1.3659163541666666E-9</v>
      </c>
      <c r="DJ59" s="10">
        <f t="shared" si="39"/>
        <v>1.363827383780318E-3</v>
      </c>
      <c r="DK59" s="10">
        <f>((1/2*I59*(CA59^2))*1000)</f>
        <v>0.12774236014512225</v>
      </c>
      <c r="DL59" s="10">
        <f>(I59*9.8*(BF59))/1000</f>
        <v>1.2714990400000002E-5</v>
      </c>
      <c r="DM59" s="10">
        <f t="shared" si="40"/>
        <v>0.12911890251930258</v>
      </c>
      <c r="DN59" s="10">
        <f t="shared" si="41"/>
        <v>1.0676390996932703</v>
      </c>
    </row>
    <row r="60" spans="1:118" ht="16" x14ac:dyDescent="0.2">
      <c r="B60" s="10" t="s">
        <v>19</v>
      </c>
      <c r="C60" s="16">
        <v>75</v>
      </c>
      <c r="D60" s="11" t="s">
        <v>124</v>
      </c>
      <c r="E60" s="10">
        <v>14.45</v>
      </c>
      <c r="F60" s="10">
        <f t="shared" si="0"/>
        <v>1.4449999999999999E-2</v>
      </c>
      <c r="G60" s="10">
        <f>VLOOKUP(B60,'[1]General info'!$A$6:$I$12,9,FALSE)</f>
        <v>16.100000000000001</v>
      </c>
      <c r="H60" s="10">
        <v>7.85E-2</v>
      </c>
      <c r="I60" s="10">
        <f t="shared" si="1"/>
        <v>7.8499999999999997E-5</v>
      </c>
      <c r="J60" s="10">
        <v>7.7309999999999999</v>
      </c>
      <c r="K60" s="10">
        <v>11.9</v>
      </c>
      <c r="L60" s="10">
        <v>562</v>
      </c>
      <c r="M60" s="10">
        <v>1.3260000000000001</v>
      </c>
      <c r="N60" s="10">
        <v>9.2289999999999992</v>
      </c>
      <c r="O60" s="10">
        <v>562</v>
      </c>
      <c r="P60" s="10">
        <v>1.7190000000000001</v>
      </c>
      <c r="Q60" s="10">
        <v>-0.35799999999999998</v>
      </c>
      <c r="R60" s="10">
        <v>562</v>
      </c>
      <c r="S60" s="10">
        <v>5.2380000000000003E-2</v>
      </c>
      <c r="T60" s="10">
        <v>8.827</v>
      </c>
      <c r="U60" s="10">
        <v>562</v>
      </c>
      <c r="V60" s="10">
        <v>12.64</v>
      </c>
      <c r="W60" s="10">
        <v>23.55</v>
      </c>
      <c r="X60" s="10">
        <v>606</v>
      </c>
      <c r="Y60" s="10">
        <v>12.34</v>
      </c>
      <c r="Z60" s="10">
        <v>16.61</v>
      </c>
      <c r="AA60" s="10">
        <v>606</v>
      </c>
      <c r="AB60" s="10">
        <v>12.25</v>
      </c>
      <c r="AC60" s="10">
        <v>38.19</v>
      </c>
      <c r="AD60" s="17">
        <f t="shared" si="56"/>
        <v>626</v>
      </c>
      <c r="AE60" s="10">
        <v>15.27</v>
      </c>
      <c r="AF60" s="10">
        <v>32.35</v>
      </c>
      <c r="AG60" s="17">
        <f t="shared" si="57"/>
        <v>626</v>
      </c>
      <c r="AH60" s="10">
        <v>14.56</v>
      </c>
      <c r="AI60" s="10">
        <v>66.42</v>
      </c>
      <c r="AJ60" s="10">
        <v>674</v>
      </c>
      <c r="AK60" s="10">
        <v>21.29</v>
      </c>
      <c r="AL60" s="10">
        <v>65.66</v>
      </c>
      <c r="AM60" s="10">
        <v>674</v>
      </c>
      <c r="AN60" s="17">
        <f t="shared" si="54"/>
        <v>9.5950517455613547</v>
      </c>
      <c r="AO60" s="17">
        <f t="shared" si="55"/>
        <v>9.3349797656127791</v>
      </c>
      <c r="AP60" s="17">
        <f t="shared" si="4"/>
        <v>1.3355567769286334</v>
      </c>
      <c r="AQ60" s="17">
        <f t="shared" si="23"/>
        <v>26.284229206883737</v>
      </c>
      <c r="AR60" s="17">
        <f t="shared" si="24"/>
        <v>19.37046479216232</v>
      </c>
      <c r="AS60" s="17">
        <f t="shared" si="25"/>
        <v>18.250962632146287</v>
      </c>
      <c r="AT60" s="17">
        <f t="shared" si="26"/>
        <v>0.4559826647733693</v>
      </c>
      <c r="AU60" s="17">
        <f t="shared" si="5"/>
        <v>26.125882222642698</v>
      </c>
      <c r="AV60" s="17">
        <f t="shared" si="27"/>
        <v>153.8741177773573</v>
      </c>
      <c r="AW60" s="17">
        <f t="shared" si="42"/>
        <v>-1.5298262542223688</v>
      </c>
      <c r="AX60" s="17">
        <f t="shared" si="28"/>
        <v>-87.652587755249471</v>
      </c>
      <c r="AY60" s="17">
        <f t="shared" si="29"/>
        <v>-113.77846997789217</v>
      </c>
      <c r="AZ60" s="17"/>
      <c r="BA60" s="17">
        <f>((AN60)^2+(AO60)^2)-(AP60)^2</f>
        <v>177.42315332000001</v>
      </c>
      <c r="BB60" s="17">
        <f>2*AN60*AO60</f>
        <v>179.13922778964564</v>
      </c>
      <c r="BC60" s="17">
        <f t="shared" si="30"/>
        <v>0.9904204428543103</v>
      </c>
      <c r="BD60" s="17">
        <f t="shared" si="31"/>
        <v>0.13852718859383972</v>
      </c>
      <c r="BE60" s="17">
        <f t="shared" si="32"/>
        <v>7.9370232542392909</v>
      </c>
      <c r="BF60" s="17">
        <f>Z60-N60</f>
        <v>7.3810000000000002</v>
      </c>
      <c r="BG60" s="17"/>
      <c r="BH60" s="10">
        <v>606</v>
      </c>
      <c r="BI60" s="10">
        <f>AJ60</f>
        <v>674</v>
      </c>
      <c r="BJ60" s="10">
        <f t="shared" si="6"/>
        <v>68</v>
      </c>
      <c r="BK60" s="10">
        <f t="shared" si="7"/>
        <v>640</v>
      </c>
      <c r="BL60" s="10">
        <f t="shared" si="33"/>
        <v>34</v>
      </c>
      <c r="BM60" s="10">
        <v>2000</v>
      </c>
      <c r="BN60" s="10">
        <f t="shared" si="34"/>
        <v>5.0000000000000001E-4</v>
      </c>
      <c r="BO60" s="10">
        <f t="shared" si="35"/>
        <v>3.4000000000000002E-2</v>
      </c>
      <c r="BQ60" s="10">
        <f>AE60-Y60</f>
        <v>2.9299999999999997</v>
      </c>
      <c r="BR60" s="10">
        <f>AF60-Z60</f>
        <v>15.740000000000002</v>
      </c>
      <c r="BS60" s="14">
        <f t="shared" si="36"/>
        <v>0.29299999999999993</v>
      </c>
      <c r="BT60" s="14">
        <f t="shared" si="8"/>
        <v>1.5740000000000003</v>
      </c>
      <c r="BU60" s="10">
        <f t="shared" si="9"/>
        <v>1.6010387253280294</v>
      </c>
      <c r="BV60" s="10">
        <f t="shared" si="10"/>
        <v>2.5633250000000012</v>
      </c>
      <c r="BW60" s="10">
        <f>AK60-Y60</f>
        <v>8.9499999999999993</v>
      </c>
      <c r="BX60" s="10">
        <f>AL60-Z60</f>
        <v>49.05</v>
      </c>
      <c r="BY60" s="10">
        <f t="shared" si="11"/>
        <v>0.26323529411764701</v>
      </c>
      <c r="BZ60" s="10">
        <f t="shared" si="12"/>
        <v>1.4426470588235292</v>
      </c>
      <c r="CA60" s="10">
        <f t="shared" si="37"/>
        <v>1.4664662820540346</v>
      </c>
      <c r="CB60" s="10">
        <f t="shared" si="13"/>
        <v>2.1505233564013833</v>
      </c>
      <c r="CD60" s="10">
        <f>(ATAN2(J60-M60,K60-N60))</f>
        <v>0.39509040473211615</v>
      </c>
      <c r="CE60" s="10">
        <f>(ATAN2(V60-Y60,W60-Z60))</f>
        <v>1.5275955564606809</v>
      </c>
      <c r="CF60" s="10">
        <f>ATAN2(AB60-AE60,AC60-AF60)</f>
        <v>2.0480485385734779</v>
      </c>
      <c r="CG60" s="10">
        <f>ATAN2(AH60-AK60,AI60-AL60)</f>
        <v>3.0291418586013408</v>
      </c>
      <c r="CI60" s="10">
        <f t="shared" si="47"/>
        <v>22.637012717265783</v>
      </c>
      <c r="CJ60" s="10">
        <f t="shared" si="47"/>
        <v>87.524778188135471</v>
      </c>
      <c r="CK60" s="10">
        <f t="shared" si="47"/>
        <v>117.34453749819647</v>
      </c>
      <c r="CL60" s="10">
        <f t="shared" si="47"/>
        <v>173.55704404427081</v>
      </c>
      <c r="CN60" s="10">
        <f t="shared" si="48"/>
        <v>22.637012717265783</v>
      </c>
      <c r="CO60" s="10">
        <f t="shared" si="48"/>
        <v>87.524778188135471</v>
      </c>
      <c r="CP60" s="10">
        <f t="shared" si="48"/>
        <v>117.34453749819647</v>
      </c>
      <c r="CQ60" s="10">
        <f t="shared" si="43"/>
        <v>173.55704404427081</v>
      </c>
      <c r="CS60" s="10">
        <f t="shared" si="49"/>
        <v>0.39509040473211615</v>
      </c>
      <c r="CT60" s="10">
        <f t="shared" si="49"/>
        <v>1.5275955564606809</v>
      </c>
      <c r="CU60" s="10">
        <f t="shared" si="49"/>
        <v>2.0480485385734779</v>
      </c>
      <c r="CV60" s="10">
        <f t="shared" si="49"/>
        <v>3.0291418586013408</v>
      </c>
      <c r="CX60" s="10">
        <f t="shared" si="50"/>
        <v>1.1325051517285647</v>
      </c>
      <c r="CY60" s="10">
        <f t="shared" si="50"/>
        <v>0.520452982112797</v>
      </c>
      <c r="CZ60" s="10">
        <f t="shared" si="18"/>
        <v>1.5015463021406599</v>
      </c>
      <c r="DB60" s="10">
        <f t="shared" si="19"/>
        <v>52.0452982112797</v>
      </c>
      <c r="DC60" s="10">
        <f t="shared" si="38"/>
        <v>44.163126533548819</v>
      </c>
      <c r="DE60" s="10">
        <f t="shared" si="51"/>
        <v>2708.713065901034</v>
      </c>
      <c r="DF60" s="10">
        <f t="shared" si="51"/>
        <v>1950.3817452182439</v>
      </c>
      <c r="DH60" s="10">
        <f>(1/12*I60*(F60^2))</f>
        <v>1.3659163541666666E-9</v>
      </c>
      <c r="DJ60" s="10">
        <f t="shared" si="39"/>
        <v>1.3320291613308621E-3</v>
      </c>
      <c r="DK60" s="10">
        <f>((1/2*I60*(CA60^2))*1000)</f>
        <v>8.4408041738754297E-2</v>
      </c>
      <c r="DL60" s="10">
        <f>(I60*9.8*(BF60))/1000</f>
        <v>5.6782033000000007E-6</v>
      </c>
      <c r="DM60" s="10">
        <f t="shared" si="40"/>
        <v>8.5745749103385158E-2</v>
      </c>
      <c r="DN60" s="10">
        <f t="shared" si="41"/>
        <v>1.5780832417052593</v>
      </c>
    </row>
    <row r="61" spans="1:118" ht="16" x14ac:dyDescent="0.2">
      <c r="B61" s="10" t="s">
        <v>19</v>
      </c>
      <c r="C61" s="16">
        <v>75</v>
      </c>
      <c r="D61" s="11" t="s">
        <v>125</v>
      </c>
      <c r="E61" s="10">
        <v>14.45</v>
      </c>
      <c r="F61" s="10">
        <f t="shared" si="0"/>
        <v>1.4449999999999999E-2</v>
      </c>
      <c r="G61" s="10">
        <f>VLOOKUP(B61,'[1]General info'!$A$6:$I$12,9,FALSE)</f>
        <v>16.100000000000001</v>
      </c>
      <c r="H61" s="10">
        <v>7.85E-2</v>
      </c>
      <c r="I61" s="10">
        <f t="shared" si="1"/>
        <v>7.8499999999999997E-5</v>
      </c>
      <c r="J61" s="10">
        <v>12.05</v>
      </c>
      <c r="K61" s="10">
        <v>7.5750000000000002</v>
      </c>
      <c r="L61" s="10">
        <v>386</v>
      </c>
      <c r="M61" s="10">
        <v>9.4120000000000008</v>
      </c>
      <c r="N61" s="10">
        <v>1.3620000000000001</v>
      </c>
      <c r="O61" s="10">
        <v>386</v>
      </c>
      <c r="P61" s="10">
        <v>0.28000000000000003</v>
      </c>
      <c r="Q61" s="10">
        <v>2.12</v>
      </c>
      <c r="R61" s="10">
        <v>386</v>
      </c>
      <c r="S61" s="10">
        <v>8.3789999999999996</v>
      </c>
      <c r="T61" s="10">
        <v>-0.11600000000000001</v>
      </c>
      <c r="U61" s="10">
        <v>386</v>
      </c>
      <c r="V61" s="14">
        <v>12.3</v>
      </c>
      <c r="W61" s="14">
        <v>24.31</v>
      </c>
      <c r="X61" s="14">
        <v>439</v>
      </c>
      <c r="Y61" s="14">
        <v>12.78</v>
      </c>
      <c r="Z61" s="14">
        <v>17.14</v>
      </c>
      <c r="AA61" s="14">
        <v>439</v>
      </c>
      <c r="AB61" s="10">
        <v>12.49</v>
      </c>
      <c r="AC61" s="10">
        <v>39.26</v>
      </c>
      <c r="AD61" s="17">
        <f t="shared" si="56"/>
        <v>459</v>
      </c>
      <c r="AE61" s="10">
        <v>15.57</v>
      </c>
      <c r="AF61" s="10">
        <v>33.36</v>
      </c>
      <c r="AG61" s="17">
        <f t="shared" si="57"/>
        <v>459</v>
      </c>
      <c r="AH61" s="10">
        <v>16.5</v>
      </c>
      <c r="AI61" s="10">
        <v>72.819999999999993</v>
      </c>
      <c r="AJ61" s="10">
        <v>513</v>
      </c>
      <c r="AK61" s="10">
        <v>22.9</v>
      </c>
      <c r="AL61" s="10">
        <v>71.47</v>
      </c>
      <c r="AM61" s="10">
        <v>513</v>
      </c>
      <c r="AN61" s="17">
        <f t="shared" si="54"/>
        <v>9.1634048257184411</v>
      </c>
      <c r="AO61" s="17">
        <f t="shared" si="55"/>
        <v>8.4019936324660467</v>
      </c>
      <c r="AP61" s="17">
        <f t="shared" si="4"/>
        <v>1.8032118566602215</v>
      </c>
      <c r="AQ61" s="17">
        <f t="shared" si="23"/>
        <v>25.236412185570273</v>
      </c>
      <c r="AR61" s="17">
        <f t="shared" si="24"/>
        <v>24.738708879001749</v>
      </c>
      <c r="AS61" s="17">
        <f t="shared" si="25"/>
        <v>23.129013122050843</v>
      </c>
      <c r="AT61" s="17">
        <f t="shared" si="26"/>
        <v>1.1368003109317271</v>
      </c>
      <c r="AU61" s="17">
        <f t="shared" si="5"/>
        <v>65.133859965547657</v>
      </c>
      <c r="AV61" s="17">
        <f t="shared" si="27"/>
        <v>114.86614003445234</v>
      </c>
      <c r="AW61" s="17">
        <f t="shared" si="42"/>
        <v>-8.2814973539646869E-2</v>
      </c>
      <c r="AX61" s="17">
        <f t="shared" si="28"/>
        <v>-4.7449484643093536</v>
      </c>
      <c r="AY61" s="17">
        <f t="shared" si="29"/>
        <v>-69.878808429857017</v>
      </c>
      <c r="AZ61" s="17"/>
      <c r="BA61" s="17">
        <f>((AN61)^2+(AO61)^2)-(AP61)^2</f>
        <v>151.309912</v>
      </c>
      <c r="BB61" s="17">
        <f>2*AN61*AO61</f>
        <v>153.98173799478997</v>
      </c>
      <c r="BC61" s="17">
        <f t="shared" si="30"/>
        <v>0.98264842292609811</v>
      </c>
      <c r="BD61" s="17">
        <f t="shared" si="31"/>
        <v>0.1865582488116333</v>
      </c>
      <c r="BE61" s="17">
        <f t="shared" si="32"/>
        <v>10.689000290257388</v>
      </c>
      <c r="BF61" s="17">
        <f>Z61-N61</f>
        <v>15.778</v>
      </c>
      <c r="BG61" s="17"/>
      <c r="BH61" s="14">
        <v>439</v>
      </c>
      <c r="BI61" s="10">
        <f>AJ61</f>
        <v>513</v>
      </c>
      <c r="BJ61" s="10">
        <f t="shared" si="6"/>
        <v>74</v>
      </c>
      <c r="BK61" s="10">
        <f t="shared" si="7"/>
        <v>476</v>
      </c>
      <c r="BL61" s="10">
        <f t="shared" si="33"/>
        <v>37</v>
      </c>
      <c r="BM61" s="10">
        <v>2000</v>
      </c>
      <c r="BN61" s="10">
        <f t="shared" si="34"/>
        <v>5.0000000000000001E-4</v>
      </c>
      <c r="BO61" s="10">
        <f t="shared" si="35"/>
        <v>3.6999999999999998E-2</v>
      </c>
      <c r="BQ61" s="10">
        <f>AE61-Y61</f>
        <v>2.7900000000000009</v>
      </c>
      <c r="BR61" s="10">
        <f>AF61-Z61</f>
        <v>16.22</v>
      </c>
      <c r="BS61" s="14">
        <f t="shared" si="36"/>
        <v>0.27900000000000014</v>
      </c>
      <c r="BT61" s="14">
        <f t="shared" si="8"/>
        <v>1.6219999999999997</v>
      </c>
      <c r="BU61" s="10">
        <f t="shared" si="9"/>
        <v>1.6458204640847067</v>
      </c>
      <c r="BV61" s="10">
        <f t="shared" si="10"/>
        <v>2.7087249999999994</v>
      </c>
      <c r="BW61" s="10">
        <f>AK61-Y61</f>
        <v>10.119999999999999</v>
      </c>
      <c r="BX61" s="10">
        <f>AL61-Z61</f>
        <v>54.33</v>
      </c>
      <c r="BY61" s="10">
        <f t="shared" si="11"/>
        <v>0.2735135135135135</v>
      </c>
      <c r="BZ61" s="10">
        <f t="shared" si="12"/>
        <v>1.4683783783783784</v>
      </c>
      <c r="CA61" s="10">
        <f t="shared" si="37"/>
        <v>1.4936347291636007</v>
      </c>
      <c r="CB61" s="10">
        <f t="shared" si="13"/>
        <v>2.230944704163623</v>
      </c>
      <c r="CD61" s="10">
        <f>(ATAN2(J61-M61,K61-N61))</f>
        <v>1.169269959182401</v>
      </c>
      <c r="CE61" s="10">
        <f>(ATAN2(V61-Y61,W61-Z61))</f>
        <v>1.6376421912022932</v>
      </c>
      <c r="CF61" s="10">
        <f>ATAN2(AB61-AE61,AC61-AF61)</f>
        <v>2.0519152761625037</v>
      </c>
      <c r="CG61" s="10">
        <f>ATAN2(AH61-AK61,AI61-AL61)</f>
        <v>2.9337027263875308</v>
      </c>
      <c r="CI61" s="10">
        <f t="shared" si="47"/>
        <v>66.994233772585616</v>
      </c>
      <c r="CJ61" s="10">
        <f t="shared" si="47"/>
        <v>93.829985908447597</v>
      </c>
      <c r="CK61" s="10">
        <f t="shared" si="47"/>
        <v>117.56608524253224</v>
      </c>
      <c r="CL61" s="10">
        <f t="shared" si="47"/>
        <v>168.08878456802844</v>
      </c>
      <c r="CN61" s="10">
        <f t="shared" si="48"/>
        <v>66.994233772585616</v>
      </c>
      <c r="CO61" s="10">
        <f t="shared" si="48"/>
        <v>93.829985908447597</v>
      </c>
      <c r="CP61" s="10">
        <f t="shared" si="48"/>
        <v>117.56608524253224</v>
      </c>
      <c r="CQ61" s="10">
        <f t="shared" si="43"/>
        <v>168.08878456802844</v>
      </c>
      <c r="CS61" s="10">
        <f t="shared" si="49"/>
        <v>1.169269959182401</v>
      </c>
      <c r="CT61" s="10">
        <f t="shared" si="49"/>
        <v>1.6376421912022934</v>
      </c>
      <c r="CU61" s="10">
        <f t="shared" si="49"/>
        <v>2.0519152761625037</v>
      </c>
      <c r="CV61" s="10">
        <f t="shared" si="49"/>
        <v>2.9337027263875308</v>
      </c>
      <c r="CX61" s="10">
        <f t="shared" si="50"/>
        <v>0.46837223201989242</v>
      </c>
      <c r="CY61" s="10">
        <f t="shared" si="50"/>
        <v>0.41427308496021031</v>
      </c>
      <c r="CZ61" s="10">
        <f t="shared" si="18"/>
        <v>1.2960605351852375</v>
      </c>
      <c r="DB61" s="10">
        <f t="shared" si="19"/>
        <v>41.427308496021034</v>
      </c>
      <c r="DC61" s="10">
        <f t="shared" si="38"/>
        <v>35.028663113114526</v>
      </c>
      <c r="DE61" s="10">
        <f t="shared" si="51"/>
        <v>1716.2218892244966</v>
      </c>
      <c r="DF61" s="10">
        <f t="shared" si="51"/>
        <v>1227.0072394920703</v>
      </c>
      <c r="DH61" s="10">
        <f>(1/12*I61*(F61^2))</f>
        <v>1.3659163541666666E-9</v>
      </c>
      <c r="DJ61" s="10">
        <f t="shared" si="39"/>
        <v>8.3799462755155727E-4</v>
      </c>
      <c r="DK61" s="10">
        <f>((1/2*I61*(CA61^2))*1000)</f>
        <v>8.7564579638422194E-2</v>
      </c>
      <c r="DL61" s="10">
        <f>(I61*9.8*(BF61))/1000</f>
        <v>1.21380154E-5</v>
      </c>
      <c r="DM61" s="10">
        <f t="shared" si="40"/>
        <v>8.841471228137375E-2</v>
      </c>
      <c r="DN61" s="10">
        <f t="shared" si="41"/>
        <v>0.95700182769318765</v>
      </c>
    </row>
    <row r="62" spans="1:118" ht="16" x14ac:dyDescent="0.2">
      <c r="B62" s="10" t="s">
        <v>19</v>
      </c>
      <c r="C62" s="16">
        <v>75</v>
      </c>
      <c r="D62" s="11" t="s">
        <v>126</v>
      </c>
      <c r="E62" s="10">
        <v>14.45</v>
      </c>
      <c r="F62" s="10">
        <f t="shared" si="0"/>
        <v>1.4449999999999999E-2</v>
      </c>
      <c r="G62" s="10">
        <f>VLOOKUP(B62,'[1]General info'!$A$6:$I$12,9,FALSE)</f>
        <v>16.100000000000001</v>
      </c>
      <c r="H62" s="10">
        <v>7.85E-2</v>
      </c>
      <c r="I62" s="10">
        <f t="shared" si="1"/>
        <v>7.8499999999999997E-5</v>
      </c>
      <c r="J62" s="10">
        <v>9.0820000000000007</v>
      </c>
      <c r="K62" s="10">
        <v>12.11</v>
      </c>
      <c r="L62" s="10">
        <v>663</v>
      </c>
      <c r="M62" s="10">
        <v>2.5030000000000001</v>
      </c>
      <c r="N62" s="10">
        <v>10.199999999999999</v>
      </c>
      <c r="O62" s="10">
        <v>663</v>
      </c>
      <c r="P62" s="10">
        <v>2.2719999999999998</v>
      </c>
      <c r="Q62" s="10">
        <v>2.0470000000000002</v>
      </c>
      <c r="R62" s="10">
        <v>663</v>
      </c>
      <c r="S62" s="10">
        <v>0.23699999999999999</v>
      </c>
      <c r="T62" s="10">
        <v>9.3049999999999997</v>
      </c>
      <c r="U62" s="10">
        <v>663</v>
      </c>
      <c r="V62" s="10">
        <v>15.37</v>
      </c>
      <c r="W62" s="10">
        <v>24.04</v>
      </c>
      <c r="X62" s="10">
        <v>705</v>
      </c>
      <c r="Y62" s="10">
        <v>15.59</v>
      </c>
      <c r="Z62" s="10">
        <v>16.760000000000002</v>
      </c>
      <c r="AA62" s="10">
        <v>705</v>
      </c>
      <c r="AB62" s="10">
        <v>17.510000000000002</v>
      </c>
      <c r="AC62" s="10">
        <v>37.729999999999997</v>
      </c>
      <c r="AD62" s="17">
        <f t="shared" si="56"/>
        <v>725</v>
      </c>
      <c r="AE62" s="10">
        <v>20.29</v>
      </c>
      <c r="AF62" s="10">
        <v>31.42</v>
      </c>
      <c r="AG62" s="17">
        <f t="shared" si="57"/>
        <v>725</v>
      </c>
      <c r="AH62" s="10">
        <v>26.57</v>
      </c>
      <c r="AI62" s="10">
        <v>67.209999999999994</v>
      </c>
      <c r="AJ62" s="10">
        <v>781</v>
      </c>
      <c r="AK62" s="10">
        <v>33.159999999999997</v>
      </c>
      <c r="AL62" s="10">
        <v>67.150000000000006</v>
      </c>
      <c r="AM62" s="10">
        <v>781</v>
      </c>
      <c r="AN62" s="17">
        <f t="shared" si="54"/>
        <v>8.156271819894183</v>
      </c>
      <c r="AO62" s="17">
        <f t="shared" si="55"/>
        <v>7.5378902220714243</v>
      </c>
      <c r="AP62" s="17">
        <f t="shared" si="4"/>
        <v>2.4363458293107731</v>
      </c>
      <c r="AQ62" s="17">
        <f t="shared" si="23"/>
        <v>25.597844694426907</v>
      </c>
      <c r="AR62" s="17">
        <f t="shared" si="24"/>
        <v>21.121740316555357</v>
      </c>
      <c r="AS62" s="17">
        <f t="shared" si="25"/>
        <v>18.897229664688947</v>
      </c>
      <c r="AT62" s="17">
        <f t="shared" si="26"/>
        <v>0.59494170557384363</v>
      </c>
      <c r="AU62" s="17">
        <f t="shared" si="5"/>
        <v>34.087648785696082</v>
      </c>
      <c r="AV62" s="17">
        <f t="shared" si="27"/>
        <v>145.91235121430392</v>
      </c>
      <c r="AW62" s="17">
        <f t="shared" si="42"/>
        <v>1.5424707758616394</v>
      </c>
      <c r="AX62" s="17">
        <f t="shared" si="28"/>
        <v>88.377065479141507</v>
      </c>
      <c r="AY62" s="17">
        <f t="shared" si="29"/>
        <v>54.289416693445425</v>
      </c>
      <c r="AZ62" s="17"/>
      <c r="BA62" s="17">
        <f>((AN62)^2+(AO62)^2)-(AP62)^2</f>
        <v>117.40877799999996</v>
      </c>
      <c r="BB62" s="17">
        <f>2*AN62*AO62</f>
        <v>122.96216319947413</v>
      </c>
      <c r="BC62" s="17">
        <f t="shared" si="30"/>
        <v>0.95483663384755801</v>
      </c>
      <c r="BD62" s="17">
        <f t="shared" si="31"/>
        <v>0.30168684349410202</v>
      </c>
      <c r="BE62" s="17">
        <f t="shared" si="32"/>
        <v>17.285382866834706</v>
      </c>
      <c r="BF62" s="17">
        <f>Z62-N62</f>
        <v>6.5600000000000023</v>
      </c>
      <c r="BG62" s="17"/>
      <c r="BH62" s="10">
        <v>705</v>
      </c>
      <c r="BI62" s="10">
        <f>AJ62</f>
        <v>781</v>
      </c>
      <c r="BJ62" s="10">
        <f t="shared" si="6"/>
        <v>76</v>
      </c>
      <c r="BK62" s="10">
        <f t="shared" si="7"/>
        <v>743</v>
      </c>
      <c r="BL62" s="10">
        <f t="shared" si="33"/>
        <v>38</v>
      </c>
      <c r="BM62" s="10">
        <v>2000</v>
      </c>
      <c r="BN62" s="10">
        <f t="shared" si="34"/>
        <v>5.0000000000000001E-4</v>
      </c>
      <c r="BO62" s="10">
        <f t="shared" si="35"/>
        <v>3.7999999999999999E-2</v>
      </c>
      <c r="BQ62" s="10">
        <f>AE62-Y62</f>
        <v>4.6999999999999993</v>
      </c>
      <c r="BR62" s="10">
        <f>AF62-Z62</f>
        <v>14.66</v>
      </c>
      <c r="BS62" s="14">
        <f t="shared" si="36"/>
        <v>0.46999999999999992</v>
      </c>
      <c r="BT62" s="14">
        <f t="shared" si="8"/>
        <v>1.466</v>
      </c>
      <c r="BU62" s="10">
        <f t="shared" si="9"/>
        <v>1.539498619681096</v>
      </c>
      <c r="BV62" s="10">
        <f t="shared" si="10"/>
        <v>2.3700559999999999</v>
      </c>
      <c r="BW62" s="10">
        <f>AK62-Y62</f>
        <v>17.569999999999997</v>
      </c>
      <c r="BX62" s="10">
        <f>AL62-Z62</f>
        <v>50.39</v>
      </c>
      <c r="BY62" s="10">
        <f t="shared" si="11"/>
        <v>0.46236842105263148</v>
      </c>
      <c r="BZ62" s="10">
        <f t="shared" si="12"/>
        <v>1.3260526315789476</v>
      </c>
      <c r="CA62" s="10">
        <f t="shared" si="37"/>
        <v>1.4043504329419192</v>
      </c>
      <c r="CB62" s="10">
        <f t="shared" si="13"/>
        <v>1.9722001385041559</v>
      </c>
      <c r="CD62" s="10">
        <f>(ATAN2(J62-M62,K62-N62))</f>
        <v>0.28255043042689038</v>
      </c>
      <c r="CE62" s="10">
        <f>(ATAN2(V62-Y62,W62-Z62))</f>
        <v>1.6010069127972038</v>
      </c>
      <c r="CF62" s="10">
        <f>ATAN2(AB62-AE62,AC62-AF62)</f>
        <v>1.9857810859076324</v>
      </c>
      <c r="CG62" s="10">
        <f>ATAN2(AH62-AK62,AI62-AL62)</f>
        <v>3.1324882010602471</v>
      </c>
      <c r="CI62" s="10">
        <f t="shared" si="47"/>
        <v>16.188947163065617</v>
      </c>
      <c r="CJ62" s="10">
        <f t="shared" si="47"/>
        <v>91.730939074549198</v>
      </c>
      <c r="CK62" s="10">
        <f t="shared" si="47"/>
        <v>113.77687525941289</v>
      </c>
      <c r="CL62" s="10">
        <f t="shared" si="47"/>
        <v>179.47835329527982</v>
      </c>
      <c r="CN62" s="10">
        <f t="shared" si="48"/>
        <v>16.188947163065617</v>
      </c>
      <c r="CO62" s="10">
        <f t="shared" si="48"/>
        <v>91.730939074549198</v>
      </c>
      <c r="CP62" s="10">
        <f t="shared" si="48"/>
        <v>113.77687525941289</v>
      </c>
      <c r="CQ62" s="10">
        <f t="shared" si="43"/>
        <v>179.47835329527982</v>
      </c>
      <c r="CS62" s="10">
        <f t="shared" si="49"/>
        <v>0.28255043042689038</v>
      </c>
      <c r="CT62" s="10">
        <f t="shared" si="49"/>
        <v>1.6010069127972038</v>
      </c>
      <c r="CU62" s="10">
        <f t="shared" si="49"/>
        <v>1.9857810859076324</v>
      </c>
      <c r="CV62" s="10">
        <f t="shared" si="49"/>
        <v>3.1324882010602475</v>
      </c>
      <c r="CX62" s="10">
        <f t="shared" si="50"/>
        <v>1.3184564823703133</v>
      </c>
      <c r="CY62" s="10">
        <f t="shared" si="50"/>
        <v>0.38477417311042861</v>
      </c>
      <c r="CZ62" s="10">
        <f t="shared" si="18"/>
        <v>1.5314812882630437</v>
      </c>
      <c r="DB62" s="10">
        <f t="shared" si="19"/>
        <v>38.477417311042863</v>
      </c>
      <c r="DC62" s="10">
        <f t="shared" si="38"/>
        <v>40.302139164816943</v>
      </c>
      <c r="DE62" s="10">
        <f t="shared" si="51"/>
        <v>1480.5116429281411</v>
      </c>
      <c r="DF62" s="10">
        <f t="shared" si="51"/>
        <v>1624.2624212602716</v>
      </c>
      <c r="DH62" s="10">
        <f>(1/12*I62*(F62^2))</f>
        <v>1.3659163541666666E-9</v>
      </c>
      <c r="DJ62" s="10">
        <f t="shared" si="39"/>
        <v>1.1093033023288762E-3</v>
      </c>
      <c r="DK62" s="10">
        <f>((1/2*I62*(CA62^2))*1000)</f>
        <v>7.7408855436288115E-2</v>
      </c>
      <c r="DL62" s="10">
        <f>(I62*9.8*(BF62))/1000</f>
        <v>5.046608000000002E-6</v>
      </c>
      <c r="DM62" s="10">
        <f t="shared" si="40"/>
        <v>7.8523205346616998E-2</v>
      </c>
      <c r="DN62" s="10">
        <f t="shared" si="41"/>
        <v>1.4330444444329702</v>
      </c>
    </row>
    <row r="63" spans="1:118" ht="16" x14ac:dyDescent="0.2">
      <c r="B63" s="10" t="s">
        <v>19</v>
      </c>
      <c r="C63" s="16">
        <v>75</v>
      </c>
      <c r="D63" s="11" t="s">
        <v>158</v>
      </c>
      <c r="E63" s="10">
        <v>14.45</v>
      </c>
      <c r="F63" s="10">
        <f t="shared" si="0"/>
        <v>1.4449999999999999E-2</v>
      </c>
      <c r="G63" s="10">
        <f>VLOOKUP(B63,'[1]General info'!$A$6:$I$12,9,FALSE)</f>
        <v>16.100000000000001</v>
      </c>
      <c r="H63" s="10">
        <v>7.85E-2</v>
      </c>
      <c r="I63" s="10">
        <f t="shared" si="1"/>
        <v>7.8499999999999997E-5</v>
      </c>
      <c r="J63" s="10">
        <v>10.95</v>
      </c>
      <c r="K63" s="10">
        <v>8.9139999999999997</v>
      </c>
      <c r="L63" s="10">
        <v>688</v>
      </c>
      <c r="M63" s="10">
        <v>8.5050000000000008</v>
      </c>
      <c r="N63" s="10">
        <v>2.1070000000000002</v>
      </c>
      <c r="O63" s="10">
        <v>688</v>
      </c>
      <c r="P63" s="10">
        <v>0.374</v>
      </c>
      <c r="Q63" s="10">
        <v>2.073</v>
      </c>
      <c r="R63" s="10">
        <v>688</v>
      </c>
      <c r="S63" s="10">
        <v>7.6109999999999998</v>
      </c>
      <c r="T63" s="10">
        <v>6.2590000000000007E-2</v>
      </c>
      <c r="U63" s="10">
        <v>688</v>
      </c>
      <c r="V63" s="10">
        <v>12.88</v>
      </c>
      <c r="W63" s="10">
        <v>26.92</v>
      </c>
      <c r="X63" s="10">
        <v>740</v>
      </c>
      <c r="Y63" s="10">
        <v>12.57</v>
      </c>
      <c r="Z63" s="10">
        <v>19.86</v>
      </c>
      <c r="AA63" s="10">
        <v>740</v>
      </c>
      <c r="AB63" s="10">
        <v>14.15</v>
      </c>
      <c r="AC63" s="10">
        <v>45.05</v>
      </c>
      <c r="AD63" s="17">
        <f t="shared" si="56"/>
        <v>760</v>
      </c>
      <c r="AE63" s="10">
        <v>16.57</v>
      </c>
      <c r="AF63" s="10">
        <v>38.17</v>
      </c>
      <c r="AG63" s="17">
        <f t="shared" si="57"/>
        <v>760</v>
      </c>
      <c r="AH63" s="10">
        <v>16.989999999999998</v>
      </c>
      <c r="AI63" s="10">
        <v>71.41</v>
      </c>
      <c r="AJ63" s="10">
        <v>794</v>
      </c>
      <c r="AK63" s="10">
        <v>22.55</v>
      </c>
      <c r="AL63" s="10">
        <v>67.59</v>
      </c>
      <c r="AM63" s="10">
        <v>794</v>
      </c>
      <c r="AN63" s="17">
        <f t="shared" si="54"/>
        <v>8.1310710856565507</v>
      </c>
      <c r="AO63" s="17">
        <f t="shared" si="55"/>
        <v>7.5110530132665154</v>
      </c>
      <c r="AP63" s="17">
        <f t="shared" si="4"/>
        <v>2.2313332893362214</v>
      </c>
      <c r="AQ63" s="17">
        <f t="shared" si="23"/>
        <v>27.816783512836274</v>
      </c>
      <c r="AR63" s="17">
        <f t="shared" si="24"/>
        <v>27.36937764926525</v>
      </c>
      <c r="AS63" s="17">
        <f t="shared" si="25"/>
        <v>25.195745553565192</v>
      </c>
      <c r="AT63" s="17">
        <f t="shared" si="26"/>
        <v>0.99664441200974108</v>
      </c>
      <c r="AU63" s="17">
        <f t="shared" si="5"/>
        <v>57.103518483455701</v>
      </c>
      <c r="AV63" s="17">
        <f t="shared" si="27"/>
        <v>122.8964815165443</v>
      </c>
      <c r="AW63" s="17">
        <f t="shared" si="42"/>
        <v>4.1815031160736781E-3</v>
      </c>
      <c r="AX63" s="17">
        <f t="shared" si="28"/>
        <v>0.23958248057182413</v>
      </c>
      <c r="AY63" s="17">
        <f t="shared" si="29"/>
        <v>-56.863936002883875</v>
      </c>
      <c r="AZ63" s="17"/>
      <c r="BA63" s="17">
        <f>((AN63)^2+(AO63)^2)-(AP63)^2</f>
        <v>117.55138611999999</v>
      </c>
      <c r="BB63" s="17">
        <f>2*AN63*AO63</f>
        <v>122.14581195800974</v>
      </c>
      <c r="BC63" s="17">
        <f t="shared" si="30"/>
        <v>0.96238572764501173</v>
      </c>
      <c r="BD63" s="17">
        <f t="shared" si="31"/>
        <v>0.27514531492167427</v>
      </c>
      <c r="BE63" s="17">
        <f t="shared" si="32"/>
        <v>15.764665297808811</v>
      </c>
      <c r="BF63" s="17">
        <f>Z63-N63</f>
        <v>17.753</v>
      </c>
      <c r="BG63" s="17"/>
      <c r="BH63" s="10">
        <v>740</v>
      </c>
      <c r="BI63" s="10">
        <f>AJ63</f>
        <v>794</v>
      </c>
      <c r="BJ63" s="10">
        <f t="shared" si="6"/>
        <v>54</v>
      </c>
      <c r="BK63" s="10">
        <f t="shared" si="7"/>
        <v>767</v>
      </c>
      <c r="BL63" s="10">
        <f t="shared" si="33"/>
        <v>27</v>
      </c>
      <c r="BM63" s="10">
        <v>2000</v>
      </c>
      <c r="BN63" s="10">
        <f t="shared" si="34"/>
        <v>5.0000000000000001E-4</v>
      </c>
      <c r="BO63" s="10">
        <f t="shared" si="35"/>
        <v>2.7E-2</v>
      </c>
      <c r="BQ63" s="10">
        <f>AE63-Y63</f>
        <v>4</v>
      </c>
      <c r="BR63" s="10">
        <f>AF63-Z63</f>
        <v>18.310000000000002</v>
      </c>
      <c r="BS63" s="14">
        <f t="shared" si="36"/>
        <v>0.4</v>
      </c>
      <c r="BT63" s="14">
        <f t="shared" si="8"/>
        <v>1.8310000000000002</v>
      </c>
      <c r="BU63" s="10">
        <f t="shared" si="9"/>
        <v>1.8741827552295962</v>
      </c>
      <c r="BV63" s="10">
        <f t="shared" si="10"/>
        <v>3.5125610000000007</v>
      </c>
      <c r="BW63" s="10">
        <f>AK63-Y63</f>
        <v>9.98</v>
      </c>
      <c r="BX63" s="10">
        <f>AL63-Z63</f>
        <v>47.730000000000004</v>
      </c>
      <c r="BY63" s="10">
        <f t="shared" si="11"/>
        <v>0.3696296296296297</v>
      </c>
      <c r="BZ63" s="10">
        <f t="shared" si="12"/>
        <v>1.7677777777777781</v>
      </c>
      <c r="CA63" s="10">
        <f t="shared" si="37"/>
        <v>1.8060078445856975</v>
      </c>
      <c r="CB63" s="10">
        <f t="shared" si="13"/>
        <v>3.2616643347050771</v>
      </c>
      <c r="CD63" s="10">
        <f>(ATAN2(J63-M63,K63-N63))</f>
        <v>1.2259588228927603</v>
      </c>
      <c r="CE63" s="10">
        <f>(ATAN2(V63-Y63,W63-Z63))</f>
        <v>1.5269151652795701</v>
      </c>
      <c r="CF63" s="10">
        <f>ATAN2(AB63-AE63,AC63-AF63)</f>
        <v>1.9090241409212159</v>
      </c>
      <c r="CG63" s="10">
        <f>ATAN2(AH63-AK63,AI63-AL63)</f>
        <v>2.5396106975812347</v>
      </c>
      <c r="CI63" s="10">
        <f t="shared" si="47"/>
        <v>70.242266408581528</v>
      </c>
      <c r="CJ63" s="10">
        <f t="shared" si="47"/>
        <v>87.485794645039903</v>
      </c>
      <c r="CK63" s="10">
        <f t="shared" si="47"/>
        <v>109.37902626337338</v>
      </c>
      <c r="CL63" s="10">
        <f t="shared" si="47"/>
        <v>145.50897457767962</v>
      </c>
      <c r="CN63" s="10">
        <f t="shared" si="48"/>
        <v>70.242266408581528</v>
      </c>
      <c r="CO63" s="10">
        <f t="shared" si="48"/>
        <v>87.485794645039903</v>
      </c>
      <c r="CP63" s="10">
        <f t="shared" si="48"/>
        <v>109.37902626337338</v>
      </c>
      <c r="CQ63" s="10">
        <f t="shared" si="43"/>
        <v>145.50897457767962</v>
      </c>
      <c r="CS63" s="10">
        <f t="shared" si="49"/>
        <v>1.2259588228927603</v>
      </c>
      <c r="CT63" s="10">
        <f t="shared" si="49"/>
        <v>1.5269151652795701</v>
      </c>
      <c r="CU63" s="10">
        <f t="shared" si="49"/>
        <v>1.9090241409212159</v>
      </c>
      <c r="CV63" s="10">
        <f t="shared" si="49"/>
        <v>2.5396106975812347</v>
      </c>
      <c r="CX63" s="10">
        <f t="shared" si="50"/>
        <v>0.30095634238680979</v>
      </c>
      <c r="CY63" s="10">
        <f t="shared" si="50"/>
        <v>0.38210897564164581</v>
      </c>
      <c r="CZ63" s="10">
        <f t="shared" si="18"/>
        <v>1.0126955323016646</v>
      </c>
      <c r="DB63" s="10">
        <f t="shared" si="19"/>
        <v>38.210897564164583</v>
      </c>
      <c r="DC63" s="10">
        <f t="shared" si="38"/>
        <v>37.507241937098691</v>
      </c>
      <c r="DE63" s="10">
        <f t="shared" si="51"/>
        <v>1460.0726926590789</v>
      </c>
      <c r="DF63" s="10">
        <f t="shared" si="51"/>
        <v>1406.7931977280548</v>
      </c>
      <c r="DH63" s="10">
        <f>(1/12*I63*(F63^2))</f>
        <v>1.3659163541666666E-9</v>
      </c>
      <c r="DJ63" s="10">
        <f t="shared" si="39"/>
        <v>9.6078091785358551E-4</v>
      </c>
      <c r="DK63" s="10">
        <f>((1/2*I63*(CA63^2))*1000)</f>
        <v>0.12802032513717426</v>
      </c>
      <c r="DL63" s="10">
        <f>(I63*9.8*(BF63))/1000</f>
        <v>1.3657382900000001E-5</v>
      </c>
      <c r="DM63" s="10">
        <f t="shared" si="40"/>
        <v>0.12899476343792785</v>
      </c>
      <c r="DN63" s="10">
        <f t="shared" si="41"/>
        <v>0.75049092151898933</v>
      </c>
    </row>
    <row r="64" spans="1:118" ht="16" x14ac:dyDescent="0.2">
      <c r="B64" s="10" t="s">
        <v>19</v>
      </c>
      <c r="C64" s="16">
        <v>75</v>
      </c>
      <c r="D64" s="11" t="s">
        <v>159</v>
      </c>
      <c r="E64" s="10">
        <v>14.45</v>
      </c>
      <c r="F64" s="10">
        <f t="shared" si="0"/>
        <v>1.4449999999999999E-2</v>
      </c>
      <c r="G64" s="10">
        <f>VLOOKUP(B64,'[1]General info'!$A$6:$I$12,9,FALSE)</f>
        <v>16.100000000000001</v>
      </c>
      <c r="H64" s="10">
        <v>7.85E-2</v>
      </c>
      <c r="I64" s="10">
        <f t="shared" si="1"/>
        <v>7.8499999999999997E-5</v>
      </c>
      <c r="J64" s="10">
        <v>8.5459999999999994</v>
      </c>
      <c r="K64" s="10">
        <v>11.7</v>
      </c>
      <c r="L64" s="10">
        <v>649</v>
      </c>
      <c r="M64" s="10">
        <v>2.0129999999999999</v>
      </c>
      <c r="N64" s="10">
        <v>9.6340000000000003</v>
      </c>
      <c r="O64" s="10">
        <v>649</v>
      </c>
      <c r="P64" s="10">
        <v>0.81699999999999995</v>
      </c>
      <c r="Q64" s="10">
        <v>0.73899999999999999</v>
      </c>
      <c r="R64" s="10">
        <v>649</v>
      </c>
      <c r="S64" s="10">
        <v>4.9740000000000001E-3</v>
      </c>
      <c r="T64" s="10">
        <v>9.3650000000000002</v>
      </c>
      <c r="U64" s="10">
        <v>649</v>
      </c>
      <c r="V64" s="10">
        <v>9.2490000000000006</v>
      </c>
      <c r="W64" s="10">
        <v>24.88</v>
      </c>
      <c r="X64" s="10">
        <v>692</v>
      </c>
      <c r="Y64" s="10">
        <v>10.52</v>
      </c>
      <c r="Z64" s="10">
        <v>17.989999999999998</v>
      </c>
      <c r="AA64" s="10">
        <v>692</v>
      </c>
      <c r="AB64" s="10">
        <v>7.0869999999999997</v>
      </c>
      <c r="AC64" s="10">
        <v>38.159999999999997</v>
      </c>
      <c r="AD64" s="17">
        <f t="shared" si="56"/>
        <v>712</v>
      </c>
      <c r="AE64" s="10">
        <v>11.01</v>
      </c>
      <c r="AF64" s="10">
        <v>33.24</v>
      </c>
      <c r="AG64" s="17">
        <f t="shared" si="57"/>
        <v>712</v>
      </c>
      <c r="AH64" s="10">
        <v>5.2110000000000003</v>
      </c>
      <c r="AI64" s="10">
        <v>66.16</v>
      </c>
      <c r="AJ64" s="10">
        <v>762</v>
      </c>
      <c r="AK64" s="10">
        <v>11.06</v>
      </c>
      <c r="AL64" s="10">
        <v>66.61</v>
      </c>
      <c r="AM64" s="10">
        <v>762</v>
      </c>
      <c r="AN64" s="17">
        <f t="shared" si="54"/>
        <v>8.9750454594948987</v>
      </c>
      <c r="AO64" s="17">
        <f t="shared" si="55"/>
        <v>8.6641365539028747</v>
      </c>
      <c r="AP64" s="17">
        <f t="shared" si="4"/>
        <v>2.0259638241281608</v>
      </c>
      <c r="AQ64" s="17">
        <f t="shared" si="23"/>
        <v>25.571204605962542</v>
      </c>
      <c r="AR64" s="17">
        <f t="shared" si="24"/>
        <v>18.0601008216642</v>
      </c>
      <c r="AS64" s="17">
        <f t="shared" si="25"/>
        <v>16.876024768884406</v>
      </c>
      <c r="AT64" s="17">
        <f t="shared" si="26"/>
        <v>0.61416489581557954</v>
      </c>
      <c r="AU64" s="17">
        <f t="shared" si="5"/>
        <v>35.189056455324618</v>
      </c>
      <c r="AV64" s="17">
        <f t="shared" si="27"/>
        <v>144.81094354467538</v>
      </c>
      <c r="AW64" s="17">
        <f t="shared" si="42"/>
        <v>1.4371403676664412</v>
      </c>
      <c r="AX64" s="17">
        <f t="shared" si="28"/>
        <v>82.342077635166476</v>
      </c>
      <c r="AY64" s="17">
        <f t="shared" si="29"/>
        <v>47.153021179841858</v>
      </c>
      <c r="AZ64" s="17"/>
      <c r="BA64" s="17">
        <f>((AN64)^2+(AO64)^2)-(AP64)^2</f>
        <v>151.51417380799998</v>
      </c>
      <c r="BB64" s="17">
        <f>2*AN64*AO64</f>
        <v>155.52203887709956</v>
      </c>
      <c r="BC64" s="17">
        <f t="shared" si="30"/>
        <v>0.97422960052454832</v>
      </c>
      <c r="BD64" s="17">
        <f t="shared" si="31"/>
        <v>0.22751638208730496</v>
      </c>
      <c r="BE64" s="17">
        <f t="shared" si="32"/>
        <v>13.03572846368756</v>
      </c>
      <c r="BF64" s="17">
        <f>Z64-N64</f>
        <v>8.3559999999999981</v>
      </c>
      <c r="BG64" s="17"/>
      <c r="BH64" s="10">
        <v>692</v>
      </c>
      <c r="BI64" s="10">
        <f>AJ64</f>
        <v>762</v>
      </c>
      <c r="BJ64" s="10">
        <f t="shared" si="6"/>
        <v>70</v>
      </c>
      <c r="BK64" s="10">
        <f t="shared" si="7"/>
        <v>727</v>
      </c>
      <c r="BL64" s="10">
        <f t="shared" si="33"/>
        <v>35</v>
      </c>
      <c r="BM64" s="10">
        <v>2000</v>
      </c>
      <c r="BN64" s="10">
        <f t="shared" si="34"/>
        <v>5.0000000000000001E-4</v>
      </c>
      <c r="BO64" s="10">
        <f t="shared" si="35"/>
        <v>3.5000000000000003E-2</v>
      </c>
      <c r="BQ64" s="10">
        <f>AE64-Y64</f>
        <v>0.49000000000000021</v>
      </c>
      <c r="BR64" s="10">
        <f>AF64-Z64</f>
        <v>15.250000000000004</v>
      </c>
      <c r="BS64" s="14">
        <f t="shared" si="36"/>
        <v>4.9000000000000023E-2</v>
      </c>
      <c r="BT64" s="14">
        <f t="shared" si="8"/>
        <v>1.5250000000000001</v>
      </c>
      <c r="BU64" s="10">
        <f t="shared" si="9"/>
        <v>1.5257870100377708</v>
      </c>
      <c r="BV64" s="10">
        <f t="shared" si="10"/>
        <v>2.3280260000000008</v>
      </c>
      <c r="BW64" s="10">
        <f>AK64-Z64</f>
        <v>-6.9299999999999979</v>
      </c>
      <c r="BX64" s="10">
        <f>AL64-Y64</f>
        <v>56.09</v>
      </c>
      <c r="BY64" s="10">
        <f t="shared" si="11"/>
        <v>-0.19799999999999993</v>
      </c>
      <c r="BZ64" s="10">
        <f t="shared" si="12"/>
        <v>1.6025714285714285</v>
      </c>
      <c r="CA64" s="10">
        <f t="shared" si="37"/>
        <v>1.6147566948842382</v>
      </c>
      <c r="CB64" s="10">
        <f t="shared" si="13"/>
        <v>2.6074391836734687</v>
      </c>
      <c r="CD64" s="10">
        <f>(ATAN2(J64-M64,K64-N64))</f>
        <v>0.30628905867629541</v>
      </c>
      <c r="CE64" s="10">
        <f>(ATAN2(V64-Y64,W64-Z64))</f>
        <v>1.7532158220789937</v>
      </c>
      <c r="CF64" s="10">
        <f>ATAN2(AB64-AE64,AC64-AF64)</f>
        <v>2.243924046949235</v>
      </c>
      <c r="CG64" s="10">
        <f>ATAN2(AH64-AK64,AI64-AL64)</f>
        <v>-3.064807688202845</v>
      </c>
      <c r="CI64" s="10">
        <f t="shared" si="47"/>
        <v>17.549070373186556</v>
      </c>
      <c r="CJ64" s="10">
        <f t="shared" si="47"/>
        <v>100.4518671806854</v>
      </c>
      <c r="CK64" s="10">
        <f t="shared" si="47"/>
        <v>128.56737743810675</v>
      </c>
      <c r="CL64" s="10">
        <f t="shared" si="47"/>
        <v>-175.60054555326977</v>
      </c>
      <c r="CN64" s="10">
        <f t="shared" si="48"/>
        <v>17.549070373186556</v>
      </c>
      <c r="CO64" s="10">
        <f t="shared" si="48"/>
        <v>100.4518671806854</v>
      </c>
      <c r="CP64" s="10">
        <f t="shared" si="48"/>
        <v>128.56737743810675</v>
      </c>
      <c r="CQ64" s="10">
        <f t="shared" si="43"/>
        <v>175.60054555326977</v>
      </c>
      <c r="CS64" s="10">
        <f t="shared" si="49"/>
        <v>0.30628905867629541</v>
      </c>
      <c r="CT64" s="10">
        <f t="shared" si="49"/>
        <v>1.753215822078994</v>
      </c>
      <c r="CU64" s="10">
        <f t="shared" si="49"/>
        <v>2.243924046949235</v>
      </c>
      <c r="CV64" s="10">
        <f t="shared" si="49"/>
        <v>3.064807688202845</v>
      </c>
      <c r="CX64" s="10">
        <f t="shared" si="50"/>
        <v>1.4469267634026985</v>
      </c>
      <c r="CY64" s="10">
        <f t="shared" si="50"/>
        <v>0.49070822487024102</v>
      </c>
      <c r="CZ64" s="10">
        <f t="shared" si="18"/>
        <v>1.311591866123851</v>
      </c>
      <c r="DB64" s="10">
        <f t="shared" si="19"/>
        <v>49.070822487024103</v>
      </c>
      <c r="DC64" s="10">
        <f t="shared" si="38"/>
        <v>37.474053317824314</v>
      </c>
      <c r="DE64" s="10">
        <f t="shared" si="51"/>
        <v>2407.9456195530302</v>
      </c>
      <c r="DF64" s="10">
        <f t="shared" si="51"/>
        <v>1404.3046720671396</v>
      </c>
      <c r="DH64" s="10">
        <f>(1/12*I64*(F64^2))</f>
        <v>1.3659163541666666E-9</v>
      </c>
      <c r="DJ64" s="10">
        <f t="shared" si="39"/>
        <v>9.5908135890458181E-4</v>
      </c>
      <c r="DK64" s="10">
        <f>((1/2*I64*(CA64^2))*1000)</f>
        <v>0.10234198795918364</v>
      </c>
      <c r="DL64" s="10">
        <f>(I64*9.8*(BF64))/1000</f>
        <v>6.4282707999999982E-6</v>
      </c>
      <c r="DM64" s="10">
        <f t="shared" si="40"/>
        <v>0.10330749758888823</v>
      </c>
      <c r="DN64" s="10">
        <f t="shared" si="41"/>
        <v>0.93713379818954234</v>
      </c>
    </row>
    <row r="65" spans="1:118" ht="16" x14ac:dyDescent="0.2">
      <c r="B65" s="10" t="s">
        <v>19</v>
      </c>
      <c r="C65" s="16">
        <v>75</v>
      </c>
      <c r="D65" s="11">
        <v>8</v>
      </c>
      <c r="E65" s="10">
        <v>14.45</v>
      </c>
      <c r="F65" s="10">
        <f t="shared" si="0"/>
        <v>1.4449999999999999E-2</v>
      </c>
      <c r="G65" s="10">
        <f>VLOOKUP(B65,'[1]General info'!$A$6:$I$12,9,FALSE)</f>
        <v>16.100000000000001</v>
      </c>
      <c r="H65" s="10">
        <v>7.85E-2</v>
      </c>
      <c r="I65" s="10">
        <f t="shared" si="1"/>
        <v>7.8499999999999997E-5</v>
      </c>
      <c r="J65" s="10">
        <v>8.125</v>
      </c>
      <c r="K65" s="10">
        <v>10.56</v>
      </c>
      <c r="L65" s="10">
        <v>660</v>
      </c>
      <c r="M65" s="10">
        <v>1.6060000000000001</v>
      </c>
      <c r="N65" s="10">
        <v>8.8000000000000007</v>
      </c>
      <c r="O65" s="10">
        <v>660</v>
      </c>
      <c r="P65" s="10">
        <v>1.399</v>
      </c>
      <c r="Q65" s="10">
        <v>-0.66700000000000004</v>
      </c>
      <c r="R65" s="10">
        <v>660</v>
      </c>
      <c r="S65" s="10">
        <v>0.81399999999999995</v>
      </c>
      <c r="T65" s="10">
        <v>7.9359999999999999</v>
      </c>
      <c r="U65" s="10">
        <v>660</v>
      </c>
      <c r="V65" s="10">
        <v>9.8420000000000005</v>
      </c>
      <c r="W65" s="10">
        <v>23.92</v>
      </c>
      <c r="X65" s="10">
        <v>701</v>
      </c>
      <c r="Y65" s="10">
        <v>11.06</v>
      </c>
      <c r="Z65" s="10">
        <v>15.79</v>
      </c>
      <c r="AA65" s="10">
        <v>701</v>
      </c>
      <c r="AB65" s="10">
        <v>8.1709999999999994</v>
      </c>
      <c r="AC65" s="10">
        <v>37.03</v>
      </c>
      <c r="AD65" s="17">
        <f t="shared" si="56"/>
        <v>721</v>
      </c>
      <c r="AE65" s="10">
        <v>13.36</v>
      </c>
      <c r="AF65" s="10">
        <v>32</v>
      </c>
      <c r="AG65" s="17">
        <f t="shared" si="57"/>
        <v>721</v>
      </c>
      <c r="AH65" s="10">
        <v>11.1</v>
      </c>
      <c r="AI65" s="10">
        <v>67.34</v>
      </c>
      <c r="AJ65" s="10">
        <v>775</v>
      </c>
      <c r="AK65" s="10">
        <v>16.88</v>
      </c>
      <c r="AL65" s="10">
        <v>69.3</v>
      </c>
      <c r="AM65" s="10">
        <v>775</v>
      </c>
      <c r="AN65" s="17">
        <f t="shared" si="54"/>
        <v>9.4692628012955691</v>
      </c>
      <c r="AO65" s="17">
        <f t="shared" si="55"/>
        <v>8.6228669246370711</v>
      </c>
      <c r="AP65" s="17">
        <f t="shared" si="4"/>
        <v>1.1720750829191795</v>
      </c>
      <c r="AQ65" s="17">
        <f t="shared" si="23"/>
        <v>25.996246229023146</v>
      </c>
      <c r="AR65" s="17">
        <f t="shared" si="24"/>
        <v>18.357370182027708</v>
      </c>
      <c r="AS65" s="17">
        <f t="shared" si="25"/>
        <v>17.217610054824682</v>
      </c>
      <c r="AT65" s="17">
        <f t="shared" si="26"/>
        <v>0.53975120008048061</v>
      </c>
      <c r="AU65" s="17">
        <f t="shared" si="5"/>
        <v>30.925465751732798</v>
      </c>
      <c r="AV65" s="17">
        <f t="shared" si="27"/>
        <v>149.07453424826721</v>
      </c>
      <c r="AW65" s="17">
        <f t="shared" si="42"/>
        <v>1.5489343831197024</v>
      </c>
      <c r="AX65" s="17">
        <f t="shared" si="28"/>
        <v>88.747402895458649</v>
      </c>
      <c r="AY65" s="17">
        <f t="shared" si="29"/>
        <v>57.821937143725847</v>
      </c>
      <c r="AZ65" s="17"/>
      <c r="BA65" s="17">
        <f>((AN65)^2+(AO65)^2)-(AP65)^2</f>
        <v>162.64701199999996</v>
      </c>
      <c r="BB65" s="17">
        <f>2*AN65*AO65</f>
        <v>163.30438601997548</v>
      </c>
      <c r="BC65" s="17">
        <f t="shared" si="30"/>
        <v>0.99597454767751858</v>
      </c>
      <c r="BD65" s="17">
        <f t="shared" si="31"/>
        <v>8.9756960024208077E-2</v>
      </c>
      <c r="BE65" s="17">
        <f t="shared" si="32"/>
        <v>5.142694991311231</v>
      </c>
      <c r="BF65" s="17">
        <f>Z65-N65</f>
        <v>6.9899999999999984</v>
      </c>
      <c r="BG65" s="17"/>
      <c r="BH65" s="10">
        <v>701</v>
      </c>
      <c r="BI65" s="10">
        <f>AJ65</f>
        <v>775</v>
      </c>
      <c r="BJ65" s="10">
        <f t="shared" si="6"/>
        <v>74</v>
      </c>
      <c r="BK65" s="10">
        <f t="shared" si="7"/>
        <v>738</v>
      </c>
      <c r="BL65" s="10">
        <f t="shared" si="33"/>
        <v>37</v>
      </c>
      <c r="BM65" s="10">
        <v>2000</v>
      </c>
      <c r="BN65" s="10">
        <f t="shared" si="34"/>
        <v>5.0000000000000001E-4</v>
      </c>
      <c r="BO65" s="10">
        <f t="shared" si="35"/>
        <v>3.6999999999999998E-2</v>
      </c>
      <c r="BQ65" s="10">
        <f>AE65-Y65</f>
        <v>2.2999999999999989</v>
      </c>
      <c r="BR65" s="10">
        <f>AF65-Z65</f>
        <v>16.21</v>
      </c>
      <c r="BS65" s="14">
        <f t="shared" si="36"/>
        <v>0.2299999999999999</v>
      </c>
      <c r="BT65" s="14">
        <f t="shared" si="8"/>
        <v>1.621</v>
      </c>
      <c r="BU65" s="10">
        <f t="shared" si="9"/>
        <v>1.6372357802100468</v>
      </c>
      <c r="BV65" s="10">
        <f t="shared" si="10"/>
        <v>2.6805410000000007</v>
      </c>
      <c r="BW65" s="10">
        <f>AK65-Y65</f>
        <v>5.8199999999999985</v>
      </c>
      <c r="BX65" s="10">
        <f>AL65-Z65</f>
        <v>53.51</v>
      </c>
      <c r="BY65" s="10">
        <f t="shared" si="11"/>
        <v>0.15729729729729727</v>
      </c>
      <c r="BZ65" s="10">
        <f t="shared" si="12"/>
        <v>1.4462162162162162</v>
      </c>
      <c r="CA65" s="10">
        <f t="shared" si="37"/>
        <v>1.4547452642245595</v>
      </c>
      <c r="CB65" s="10">
        <f t="shared" si="13"/>
        <v>2.1162837837837833</v>
      </c>
      <c r="CD65" s="10">
        <f>(ATAN2(J65-M65,K65-N65))</f>
        <v>0.26369324763318125</v>
      </c>
      <c r="CE65" s="10">
        <f>(ATAN2(V65-Y65,W65-Z65))</f>
        <v>1.7195058276201094</v>
      </c>
      <c r="CF65" s="10">
        <f>ATAN2(AB65-AE65,AC65-AF65)</f>
        <v>2.3717524871661855</v>
      </c>
      <c r="CG65" s="10">
        <f>ATAN2(AH65-AK65,AI65-AL65)</f>
        <v>-2.8146607984089131</v>
      </c>
      <c r="CI65" s="10">
        <f t="shared" si="47"/>
        <v>15.10851017547937</v>
      </c>
      <c r="CJ65" s="10">
        <f t="shared" si="47"/>
        <v>98.520426770781924</v>
      </c>
      <c r="CK65" s="10">
        <f t="shared" si="47"/>
        <v>135.89140756427838</v>
      </c>
      <c r="CL65" s="10">
        <f t="shared" si="47"/>
        <v>-161.26818450975333</v>
      </c>
      <c r="CN65" s="10">
        <f t="shared" si="48"/>
        <v>15.10851017547937</v>
      </c>
      <c r="CO65" s="10">
        <f t="shared" si="48"/>
        <v>98.520426770781924</v>
      </c>
      <c r="CP65" s="10">
        <f t="shared" si="48"/>
        <v>135.89140756427838</v>
      </c>
      <c r="CQ65" s="10">
        <f t="shared" si="43"/>
        <v>161.26818450975333</v>
      </c>
      <c r="CS65" s="10">
        <f t="shared" si="49"/>
        <v>0.26369324763318125</v>
      </c>
      <c r="CT65" s="10">
        <f t="shared" si="49"/>
        <v>1.7195058276201094</v>
      </c>
      <c r="CU65" s="10">
        <f t="shared" si="49"/>
        <v>2.3717524871661855</v>
      </c>
      <c r="CV65" s="10">
        <f t="shared" si="49"/>
        <v>2.8146607984089131</v>
      </c>
      <c r="CX65" s="10">
        <f t="shared" si="50"/>
        <v>1.4558125799869281</v>
      </c>
      <c r="CY65" s="10">
        <f t="shared" si="50"/>
        <v>0.65224665954607608</v>
      </c>
      <c r="CZ65" s="10">
        <f t="shared" si="18"/>
        <v>1.0951549707888037</v>
      </c>
      <c r="DB65" s="10">
        <f t="shared" si="19"/>
        <v>65.224665954607602</v>
      </c>
      <c r="DC65" s="10">
        <f t="shared" si="38"/>
        <v>29.598782994291994</v>
      </c>
      <c r="DE65" s="10">
        <f t="shared" si="51"/>
        <v>4254.2570488901483</v>
      </c>
      <c r="DF65" s="10">
        <f t="shared" si="51"/>
        <v>876.08795474318902</v>
      </c>
      <c r="DH65" s="10">
        <f>(1/12*I65*(F65^2))</f>
        <v>1.3659163541666666E-9</v>
      </c>
      <c r="DJ65" s="10">
        <f t="shared" si="39"/>
        <v>5.9833143253607414E-4</v>
      </c>
      <c r="DK65" s="10">
        <f>((1/2*I65*(CA65^2))*1000)</f>
        <v>8.3064138513513491E-2</v>
      </c>
      <c r="DL65" s="10">
        <f>(I65*9.8*(BF65))/1000</f>
        <v>5.3774069999999987E-6</v>
      </c>
      <c r="DM65" s="10">
        <f t="shared" si="40"/>
        <v>8.3667847353049565E-2</v>
      </c>
      <c r="DN65" s="10">
        <f t="shared" si="41"/>
        <v>0.72032461088937094</v>
      </c>
    </row>
    <row r="66" spans="1:118" ht="16" x14ac:dyDescent="0.2">
      <c r="B66" s="10" t="s">
        <v>19</v>
      </c>
      <c r="C66" s="16">
        <v>75</v>
      </c>
      <c r="D66" s="11">
        <v>9</v>
      </c>
      <c r="E66" s="10">
        <v>14.45</v>
      </c>
      <c r="F66" s="10">
        <f t="shared" si="0"/>
        <v>1.4449999999999999E-2</v>
      </c>
      <c r="G66" s="10">
        <f>VLOOKUP(B66,'[1]General info'!$A$6:$I$12,9,FALSE)</f>
        <v>16.100000000000001</v>
      </c>
      <c r="H66" s="10">
        <v>7.85E-2</v>
      </c>
      <c r="I66" s="10">
        <f t="shared" si="1"/>
        <v>7.8499999999999997E-5</v>
      </c>
      <c r="J66" s="10">
        <v>11.74</v>
      </c>
      <c r="K66" s="10">
        <v>8.0890000000000004</v>
      </c>
      <c r="L66" s="10">
        <v>792</v>
      </c>
      <c r="M66" s="10">
        <v>9.5399999999999991</v>
      </c>
      <c r="N66" s="10">
        <v>1.9530000000000001</v>
      </c>
      <c r="O66" s="10">
        <v>792</v>
      </c>
      <c r="P66" s="10">
        <v>1.7250000000000001</v>
      </c>
      <c r="Q66" s="10">
        <v>2.8420000000000001</v>
      </c>
      <c r="R66" s="10">
        <v>792</v>
      </c>
      <c r="S66" s="10">
        <v>8.4329999999999998</v>
      </c>
      <c r="T66" s="10">
        <v>-0.107</v>
      </c>
      <c r="U66" s="10">
        <v>792</v>
      </c>
      <c r="V66" s="10">
        <v>12.18</v>
      </c>
      <c r="W66" s="10">
        <v>26.36</v>
      </c>
      <c r="X66" s="10">
        <v>839</v>
      </c>
      <c r="Y66" s="10">
        <v>11.94</v>
      </c>
      <c r="Z66" s="10">
        <v>19.37</v>
      </c>
      <c r="AA66" s="10">
        <v>839</v>
      </c>
      <c r="AB66" s="10">
        <v>10.97</v>
      </c>
      <c r="AC66" s="10">
        <v>46.84</v>
      </c>
      <c r="AD66" s="17">
        <f t="shared" si="56"/>
        <v>859</v>
      </c>
      <c r="AE66" s="10">
        <v>14.72</v>
      </c>
      <c r="AF66" s="10">
        <v>40.72</v>
      </c>
      <c r="AG66" s="17">
        <f t="shared" si="57"/>
        <v>859</v>
      </c>
      <c r="AH66" s="10">
        <v>11.18</v>
      </c>
      <c r="AI66" s="10">
        <v>69.86</v>
      </c>
      <c r="AJ66" s="10">
        <v>887</v>
      </c>
      <c r="AK66" s="10">
        <v>18.079999999999998</v>
      </c>
      <c r="AL66" s="10">
        <v>68.94</v>
      </c>
      <c r="AM66" s="10">
        <v>887</v>
      </c>
      <c r="AN66" s="17">
        <f t="shared" si="54"/>
        <v>7.8654018333458326</v>
      </c>
      <c r="AO66" s="17">
        <f t="shared" si="55"/>
        <v>7.3276097739986126</v>
      </c>
      <c r="AP66" s="17">
        <f t="shared" si="4"/>
        <v>2.3385997947489856</v>
      </c>
      <c r="AQ66" s="17">
        <f t="shared" si="23"/>
        <v>25.737197768987983</v>
      </c>
      <c r="AR66" s="17">
        <f t="shared" si="24"/>
        <v>26.730920261001117</v>
      </c>
      <c r="AS66" s="17">
        <f t="shared" si="25"/>
        <v>24.549363515170814</v>
      </c>
      <c r="AT66" s="17">
        <f t="shared" si="26"/>
        <v>1.0882009520209326</v>
      </c>
      <c r="AU66" s="17">
        <f t="shared" si="5"/>
        <v>62.34932181291763</v>
      </c>
      <c r="AV66" s="17">
        <f t="shared" si="27"/>
        <v>117.65067818708238</v>
      </c>
      <c r="AW66" s="17">
        <f t="shared" si="42"/>
        <v>-0.11326869451395857</v>
      </c>
      <c r="AX66" s="17">
        <f t="shared" si="28"/>
        <v>-6.4898181466064475</v>
      </c>
      <c r="AY66" s="17">
        <f t="shared" si="29"/>
        <v>-68.839139959524076</v>
      </c>
      <c r="AZ66" s="17"/>
      <c r="BA66" s="17">
        <f>((AN66)^2+(AO66)^2)-(AP66)^2</f>
        <v>110.08936199999998</v>
      </c>
      <c r="BB66" s="17">
        <f>2*AN66*AO66</f>
        <v>115.26919070090305</v>
      </c>
      <c r="BC66" s="17">
        <f t="shared" si="30"/>
        <v>0.95506319885299162</v>
      </c>
      <c r="BD66" s="17">
        <f t="shared" si="31"/>
        <v>0.30092339885417685</v>
      </c>
      <c r="BE66" s="17">
        <f t="shared" si="32"/>
        <v>17.24164071107511</v>
      </c>
      <c r="BF66" s="17">
        <f>Z66-N66</f>
        <v>17.417000000000002</v>
      </c>
      <c r="BG66" s="17"/>
      <c r="BH66" s="10">
        <v>839</v>
      </c>
      <c r="BI66" s="10">
        <f>AJ66</f>
        <v>887</v>
      </c>
      <c r="BJ66" s="10">
        <f t="shared" si="6"/>
        <v>48</v>
      </c>
      <c r="BK66" s="10">
        <f t="shared" si="7"/>
        <v>863</v>
      </c>
      <c r="BL66" s="10">
        <f t="shared" si="33"/>
        <v>24</v>
      </c>
      <c r="BM66" s="10">
        <v>2000</v>
      </c>
      <c r="BN66" s="10">
        <f t="shared" si="34"/>
        <v>5.0000000000000001E-4</v>
      </c>
      <c r="BO66" s="10">
        <f t="shared" si="35"/>
        <v>2.4E-2</v>
      </c>
      <c r="BQ66" s="10">
        <f>AE66-Y66</f>
        <v>2.7800000000000011</v>
      </c>
      <c r="BR66" s="10">
        <f>AF66-Z66</f>
        <v>21.349999999999998</v>
      </c>
      <c r="BS66" s="14">
        <f t="shared" si="36"/>
        <v>0.27800000000000014</v>
      </c>
      <c r="BT66" s="14">
        <f t="shared" si="8"/>
        <v>2.1349999999999993</v>
      </c>
      <c r="BU66" s="10">
        <f t="shared" si="9"/>
        <v>2.153023223283947</v>
      </c>
      <c r="BV66" s="10">
        <f t="shared" si="10"/>
        <v>4.6355089999999972</v>
      </c>
      <c r="BW66" s="10">
        <f>AK66-Y66</f>
        <v>6.1399999999999988</v>
      </c>
      <c r="BX66" s="10">
        <f>AL66-Z66</f>
        <v>49.569999999999993</v>
      </c>
      <c r="BY66" s="10">
        <f t="shared" si="11"/>
        <v>0.2558333333333333</v>
      </c>
      <c r="BZ66" s="10">
        <f t="shared" si="12"/>
        <v>2.0654166666666667</v>
      </c>
      <c r="CA66" s="10">
        <f t="shared" si="37"/>
        <v>2.0812007835355262</v>
      </c>
      <c r="CB66" s="10">
        <f t="shared" si="13"/>
        <v>4.3313967013888881</v>
      </c>
      <c r="CD66" s="10">
        <f>(ATAN2(J66-M66,K66-N66))</f>
        <v>1.226534048032528</v>
      </c>
      <c r="CE66" s="10">
        <f>(ATAN2(V66-Y66,W66-Z66))</f>
        <v>1.5364750454543268</v>
      </c>
      <c r="CF66" s="10">
        <f>ATAN2(AB66-AE66,AC66-AF66)</f>
        <v>2.1205345537299483</v>
      </c>
      <c r="CG66" s="10">
        <f>ATAN2(AH66-AK66,AI66-AL66)</f>
        <v>3.009041121293119</v>
      </c>
      <c r="CI66" s="10">
        <f t="shared" si="47"/>
        <v>70.275224381360047</v>
      </c>
      <c r="CJ66" s="10">
        <f t="shared" si="47"/>
        <v>88.033535431704252</v>
      </c>
      <c r="CK66" s="10">
        <f t="shared" si="47"/>
        <v>121.49768024038353</v>
      </c>
      <c r="CL66" s="10">
        <f t="shared" si="47"/>
        <v>172.40535663140855</v>
      </c>
      <c r="CN66" s="10">
        <f t="shared" si="48"/>
        <v>70.275224381360047</v>
      </c>
      <c r="CO66" s="10">
        <f t="shared" si="48"/>
        <v>88.033535431704252</v>
      </c>
      <c r="CP66" s="10">
        <f t="shared" si="48"/>
        <v>121.49768024038353</v>
      </c>
      <c r="CQ66" s="10">
        <f t="shared" si="43"/>
        <v>172.40535663140855</v>
      </c>
      <c r="CS66" s="10">
        <f t="shared" si="49"/>
        <v>1.226534048032528</v>
      </c>
      <c r="CT66" s="10">
        <f t="shared" si="49"/>
        <v>1.5364750454543268</v>
      </c>
      <c r="CU66" s="10">
        <f t="shared" si="49"/>
        <v>2.1205345537299483</v>
      </c>
      <c r="CV66" s="10">
        <f t="shared" si="49"/>
        <v>3.009041121293119</v>
      </c>
      <c r="CX66" s="10">
        <f t="shared" si="50"/>
        <v>0.30994099742179881</v>
      </c>
      <c r="CY66" s="10">
        <f t="shared" si="50"/>
        <v>0.58405950827562148</v>
      </c>
      <c r="CZ66" s="10">
        <f t="shared" si="18"/>
        <v>1.4725660758387922</v>
      </c>
      <c r="DB66" s="10">
        <f t="shared" si="19"/>
        <v>58.405950827562144</v>
      </c>
      <c r="DC66" s="10">
        <f t="shared" si="38"/>
        <v>61.356919826616341</v>
      </c>
      <c r="DE66" s="10">
        <f t="shared" si="51"/>
        <v>3411.2550920716071</v>
      </c>
      <c r="DF66" s="10">
        <f t="shared" si="51"/>
        <v>3764.6716106098256</v>
      </c>
      <c r="DH66" s="10">
        <f>(1/12*I66*(F66^2))</f>
        <v>1.3659163541666666E-9</v>
      </c>
      <c r="DJ66" s="10">
        <f t="shared" si="39"/>
        <v>2.5711132604994626E-3</v>
      </c>
      <c r="DK66" s="10">
        <f>((1/2*I66*(CA66^2))*1000)</f>
        <v>0.17000732052951387</v>
      </c>
      <c r="DL66" s="10">
        <f>(I66*9.8*(BF66))/1000</f>
        <v>1.3398898100000001E-5</v>
      </c>
      <c r="DM66" s="10">
        <f t="shared" si="40"/>
        <v>0.17259183268811334</v>
      </c>
      <c r="DN66" s="10">
        <f t="shared" si="41"/>
        <v>1.5123544400860718</v>
      </c>
    </row>
    <row r="67" spans="1:118" ht="16" x14ac:dyDescent="0.2">
      <c r="B67" s="10" t="s">
        <v>19</v>
      </c>
      <c r="C67" s="16">
        <v>75</v>
      </c>
      <c r="D67" s="11">
        <v>10</v>
      </c>
      <c r="E67" s="10">
        <v>14.45</v>
      </c>
      <c r="F67" s="10">
        <f t="shared" si="0"/>
        <v>1.4449999999999999E-2</v>
      </c>
      <c r="G67" s="10">
        <f>VLOOKUP(B67,'[1]General info'!$A$6:$I$12,9,FALSE)</f>
        <v>16.100000000000001</v>
      </c>
      <c r="H67" s="10">
        <v>7.85E-2</v>
      </c>
      <c r="I67" s="10">
        <f t="shared" si="1"/>
        <v>7.8499999999999997E-5</v>
      </c>
      <c r="J67" s="10">
        <v>9.1389999999999993</v>
      </c>
      <c r="K67" s="10">
        <v>10.5</v>
      </c>
      <c r="L67" s="10">
        <v>525</v>
      </c>
      <c r="M67" s="10">
        <v>2.2469999999999999</v>
      </c>
      <c r="N67" s="10">
        <v>8.9610000000000003</v>
      </c>
      <c r="O67" s="10">
        <v>525</v>
      </c>
      <c r="P67" s="10">
        <v>2.0840000000000001</v>
      </c>
      <c r="Q67" s="10">
        <v>-0.79100000000000004</v>
      </c>
      <c r="R67" s="10">
        <v>525</v>
      </c>
      <c r="S67" s="10">
        <v>0.161</v>
      </c>
      <c r="T67" s="10">
        <v>8.2609999999999992</v>
      </c>
      <c r="U67" s="10">
        <v>525</v>
      </c>
      <c r="V67" s="10">
        <v>9.0649999999999995</v>
      </c>
      <c r="W67" s="10">
        <v>25.37</v>
      </c>
      <c r="X67" s="10">
        <v>559</v>
      </c>
      <c r="Y67" s="10">
        <v>10.4</v>
      </c>
      <c r="Z67" s="10">
        <v>18.32</v>
      </c>
      <c r="AA67" s="10">
        <v>559</v>
      </c>
      <c r="AB67" s="10">
        <v>7.0759999999999996</v>
      </c>
      <c r="AC67" s="10">
        <v>42.6</v>
      </c>
      <c r="AD67" s="17">
        <f t="shared" si="56"/>
        <v>579</v>
      </c>
      <c r="AE67" s="10">
        <v>11.33</v>
      </c>
      <c r="AF67" s="10">
        <v>38.1</v>
      </c>
      <c r="AG67" s="17">
        <f t="shared" si="57"/>
        <v>579</v>
      </c>
      <c r="AH67" s="10">
        <v>8.2799999999999994</v>
      </c>
      <c r="AI67" s="10">
        <v>72.790000000000006</v>
      </c>
      <c r="AJ67" s="10">
        <v>615</v>
      </c>
      <c r="AK67" s="10">
        <v>14.88</v>
      </c>
      <c r="AL67" s="10">
        <v>74.58</v>
      </c>
      <c r="AM67" s="10">
        <v>615</v>
      </c>
      <c r="AN67" s="17">
        <f t="shared" si="54"/>
        <v>9.7533621382577618</v>
      </c>
      <c r="AO67" s="17">
        <f t="shared" si="55"/>
        <v>9.2540063215885038</v>
      </c>
      <c r="AP67" s="17">
        <f t="shared" si="4"/>
        <v>2.2003172498528478</v>
      </c>
      <c r="AQ67" s="17">
        <f t="shared" si="23"/>
        <v>27.07641560472878</v>
      </c>
      <c r="AR67" s="17">
        <f t="shared" si="24"/>
        <v>19.287278112787195</v>
      </c>
      <c r="AS67" s="17">
        <f t="shared" si="25"/>
        <v>17.769085654585606</v>
      </c>
      <c r="AT67" s="17">
        <f t="shared" si="26"/>
        <v>0.55847989144501942</v>
      </c>
      <c r="AU67" s="17">
        <f t="shared" si="5"/>
        <v>31.998540722723984</v>
      </c>
      <c r="AV67" s="17">
        <f t="shared" si="27"/>
        <v>148.00145927727601</v>
      </c>
      <c r="AW67" s="17">
        <f t="shared" si="42"/>
        <v>1.5540833629762909</v>
      </c>
      <c r="AX67" s="17">
        <f t="shared" si="28"/>
        <v>89.042417710039047</v>
      </c>
      <c r="AY67" s="17">
        <f t="shared" si="29"/>
        <v>57.043876987315059</v>
      </c>
      <c r="AZ67" s="17"/>
      <c r="BA67" s="17">
        <f>((AN67)^2+(AO67)^2)-(AP67)^2</f>
        <v>175.92330999999999</v>
      </c>
      <c r="BB67" s="17">
        <f>2*AN67*AO67</f>
        <v>180.51534976835859</v>
      </c>
      <c r="BC67" s="17">
        <f t="shared" si="30"/>
        <v>0.97456149976026296</v>
      </c>
      <c r="BD67" s="17">
        <f t="shared" si="31"/>
        <v>0.22604022115498501</v>
      </c>
      <c r="BE67" s="17">
        <f t="shared" si="32"/>
        <v>12.951150672383534</v>
      </c>
      <c r="BF67" s="17">
        <f>Z67-N67</f>
        <v>9.359</v>
      </c>
      <c r="BG67" s="17"/>
      <c r="BH67" s="10">
        <v>559</v>
      </c>
      <c r="BI67" s="10">
        <f>AJ67</f>
        <v>615</v>
      </c>
      <c r="BJ67" s="10">
        <f t="shared" si="6"/>
        <v>56</v>
      </c>
      <c r="BK67" s="10">
        <f t="shared" si="7"/>
        <v>587</v>
      </c>
      <c r="BL67" s="10">
        <f t="shared" si="33"/>
        <v>28</v>
      </c>
      <c r="BM67" s="10">
        <v>2000</v>
      </c>
      <c r="BN67" s="10">
        <f t="shared" si="34"/>
        <v>5.0000000000000001E-4</v>
      </c>
      <c r="BO67" s="10">
        <f t="shared" si="35"/>
        <v>2.8000000000000001E-2</v>
      </c>
      <c r="BQ67" s="10">
        <f>AE67-Y67</f>
        <v>0.92999999999999972</v>
      </c>
      <c r="BR67" s="10">
        <f>AF67-Z67</f>
        <v>19.78</v>
      </c>
      <c r="BS67" s="14">
        <f t="shared" si="36"/>
        <v>9.2999999999999972E-2</v>
      </c>
      <c r="BT67" s="14">
        <f t="shared" si="8"/>
        <v>1.978</v>
      </c>
      <c r="BU67" s="10">
        <f t="shared" si="9"/>
        <v>1.9801850923587927</v>
      </c>
      <c r="BV67" s="10">
        <f t="shared" si="10"/>
        <v>3.9211330000000002</v>
      </c>
      <c r="BW67" s="10">
        <f>AK67-Y67</f>
        <v>4.4800000000000004</v>
      </c>
      <c r="BX67" s="10">
        <f>AL67-Z67</f>
        <v>56.26</v>
      </c>
      <c r="BY67" s="10">
        <f t="shared" si="11"/>
        <v>0.16</v>
      </c>
      <c r="BZ67" s="10">
        <f t="shared" si="12"/>
        <v>2.0092857142857143</v>
      </c>
      <c r="CA67" s="10">
        <f t="shared" si="37"/>
        <v>2.0156460705274259</v>
      </c>
      <c r="CB67" s="10">
        <f t="shared" si="13"/>
        <v>4.0628290816326533</v>
      </c>
      <c r="CD67" s="10">
        <f>(ATAN2(J67-M67,K67-N67))</f>
        <v>0.21969803653146017</v>
      </c>
      <c r="CE67" s="10">
        <f>(ATAN2(V67-Y67,W67-Z67))</f>
        <v>1.7579421430954356</v>
      </c>
      <c r="CF67" s="10">
        <f>ATAN2(AB67-AE67,AC67-AF67)</f>
        <v>2.3281004444976721</v>
      </c>
      <c r="CG67" s="10">
        <f>ATAN2(AH67-AK67,AI67-AL67)</f>
        <v>-2.8767514025281398</v>
      </c>
      <c r="CI67" s="10">
        <f t="shared" si="47"/>
        <v>12.587770260563648</v>
      </c>
      <c r="CJ67" s="10">
        <f t="shared" si="47"/>
        <v>100.72266542755149</v>
      </c>
      <c r="CK67" s="10">
        <f t="shared" si="47"/>
        <v>133.39032975224757</v>
      </c>
      <c r="CL67" s="10">
        <f t="shared" si="47"/>
        <v>-164.82571407320262</v>
      </c>
      <c r="CN67" s="10">
        <f t="shared" si="48"/>
        <v>12.587770260563648</v>
      </c>
      <c r="CO67" s="10">
        <f t="shared" si="48"/>
        <v>100.72266542755149</v>
      </c>
      <c r="CP67" s="10">
        <f t="shared" si="48"/>
        <v>133.39032975224757</v>
      </c>
      <c r="CQ67" s="10">
        <f t="shared" si="43"/>
        <v>164.82571407320262</v>
      </c>
      <c r="CS67" s="10">
        <f t="shared" si="49"/>
        <v>0.21969803653146019</v>
      </c>
      <c r="CT67" s="10">
        <f t="shared" si="49"/>
        <v>1.7579421430954356</v>
      </c>
      <c r="CU67" s="10">
        <f t="shared" si="49"/>
        <v>2.3281004444976721</v>
      </c>
      <c r="CV67" s="10">
        <f t="shared" si="49"/>
        <v>2.8767514025281398</v>
      </c>
      <c r="CX67" s="10">
        <f t="shared" si="50"/>
        <v>1.5382441065639754</v>
      </c>
      <c r="CY67" s="10">
        <f t="shared" si="50"/>
        <v>0.57015830140223644</v>
      </c>
      <c r="CZ67" s="10">
        <f t="shared" si="18"/>
        <v>1.1188092594327042</v>
      </c>
      <c r="DB67" s="10">
        <f t="shared" si="19"/>
        <v>57.015830140223642</v>
      </c>
      <c r="DC67" s="10">
        <f t="shared" si="38"/>
        <v>39.957473551168007</v>
      </c>
      <c r="DE67" s="10">
        <f t="shared" si="51"/>
        <v>3250.8048865788346</v>
      </c>
      <c r="DF67" s="10">
        <f t="shared" si="51"/>
        <v>1596.5996925922909</v>
      </c>
      <c r="DH67" s="10">
        <f>(1/12*I67*(F67^2))</f>
        <v>1.3659163541666666E-9</v>
      </c>
      <c r="DJ67" s="10">
        <f t="shared" si="39"/>
        <v>1.0904108155846413E-3</v>
      </c>
      <c r="DK67" s="10">
        <f>((1/2*I67*(CA67^2))*1000)</f>
        <v>0.15946604145408164</v>
      </c>
      <c r="DL67" s="10">
        <f>(I67*9.8*(BF67))/1000</f>
        <v>7.1998786999999997E-6</v>
      </c>
      <c r="DM67" s="10">
        <f t="shared" si="40"/>
        <v>0.16056365214836626</v>
      </c>
      <c r="DN67" s="10">
        <f t="shared" si="41"/>
        <v>0.68378872745682717</v>
      </c>
    </row>
    <row r="68" spans="1:118" ht="16" x14ac:dyDescent="0.2">
      <c r="B68" s="10" t="s">
        <v>19</v>
      </c>
      <c r="C68" s="16">
        <v>75</v>
      </c>
      <c r="D68" s="11">
        <v>11</v>
      </c>
      <c r="E68" s="10">
        <v>14.45</v>
      </c>
      <c r="F68" s="10">
        <f t="shared" ref="F68:F131" si="58">E68/1000</f>
        <v>1.4449999999999999E-2</v>
      </c>
      <c r="G68" s="10">
        <f>VLOOKUP(B68,'[1]General info'!$A$6:$I$12,9,FALSE)</f>
        <v>16.100000000000001</v>
      </c>
      <c r="H68" s="10">
        <v>7.85E-2</v>
      </c>
      <c r="I68" s="10">
        <f t="shared" ref="I68:I168" si="59">H68/1000</f>
        <v>7.8499999999999997E-5</v>
      </c>
      <c r="J68" s="10">
        <v>9.3290000000000006</v>
      </c>
      <c r="K68" s="10">
        <v>10.9</v>
      </c>
      <c r="L68" s="10">
        <v>580</v>
      </c>
      <c r="M68" s="10">
        <v>2.8559999999999999</v>
      </c>
      <c r="N68" s="10">
        <v>9.4909999999999997</v>
      </c>
      <c r="O68" s="10">
        <v>580</v>
      </c>
      <c r="P68" s="10">
        <v>0.996</v>
      </c>
      <c r="Q68" s="10">
        <v>-0.22700000000000001</v>
      </c>
      <c r="R68" s="10">
        <v>580</v>
      </c>
      <c r="S68" s="10">
        <v>0.41299999999999998</v>
      </c>
      <c r="T68" s="10">
        <v>8.5790000000000006</v>
      </c>
      <c r="U68" s="10">
        <v>580</v>
      </c>
      <c r="V68" s="10">
        <v>10.36</v>
      </c>
      <c r="W68" s="10">
        <v>25.36</v>
      </c>
      <c r="X68" s="10">
        <v>615</v>
      </c>
      <c r="Y68" s="10">
        <v>11.25</v>
      </c>
      <c r="Z68" s="10">
        <v>18.21</v>
      </c>
      <c r="AA68" s="10">
        <v>615</v>
      </c>
      <c r="AB68" s="10">
        <v>8.4719999999999995</v>
      </c>
      <c r="AC68" s="10">
        <v>40.44</v>
      </c>
      <c r="AD68" s="17">
        <f t="shared" si="56"/>
        <v>635</v>
      </c>
      <c r="AE68" s="10">
        <v>12.57</v>
      </c>
      <c r="AF68" s="10">
        <v>35.299999999999997</v>
      </c>
      <c r="AG68" s="17">
        <f t="shared" si="57"/>
        <v>635</v>
      </c>
      <c r="AH68" s="10">
        <v>5.8490000000000002</v>
      </c>
      <c r="AI68" s="10">
        <v>68.42</v>
      </c>
      <c r="AJ68" s="10">
        <v>690</v>
      </c>
      <c r="AK68" s="10">
        <v>12.63</v>
      </c>
      <c r="AL68" s="10">
        <v>68.37</v>
      </c>
      <c r="AM68" s="10">
        <v>690</v>
      </c>
      <c r="AN68" s="17">
        <f t="shared" si="54"/>
        <v>9.894398617399645</v>
      </c>
      <c r="AO68" s="17">
        <f t="shared" si="55"/>
        <v>8.8252776160299913</v>
      </c>
      <c r="AP68" s="17">
        <f t="shared" ref="AP68:AP131" si="60">SQRT(((S68-M68)^2)+((T68-N68)^2))</f>
        <v>2.6076796198919832</v>
      </c>
      <c r="AQ68" s="17">
        <f t="shared" si="23"/>
        <v>27.246634012295903</v>
      </c>
      <c r="AR68" s="17">
        <f t="shared" si="24"/>
        <v>19.507556740914531</v>
      </c>
      <c r="AS68" s="17">
        <f t="shared" si="25"/>
        <v>17.553779564526838</v>
      </c>
      <c r="AT68" s="17">
        <f t="shared" si="26"/>
        <v>0.64279614394251061</v>
      </c>
      <c r="AU68" s="17">
        <f t="shared" ref="AU68:AU122" si="61">DEGREES(AT68)</f>
        <v>36.829506135189618</v>
      </c>
      <c r="AV68" s="17">
        <f t="shared" si="27"/>
        <v>143.1704938648104</v>
      </c>
      <c r="AW68" s="17">
        <f t="shared" si="42"/>
        <v>1.3816860084789682</v>
      </c>
      <c r="AX68" s="17">
        <f t="shared" si="28"/>
        <v>79.164776898121758</v>
      </c>
      <c r="AY68" s="17">
        <f t="shared" si="29"/>
        <v>42.33527076293214</v>
      </c>
      <c r="AZ68" s="17"/>
      <c r="BA68" s="17">
        <f>((AN68)^2+(AO68)^2)-(AP68)^2</f>
        <v>168.984656</v>
      </c>
      <c r="BB68" s="17">
        <f>2*AN68*AO68</f>
        <v>174.64162928443037</v>
      </c>
      <c r="BC68" s="17">
        <f t="shared" si="30"/>
        <v>0.96760810519456886</v>
      </c>
      <c r="BD68" s="17">
        <f t="shared" si="31"/>
        <v>0.25521870507833144</v>
      </c>
      <c r="BE68" s="17">
        <f t="shared" si="32"/>
        <v>14.622954653781498</v>
      </c>
      <c r="BF68" s="17">
        <f>Z68-N68</f>
        <v>8.7190000000000012</v>
      </c>
      <c r="BG68" s="17"/>
      <c r="BH68" s="10">
        <v>615</v>
      </c>
      <c r="BI68" s="10">
        <f>AJ68</f>
        <v>690</v>
      </c>
      <c r="BJ68" s="10">
        <f t="shared" ref="BJ68:BJ131" si="62">BI68-BH68</f>
        <v>75</v>
      </c>
      <c r="BK68" s="10">
        <f t="shared" ref="BK68:BK131" si="63">MEDIAN(BH68:BI68)</f>
        <v>652.5</v>
      </c>
      <c r="BL68" s="10">
        <f t="shared" si="33"/>
        <v>37.5</v>
      </c>
      <c r="BM68" s="10">
        <v>2000</v>
      </c>
      <c r="BN68" s="10">
        <f t="shared" si="34"/>
        <v>5.0000000000000001E-4</v>
      </c>
      <c r="BO68" s="10">
        <f t="shared" si="35"/>
        <v>3.7499999999999999E-2</v>
      </c>
      <c r="BQ68" s="10">
        <f>AE68-Y68</f>
        <v>1.3200000000000003</v>
      </c>
      <c r="BR68" s="10">
        <f>AF68-Z68</f>
        <v>17.089999999999996</v>
      </c>
      <c r="BS68" s="14">
        <f t="shared" si="36"/>
        <v>0.13200000000000003</v>
      </c>
      <c r="BT68" s="14">
        <f t="shared" si="8"/>
        <v>1.7089999999999996</v>
      </c>
      <c r="BU68" s="10">
        <f t="shared" si="9"/>
        <v>1.7140901376532096</v>
      </c>
      <c r="BV68" s="10">
        <f t="shared" si="10"/>
        <v>2.9381049999999989</v>
      </c>
      <c r="BW68" s="10">
        <f>AK68-Y68</f>
        <v>1.3800000000000008</v>
      </c>
      <c r="BX68" s="10">
        <f>AL68-Z68</f>
        <v>50.160000000000004</v>
      </c>
      <c r="BY68" s="10">
        <f t="shared" ref="BY68:BY131" si="64">(BW68/(BN68*BJ68)/1000)</f>
        <v>3.6800000000000027E-2</v>
      </c>
      <c r="BZ68" s="10">
        <f t="shared" ref="BZ68:BZ131" si="65">(BX68/(BN68*BJ68)/1000)</f>
        <v>1.3376000000000001</v>
      </c>
      <c r="CA68" s="10">
        <f t="shared" si="37"/>
        <v>1.3381061243414143</v>
      </c>
      <c r="CB68" s="10">
        <f t="shared" si="13"/>
        <v>1.7905280000000006</v>
      </c>
      <c r="CD68" s="10">
        <f>(ATAN2(J68-M68,K68-N68))</f>
        <v>0.21433004555417726</v>
      </c>
      <c r="CE68" s="10">
        <f>(ATAN2(V68-Y68,W68-Z68))</f>
        <v>1.6946348813806855</v>
      </c>
      <c r="CF68" s="10">
        <f>ATAN2(AB68-AE68,AC68-AF68)</f>
        <v>2.243874246699046</v>
      </c>
      <c r="CG68" s="10">
        <f>ATAN2(AH68-AK68,AI68-AL68)</f>
        <v>3.1342192434914145</v>
      </c>
      <c r="CI68" s="10">
        <f t="shared" ref="CI68:CL99" si="66">DEGREES(CD68)</f>
        <v>12.28020703310103</v>
      </c>
      <c r="CJ68" s="10">
        <f t="shared" si="66"/>
        <v>97.095426518766175</v>
      </c>
      <c r="CK68" s="10">
        <f t="shared" si="66"/>
        <v>128.56452409395223</v>
      </c>
      <c r="CL68" s="10">
        <f t="shared" si="66"/>
        <v>179.57753472074376</v>
      </c>
      <c r="CN68" s="10">
        <f t="shared" ref="CN68:CP99" si="67">IF(CI68&lt;0,CI68*-1,CI68*1)</f>
        <v>12.28020703310103</v>
      </c>
      <c r="CO68" s="10">
        <f t="shared" si="67"/>
        <v>97.095426518766175</v>
      </c>
      <c r="CP68" s="10">
        <f t="shared" si="67"/>
        <v>128.56452409395223</v>
      </c>
      <c r="CQ68" s="10">
        <f t="shared" si="43"/>
        <v>179.57753472074376</v>
      </c>
      <c r="CS68" s="10">
        <f t="shared" ref="CS68:CV99" si="68">RADIANS(CN68)</f>
        <v>0.21433004555417726</v>
      </c>
      <c r="CT68" s="10">
        <f t="shared" si="68"/>
        <v>1.6946348813806855</v>
      </c>
      <c r="CU68" s="10">
        <f t="shared" si="68"/>
        <v>2.243874246699046</v>
      </c>
      <c r="CV68" s="10">
        <f t="shared" si="68"/>
        <v>3.1342192434914145</v>
      </c>
      <c r="CX68" s="10">
        <f t="shared" ref="CX68:CY99" si="69">CT68-CS68</f>
        <v>1.4803048358265083</v>
      </c>
      <c r="CY68" s="10">
        <f t="shared" si="69"/>
        <v>0.54923936531836048</v>
      </c>
      <c r="CZ68" s="10">
        <f t="shared" ref="CZ68:CZ131" si="70">CV68-CT68</f>
        <v>1.4395843621107289</v>
      </c>
      <c r="DB68" s="10">
        <f t="shared" ref="DB68:DB131" si="71">CY68/((BN68*20))</f>
        <v>54.923936531836048</v>
      </c>
      <c r="DC68" s="10">
        <f t="shared" si="38"/>
        <v>38.388916322952774</v>
      </c>
      <c r="DE68" s="10">
        <f t="shared" ref="DE68:DF99" si="72">DB68^2</f>
        <v>3016.6388041531545</v>
      </c>
      <c r="DF68" s="10">
        <f t="shared" si="72"/>
        <v>1473.70889645067</v>
      </c>
      <c r="DH68" s="10">
        <f>(1/12*I68*(F68^2))</f>
        <v>1.3659163541666666E-9</v>
      </c>
      <c r="DJ68" s="10">
        <f t="shared" si="39"/>
        <v>1.0064815414714404E-3</v>
      </c>
      <c r="DK68" s="10">
        <f>((1/2*I68*(CA68^2))*1000)</f>
        <v>7.0278224000000014E-2</v>
      </c>
      <c r="DL68" s="10">
        <f>(I68*9.8*(BF68))/1000</f>
        <v>6.7075267000000004E-6</v>
      </c>
      <c r="DM68" s="10">
        <f t="shared" si="40"/>
        <v>7.1291413068171453E-2</v>
      </c>
      <c r="DN68" s="10">
        <f t="shared" si="41"/>
        <v>1.4321385547128229</v>
      </c>
    </row>
    <row r="69" spans="1:118" ht="16" x14ac:dyDescent="0.2">
      <c r="B69" s="10" t="s">
        <v>19</v>
      </c>
      <c r="C69" s="16">
        <v>75</v>
      </c>
      <c r="D69" s="11">
        <v>12</v>
      </c>
      <c r="E69" s="10">
        <v>14.45</v>
      </c>
      <c r="F69" s="10">
        <f t="shared" si="58"/>
        <v>1.4449999999999999E-2</v>
      </c>
      <c r="G69" s="10">
        <f>VLOOKUP(B69,'[1]General info'!$A$6:$I$12,9,FALSE)</f>
        <v>16.100000000000001</v>
      </c>
      <c r="H69" s="10">
        <v>7.85E-2</v>
      </c>
      <c r="I69" s="10">
        <f t="shared" si="59"/>
        <v>7.8499999999999997E-5</v>
      </c>
      <c r="J69" s="10">
        <v>8.6059999999999999</v>
      </c>
      <c r="K69" s="10">
        <v>11.32</v>
      </c>
      <c r="L69" s="10">
        <v>562</v>
      </c>
      <c r="M69" s="10">
        <v>1.8240000000000001</v>
      </c>
      <c r="N69" s="10">
        <v>9.1639999999999997</v>
      </c>
      <c r="O69" s="10">
        <v>562</v>
      </c>
      <c r="P69" s="10">
        <v>1.736</v>
      </c>
      <c r="Q69" s="10">
        <v>-0.56499999999999995</v>
      </c>
      <c r="R69" s="10">
        <v>562</v>
      </c>
      <c r="S69" s="10">
        <v>0.3</v>
      </c>
      <c r="T69" s="10">
        <v>8.9</v>
      </c>
      <c r="U69" s="10">
        <v>562</v>
      </c>
      <c r="V69" s="10">
        <v>10.75</v>
      </c>
      <c r="W69" s="10">
        <v>24.53</v>
      </c>
      <c r="X69" s="10">
        <v>610</v>
      </c>
      <c r="Y69" s="10">
        <v>11.25</v>
      </c>
      <c r="Z69" s="10">
        <v>18.21</v>
      </c>
      <c r="AA69" s="10">
        <v>610</v>
      </c>
      <c r="AB69" s="10">
        <v>9.1769999999999996</v>
      </c>
      <c r="AC69" s="10">
        <v>38.21</v>
      </c>
      <c r="AD69" s="17">
        <f t="shared" si="56"/>
        <v>630</v>
      </c>
      <c r="AE69" s="10">
        <v>13.38</v>
      </c>
      <c r="AF69" s="10">
        <v>32.64</v>
      </c>
      <c r="AG69" s="17">
        <f t="shared" si="57"/>
        <v>630</v>
      </c>
      <c r="AH69" s="10">
        <v>10.91</v>
      </c>
      <c r="AI69" s="10">
        <v>69.45</v>
      </c>
      <c r="AJ69" s="10">
        <v>688</v>
      </c>
      <c r="AK69" s="10">
        <v>16.87</v>
      </c>
      <c r="AL69" s="10">
        <v>71.55</v>
      </c>
      <c r="AM69" s="10">
        <v>688</v>
      </c>
      <c r="AN69" s="17">
        <f t="shared" si="54"/>
        <v>9.7293979772645738</v>
      </c>
      <c r="AO69" s="17">
        <f t="shared" si="55"/>
        <v>9.5733129584277137</v>
      </c>
      <c r="AP69" s="17">
        <f t="shared" si="60"/>
        <v>1.546697126136853</v>
      </c>
      <c r="AQ69" s="17">
        <f t="shared" ref="AQ69:AQ132" si="73">SQRT(((V69-P69)^2)+((W69-Q69)^2))</f>
        <v>26.664793661305541</v>
      </c>
      <c r="AR69" s="17">
        <f t="shared" ref="AR69:AR132" si="74">SQRT(((V69-S69)^2)+((W69-T69)^2))</f>
        <v>18.801579720863884</v>
      </c>
      <c r="AS69" s="17">
        <f t="shared" ref="AS69:AS132" si="75">SQRT(((V69-M69)^2)+((W69-N69)^2))</f>
        <v>17.770408886685754</v>
      </c>
      <c r="AT69" s="17">
        <f t="shared" ref="AT69:AT132" si="76">ATAN2((K69-Q69),(J69-P69))</f>
        <v>0.5241155786465248</v>
      </c>
      <c r="AU69" s="17">
        <f t="shared" si="61"/>
        <v>30.029610633502841</v>
      </c>
      <c r="AV69" s="17">
        <f t="shared" ref="AV69:AV132" si="77">180-AU69</f>
        <v>149.97038936649716</v>
      </c>
      <c r="AW69" s="17">
        <f t="shared" si="42"/>
        <v>1.5617514506274364</v>
      </c>
      <c r="AX69" s="17">
        <f t="shared" ref="AX69:AX123" si="78">DEGREES(AW69)</f>
        <v>89.48176676938607</v>
      </c>
      <c r="AY69" s="17">
        <f t="shared" ref="AY69:AY132" si="79">AX69-AU69</f>
        <v>59.452156135883229</v>
      </c>
      <c r="AZ69" s="17"/>
      <c r="BA69" s="17">
        <f>((AN69)^2+(AO69)^2)-(AP69)^2</f>
        <v>183.91723399999995</v>
      </c>
      <c r="BB69" s="17">
        <f>2*AN69*AO69</f>
        <v>186.28514346689465</v>
      </c>
      <c r="BC69" s="17">
        <f t="shared" ref="BC69:BC154" si="80">BA69/BB69</f>
        <v>0.98728879059904473</v>
      </c>
      <c r="BD69" s="17">
        <f t="shared" ref="BD69:BD132" si="81">IF(BC69&lt;1,(ACOS(BC69)),(COS(BC69)))</f>
        <v>0.15961347184280106</v>
      </c>
      <c r="BE69" s="17">
        <f t="shared" ref="BE69:BE132" si="82">((180*BD69)/3.14159265359)</f>
        <v>9.1451782900221019</v>
      </c>
      <c r="BF69" s="17">
        <f>Z69-N69</f>
        <v>9.0460000000000012</v>
      </c>
      <c r="BG69" s="17"/>
      <c r="BH69" s="10">
        <v>610</v>
      </c>
      <c r="BI69" s="10">
        <f>AJ69</f>
        <v>688</v>
      </c>
      <c r="BJ69" s="10">
        <f t="shared" si="62"/>
        <v>78</v>
      </c>
      <c r="BK69" s="10">
        <f t="shared" si="63"/>
        <v>649</v>
      </c>
      <c r="BL69" s="10">
        <f t="shared" si="33"/>
        <v>39</v>
      </c>
      <c r="BM69" s="10">
        <v>2000</v>
      </c>
      <c r="BN69" s="10">
        <f t="shared" si="34"/>
        <v>5.0000000000000001E-4</v>
      </c>
      <c r="BO69" s="10">
        <f t="shared" ref="BO69:BO132" si="83">BJ69*BN69</f>
        <v>3.9E-2</v>
      </c>
      <c r="BQ69" s="10">
        <f>AE69-Y69</f>
        <v>2.1300000000000008</v>
      </c>
      <c r="BR69" s="10">
        <f>AF69-Z69</f>
        <v>14.43</v>
      </c>
      <c r="BS69" s="14">
        <f t="shared" si="36"/>
        <v>0.21300000000000008</v>
      </c>
      <c r="BT69" s="14">
        <f t="shared" si="8"/>
        <v>1.4430000000000001</v>
      </c>
      <c r="BU69" s="10">
        <f t="shared" si="9"/>
        <v>1.4586356638996594</v>
      </c>
      <c r="BV69" s="10">
        <f t="shared" si="10"/>
        <v>2.127618</v>
      </c>
      <c r="BW69" s="10">
        <f>AK69-Y69</f>
        <v>5.620000000000001</v>
      </c>
      <c r="BX69" s="10">
        <f>AL69-Z69</f>
        <v>53.339999999999996</v>
      </c>
      <c r="BY69" s="10">
        <f t="shared" si="64"/>
        <v>0.14410256410256411</v>
      </c>
      <c r="BZ69" s="10">
        <f t="shared" si="65"/>
        <v>1.3676923076923075</v>
      </c>
      <c r="CA69" s="10">
        <f t="shared" si="37"/>
        <v>1.3752628103390432</v>
      </c>
      <c r="CB69" s="10">
        <f t="shared" si="13"/>
        <v>1.8913477975016431</v>
      </c>
      <c r="CD69" s="10">
        <f>(ATAN2(J69-M69,K69-N69))</f>
        <v>0.3077971448604791</v>
      </c>
      <c r="CE69" s="10">
        <f>(ATAN2(V69-Y69,W69-Z69))</f>
        <v>1.6497458095900268</v>
      </c>
      <c r="CF69" s="10">
        <f>ATAN2(AB69-AE69,AC69-AF69)</f>
        <v>2.2172209848271121</v>
      </c>
      <c r="CG69" s="10">
        <f>ATAN2(AH69-AK69,AI69-AL69)</f>
        <v>-2.8028267244803073</v>
      </c>
      <c r="CI69" s="10">
        <f t="shared" si="66"/>
        <v>17.635477346682272</v>
      </c>
      <c r="CJ69" s="10">
        <f t="shared" si="66"/>
        <v>94.523472158901669</v>
      </c>
      <c r="CK69" s="10">
        <f t="shared" si="66"/>
        <v>127.03740467843346</v>
      </c>
      <c r="CL69" s="10">
        <f t="shared" si="66"/>
        <v>-160.59014201919842</v>
      </c>
      <c r="CN69" s="10">
        <f t="shared" si="67"/>
        <v>17.635477346682272</v>
      </c>
      <c r="CO69" s="10">
        <f t="shared" si="67"/>
        <v>94.523472158901669</v>
      </c>
      <c r="CP69" s="10">
        <f t="shared" si="67"/>
        <v>127.03740467843346</v>
      </c>
      <c r="CQ69" s="10">
        <f t="shared" si="43"/>
        <v>160.59014201919842</v>
      </c>
      <c r="CS69" s="10">
        <f t="shared" si="68"/>
        <v>0.30779714486047915</v>
      </c>
      <c r="CT69" s="10">
        <f t="shared" si="68"/>
        <v>1.6497458095900268</v>
      </c>
      <c r="CU69" s="10">
        <f t="shared" si="68"/>
        <v>2.2172209848271121</v>
      </c>
      <c r="CV69" s="10">
        <f t="shared" si="68"/>
        <v>2.8028267244803073</v>
      </c>
      <c r="CX69" s="10">
        <f t="shared" si="69"/>
        <v>1.3419486647295478</v>
      </c>
      <c r="CY69" s="10">
        <f t="shared" si="69"/>
        <v>0.56747517523708524</v>
      </c>
      <c r="CZ69" s="10">
        <f t="shared" si="70"/>
        <v>1.1530809148902805</v>
      </c>
      <c r="DB69" s="10">
        <f t="shared" si="71"/>
        <v>56.747517523708524</v>
      </c>
      <c r="DC69" s="10">
        <f t="shared" ref="DC69:DC131" si="84">CZ69/(BJ69*BN69)</f>
        <v>29.566177304878988</v>
      </c>
      <c r="DE69" s="10">
        <f t="shared" si="72"/>
        <v>3220.280745103606</v>
      </c>
      <c r="DF69" s="10">
        <f t="shared" si="72"/>
        <v>874.15884042354128</v>
      </c>
      <c r="DH69" s="10">
        <f>(1/12*I69*(F69^2))</f>
        <v>1.3659163541666666E-9</v>
      </c>
      <c r="DJ69" s="10">
        <f t="shared" ref="DJ69:DJ132" si="85">(1/2*DH69*DF69)*1000</f>
        <v>5.9701392813694227E-4</v>
      </c>
      <c r="DK69" s="10">
        <f>((1/2*I69*(CA69^2))*1000)</f>
        <v>7.4235401051939487E-2</v>
      </c>
      <c r="DL69" s="10">
        <f>(I69*9.8*(BF69))/1000</f>
        <v>6.9590878000000015E-6</v>
      </c>
      <c r="DM69" s="10">
        <f t="shared" si="40"/>
        <v>7.4839374067876427E-2</v>
      </c>
      <c r="DN69" s="10">
        <f t="shared" ref="DN69:DN132" si="86">(DJ69/DK69)*100</f>
        <v>0.80421728673525439</v>
      </c>
    </row>
    <row r="70" spans="1:118" ht="16" x14ac:dyDescent="0.2">
      <c r="B70" s="10" t="s">
        <v>19</v>
      </c>
      <c r="C70" s="16">
        <v>75</v>
      </c>
      <c r="D70" s="11">
        <v>13</v>
      </c>
      <c r="E70" s="10">
        <v>14.45</v>
      </c>
      <c r="F70" s="10">
        <f t="shared" si="58"/>
        <v>1.4449999999999999E-2</v>
      </c>
      <c r="G70" s="10">
        <f>VLOOKUP(B70,'[1]General info'!$A$6:$I$12,9,FALSE)</f>
        <v>16.100000000000001</v>
      </c>
      <c r="H70" s="10">
        <v>7.85E-2</v>
      </c>
      <c r="I70" s="10">
        <f t="shared" si="59"/>
        <v>7.8499999999999997E-5</v>
      </c>
      <c r="J70" s="10">
        <v>11.55</v>
      </c>
      <c r="K70" s="10">
        <v>8.8689999999999998</v>
      </c>
      <c r="L70" s="10">
        <v>594</v>
      </c>
      <c r="M70" s="10">
        <v>9.4120000000000008</v>
      </c>
      <c r="N70" s="10">
        <v>2.2280000000000002</v>
      </c>
      <c r="O70" s="10">
        <v>594</v>
      </c>
      <c r="P70" s="10">
        <v>0.42699999999999999</v>
      </c>
      <c r="Q70" s="10">
        <v>2.4350000000000001</v>
      </c>
      <c r="R70" s="10">
        <v>594</v>
      </c>
      <c r="S70" s="10">
        <v>8.2729999999999997</v>
      </c>
      <c r="T70" s="10">
        <v>-0.191</v>
      </c>
      <c r="U70" s="10">
        <v>594</v>
      </c>
      <c r="V70" s="10">
        <v>10.58</v>
      </c>
      <c r="W70" s="10">
        <v>25.16</v>
      </c>
      <c r="X70" s="10">
        <v>638</v>
      </c>
      <c r="Y70" s="10">
        <v>11.43</v>
      </c>
      <c r="Z70" s="10">
        <v>18.52</v>
      </c>
      <c r="AA70" s="10">
        <v>638</v>
      </c>
      <c r="AB70" s="10">
        <v>8.9760000000000009</v>
      </c>
      <c r="AC70" s="10">
        <v>38.97</v>
      </c>
      <c r="AD70" s="17">
        <f t="shared" si="56"/>
        <v>658</v>
      </c>
      <c r="AE70" s="10">
        <v>13.2</v>
      </c>
      <c r="AF70" s="10">
        <v>33.46</v>
      </c>
      <c r="AG70" s="17">
        <f t="shared" si="57"/>
        <v>658</v>
      </c>
      <c r="AH70" s="10">
        <v>10.01</v>
      </c>
      <c r="AI70" s="10">
        <v>68.34</v>
      </c>
      <c r="AJ70" s="10">
        <v>712</v>
      </c>
      <c r="AK70" s="10">
        <v>16.399999999999999</v>
      </c>
      <c r="AL70" s="10">
        <v>69.540000000000006</v>
      </c>
      <c r="AM70" s="10">
        <v>712</v>
      </c>
      <c r="AN70" s="17">
        <f t="shared" si="54"/>
        <v>8.9873841578069875</v>
      </c>
      <c r="AO70" s="17">
        <f t="shared" si="55"/>
        <v>8.2737894582833089</v>
      </c>
      <c r="AP70" s="17">
        <f t="shared" si="60"/>
        <v>2.6737393291044667</v>
      </c>
      <c r="AQ70" s="17">
        <f t="shared" si="73"/>
        <v>24.889938408923395</v>
      </c>
      <c r="AR70" s="17">
        <f t="shared" si="74"/>
        <v>25.45575475211843</v>
      </c>
      <c r="AS70" s="17">
        <f t="shared" si="75"/>
        <v>22.96172571911789</v>
      </c>
      <c r="AT70" s="17">
        <f t="shared" si="76"/>
        <v>1.0463798384583403</v>
      </c>
      <c r="AU70" s="17">
        <f t="shared" si="61"/>
        <v>59.953148511243761</v>
      </c>
      <c r="AV70" s="17">
        <f t="shared" si="77"/>
        <v>120.04685148875623</v>
      </c>
      <c r="AW70" s="17">
        <f t="shared" ref="AW70:AW133" si="87">ATAN((N70-Q70)/(M70-P70))</f>
        <v>-2.3034322613656542E-2</v>
      </c>
      <c r="AX70" s="17">
        <f t="shared" si="78"/>
        <v>-1.3197694697052713</v>
      </c>
      <c r="AY70" s="17">
        <f t="shared" si="79"/>
        <v>-61.272917980949032</v>
      </c>
      <c r="AZ70" s="17"/>
      <c r="BA70" s="17">
        <f>((AN70)^2+(AO70)^2)-(AP70)^2</f>
        <v>142.07978400000002</v>
      </c>
      <c r="BB70" s="17">
        <f>2*AN70*AO70</f>
        <v>148.71944860481173</v>
      </c>
      <c r="BC70" s="17">
        <f t="shared" si="80"/>
        <v>0.95535442965193396</v>
      </c>
      <c r="BD70" s="17">
        <f t="shared" si="81"/>
        <v>0.29993928575195627</v>
      </c>
      <c r="BE70" s="17">
        <f t="shared" si="82"/>
        <v>17.18525518375435</v>
      </c>
      <c r="BF70" s="17">
        <f>Z70-N70</f>
        <v>16.291999999999998</v>
      </c>
      <c r="BG70" s="17"/>
      <c r="BH70" s="10">
        <v>638</v>
      </c>
      <c r="BI70" s="10">
        <f>AJ70</f>
        <v>712</v>
      </c>
      <c r="BJ70" s="10">
        <f t="shared" si="62"/>
        <v>74</v>
      </c>
      <c r="BK70" s="10">
        <f t="shared" si="63"/>
        <v>675</v>
      </c>
      <c r="BL70" s="10">
        <f t="shared" si="33"/>
        <v>37</v>
      </c>
      <c r="BM70" s="10">
        <v>2000</v>
      </c>
      <c r="BN70" s="10">
        <f t="shared" si="34"/>
        <v>5.0000000000000001E-4</v>
      </c>
      <c r="BO70" s="10">
        <f t="shared" si="83"/>
        <v>3.6999999999999998E-2</v>
      </c>
      <c r="BQ70" s="10">
        <f>AE70-Y70</f>
        <v>1.7699999999999996</v>
      </c>
      <c r="BR70" s="10">
        <f>AF70-Z70</f>
        <v>14.940000000000001</v>
      </c>
      <c r="BS70" s="14">
        <f t="shared" si="36"/>
        <v>0.17699999999999994</v>
      </c>
      <c r="BT70" s="14">
        <f t="shared" si="8"/>
        <v>1.494</v>
      </c>
      <c r="BU70" s="10">
        <f t="shared" si="9"/>
        <v>1.5044484039009114</v>
      </c>
      <c r="BV70" s="10">
        <f t="shared" si="10"/>
        <v>2.2633649999999998</v>
      </c>
      <c r="BW70" s="10">
        <f>AK70-Y70</f>
        <v>4.9699999999999989</v>
      </c>
      <c r="BX70" s="10">
        <f>AL70-Z70</f>
        <v>51.02000000000001</v>
      </c>
      <c r="BY70" s="10">
        <f t="shared" si="64"/>
        <v>0.13432432432432428</v>
      </c>
      <c r="BZ70" s="10">
        <f t="shared" si="65"/>
        <v>1.3789189189189193</v>
      </c>
      <c r="CA70" s="10">
        <f t="shared" si="37"/>
        <v>1.3854459242632704</v>
      </c>
      <c r="CB70" s="10">
        <f t="shared" si="13"/>
        <v>1.9194604090577077</v>
      </c>
      <c r="CD70" s="10">
        <f>(ATAN2(J70-M70,K70-N70))</f>
        <v>1.2593350606968263</v>
      </c>
      <c r="CE70" s="10">
        <f>(ATAN2(V70-Y70,W70-Z70))</f>
        <v>1.6981159226249725</v>
      </c>
      <c r="CF70" s="10">
        <f>ATAN2(AB70-AE70,AC70-AF70)</f>
        <v>2.2248409490039194</v>
      </c>
      <c r="CG70" s="10">
        <f>ATAN2(AH70-AK70,AI70-AL70)</f>
        <v>-2.9559612568896707</v>
      </c>
      <c r="CI70" s="10">
        <f t="shared" si="66"/>
        <v>72.154583970779498</v>
      </c>
      <c r="CJ70" s="10">
        <f t="shared" si="66"/>
        <v>97.294875490374778</v>
      </c>
      <c r="CK70" s="10">
        <f t="shared" si="66"/>
        <v>127.4739964658054</v>
      </c>
      <c r="CL70" s="10">
        <f t="shared" si="66"/>
        <v>-169.36410442396428</v>
      </c>
      <c r="CN70" s="10">
        <f t="shared" si="67"/>
        <v>72.154583970779498</v>
      </c>
      <c r="CO70" s="10">
        <f t="shared" si="67"/>
        <v>97.294875490374778</v>
      </c>
      <c r="CP70" s="10">
        <f t="shared" si="67"/>
        <v>127.4739964658054</v>
      </c>
      <c r="CQ70" s="10">
        <f t="shared" ref="CQ70:CQ133" si="88">(IF(CL70&lt;0,CL70*-1,CL70*1))</f>
        <v>169.36410442396428</v>
      </c>
      <c r="CS70" s="10">
        <f t="shared" si="68"/>
        <v>1.2593350606968263</v>
      </c>
      <c r="CT70" s="10">
        <f t="shared" si="68"/>
        <v>1.6981159226249725</v>
      </c>
      <c r="CU70" s="10">
        <f t="shared" si="68"/>
        <v>2.2248409490039194</v>
      </c>
      <c r="CV70" s="10">
        <f t="shared" si="68"/>
        <v>2.9559612568896712</v>
      </c>
      <c r="CX70" s="10">
        <f t="shared" si="69"/>
        <v>0.43878086192814614</v>
      </c>
      <c r="CY70" s="10">
        <f t="shared" si="69"/>
        <v>0.52672502637894691</v>
      </c>
      <c r="CZ70" s="10">
        <f t="shared" si="70"/>
        <v>1.2578453342646987</v>
      </c>
      <c r="DB70" s="10">
        <f t="shared" si="71"/>
        <v>52.672502637894688</v>
      </c>
      <c r="DC70" s="10">
        <f t="shared" si="84"/>
        <v>33.995819844991857</v>
      </c>
      <c r="DE70" s="10">
        <f t="shared" si="72"/>
        <v>2774.3925341390227</v>
      </c>
      <c r="DF70" s="10">
        <f t="shared" si="72"/>
        <v>1155.7157669331423</v>
      </c>
      <c r="DH70" s="10">
        <f>(1/12*I70*(F70^2))</f>
        <v>1.3659163541666666E-9</v>
      </c>
      <c r="DJ70" s="10">
        <f t="shared" si="85"/>
        <v>7.8930553341112529E-4</v>
      </c>
      <c r="DK70" s="10">
        <f>((1/2*I70*(CA70^2))*1000)</f>
        <v>7.5338821055515023E-2</v>
      </c>
      <c r="DL70" s="10">
        <f>(I70*9.8*(BF70))/1000</f>
        <v>1.2533435599999998E-5</v>
      </c>
      <c r="DM70" s="10">
        <f t="shared" si="40"/>
        <v>7.6140660024526144E-2</v>
      </c>
      <c r="DN70" s="10">
        <f t="shared" si="86"/>
        <v>1.0476743893158464</v>
      </c>
    </row>
    <row r="71" spans="1:118" ht="16" x14ac:dyDescent="0.2">
      <c r="B71" s="10" t="s">
        <v>19</v>
      </c>
      <c r="C71" s="16">
        <v>75</v>
      </c>
      <c r="D71" s="11">
        <v>14</v>
      </c>
      <c r="E71" s="10">
        <v>14.45</v>
      </c>
      <c r="F71" s="10">
        <f t="shared" si="58"/>
        <v>1.4449999999999999E-2</v>
      </c>
      <c r="G71" s="10">
        <f>VLOOKUP(B71,'[1]General info'!$A$6:$I$12,9,FALSE)</f>
        <v>16.100000000000001</v>
      </c>
      <c r="H71" s="10">
        <v>7.85E-2</v>
      </c>
      <c r="I71" s="10">
        <f t="shared" si="59"/>
        <v>7.8499999999999997E-5</v>
      </c>
      <c r="J71" s="10">
        <v>9.4260000000000002</v>
      </c>
      <c r="K71" s="10">
        <v>10.76</v>
      </c>
      <c r="L71" s="10">
        <v>465</v>
      </c>
      <c r="M71" s="10">
        <v>2.52</v>
      </c>
      <c r="N71" s="10">
        <v>9.468</v>
      </c>
      <c r="O71" s="10">
        <v>465</v>
      </c>
      <c r="P71" s="10">
        <v>1.242</v>
      </c>
      <c r="Q71" s="10">
        <v>1.6910000000000001</v>
      </c>
      <c r="R71" s="10">
        <v>465</v>
      </c>
      <c r="S71" s="10">
        <v>5.8610000000000002E-2</v>
      </c>
      <c r="T71" s="10">
        <v>8.7919999999999998</v>
      </c>
      <c r="U71" s="10">
        <v>465</v>
      </c>
      <c r="V71" s="10">
        <v>8.0380000000000003</v>
      </c>
      <c r="W71" s="10">
        <v>24.22</v>
      </c>
      <c r="X71" s="10">
        <v>511</v>
      </c>
      <c r="Y71" s="10">
        <v>10.65</v>
      </c>
      <c r="Z71" s="10">
        <v>17.45</v>
      </c>
      <c r="AA71" s="10">
        <v>511</v>
      </c>
      <c r="AB71" s="10">
        <v>5.2789999999999999</v>
      </c>
      <c r="AC71" s="10">
        <v>35.75</v>
      </c>
      <c r="AD71" s="17">
        <f t="shared" si="56"/>
        <v>531</v>
      </c>
      <c r="AE71" s="10">
        <v>10.81</v>
      </c>
      <c r="AF71" s="10">
        <v>31.55</v>
      </c>
      <c r="AG71" s="17">
        <f t="shared" si="57"/>
        <v>531</v>
      </c>
      <c r="AH71" s="10">
        <v>5.2859999999999996</v>
      </c>
      <c r="AI71" s="10">
        <v>67.430000000000007</v>
      </c>
      <c r="AJ71" s="10">
        <v>600</v>
      </c>
      <c r="AK71" s="10">
        <v>10.33</v>
      </c>
      <c r="AL71" s="10">
        <v>71.22</v>
      </c>
      <c r="AM71" s="10">
        <v>600</v>
      </c>
      <c r="AN71" s="17">
        <f t="shared" si="54"/>
        <v>7.8813078229441089</v>
      </c>
      <c r="AO71" s="17">
        <f t="shared" si="55"/>
        <v>7.1989313715370287</v>
      </c>
      <c r="AP71" s="17">
        <f t="shared" si="60"/>
        <v>2.55253143606499</v>
      </c>
      <c r="AQ71" s="17">
        <f t="shared" si="73"/>
        <v>23.531711731193717</v>
      </c>
      <c r="AR71" s="17">
        <f t="shared" si="74"/>
        <v>17.369336451692678</v>
      </c>
      <c r="AS71" s="17">
        <f t="shared" si="75"/>
        <v>15.750232633202597</v>
      </c>
      <c r="AT71" s="17">
        <f t="shared" si="76"/>
        <v>0.73414765548646854</v>
      </c>
      <c r="AU71" s="17">
        <f t="shared" si="61"/>
        <v>42.063562198799026</v>
      </c>
      <c r="AV71" s="17">
        <f t="shared" si="77"/>
        <v>137.93643780120098</v>
      </c>
      <c r="AW71" s="17">
        <f t="shared" si="87"/>
        <v>1.4079213208899024</v>
      </c>
      <c r="AX71" s="17">
        <f t="shared" si="78"/>
        <v>80.667949573475468</v>
      </c>
      <c r="AY71" s="17">
        <f t="shared" si="79"/>
        <v>38.604387374676442</v>
      </c>
      <c r="AZ71" s="17"/>
      <c r="BA71" s="17">
        <f>((AN71)^2+(AO71)^2)-(AP71)^2</f>
        <v>107.42420916000003</v>
      </c>
      <c r="BB71" s="17">
        <f>2*AN71*AO71</f>
        <v>113.47398827066509</v>
      </c>
      <c r="BC71" s="17">
        <f t="shared" si="80"/>
        <v>0.94668576294124118</v>
      </c>
      <c r="BD71" s="17">
        <f t="shared" si="81"/>
        <v>0.32800861117543323</v>
      </c>
      <c r="BE71" s="17">
        <f t="shared" si="82"/>
        <v>18.793509064298735</v>
      </c>
      <c r="BF71" s="17">
        <f>Z71-N71</f>
        <v>7.9819999999999993</v>
      </c>
      <c r="BG71" s="17"/>
      <c r="BH71" s="10">
        <v>511</v>
      </c>
      <c r="BI71" s="10">
        <f>AJ71</f>
        <v>600</v>
      </c>
      <c r="BJ71" s="10">
        <f t="shared" si="62"/>
        <v>89</v>
      </c>
      <c r="BK71" s="10">
        <f t="shared" si="63"/>
        <v>555.5</v>
      </c>
      <c r="BL71" s="10">
        <f t="shared" si="33"/>
        <v>44.5</v>
      </c>
      <c r="BM71" s="10">
        <v>2000</v>
      </c>
      <c r="BN71" s="10">
        <f t="shared" si="34"/>
        <v>5.0000000000000001E-4</v>
      </c>
      <c r="BO71" s="10">
        <f t="shared" si="83"/>
        <v>4.4499999999999998E-2</v>
      </c>
      <c r="BQ71" s="10">
        <f>AE71-Y71</f>
        <v>0.16000000000000014</v>
      </c>
      <c r="BR71" s="10">
        <f>AF71-Z71</f>
        <v>14.100000000000001</v>
      </c>
      <c r="BS71" s="14">
        <f t="shared" si="36"/>
        <v>1.6000000000000014E-2</v>
      </c>
      <c r="BT71" s="14">
        <f t="shared" si="8"/>
        <v>1.41</v>
      </c>
      <c r="BU71" s="10">
        <f t="shared" si="9"/>
        <v>1.4100907772196796</v>
      </c>
      <c r="BV71" s="10">
        <f t="shared" si="10"/>
        <v>1.988356</v>
      </c>
      <c r="BW71" s="10">
        <f>AK71-Y71</f>
        <v>-0.32000000000000028</v>
      </c>
      <c r="BX71" s="10">
        <f>AL71-Z71</f>
        <v>53.769999999999996</v>
      </c>
      <c r="BY71" s="10">
        <f t="shared" si="64"/>
        <v>-7.1910112359550634E-3</v>
      </c>
      <c r="BZ71" s="10">
        <f t="shared" si="65"/>
        <v>1.2083146067415731</v>
      </c>
      <c r="CA71" s="10">
        <f t="shared" si="37"/>
        <v>1.208336004391013</v>
      </c>
      <c r="CB71" s="10">
        <f t="shared" si="13"/>
        <v>1.4600758995076382</v>
      </c>
      <c r="CD71" s="10">
        <f>(ATAN2(J71-M71,K71-N71))</f>
        <v>0.18494575367561941</v>
      </c>
      <c r="CE71" s="10">
        <f>(ATAN2(V71-Y71,W71-Z71))</f>
        <v>1.9390189383031884</v>
      </c>
      <c r="CF71" s="10">
        <f>ATAN2(AB71-AE71,AC71-AF71)</f>
        <v>2.4921303206288776</v>
      </c>
      <c r="CG71" s="10">
        <f>ATAN2(AH71-AK71,AI71-AL71)</f>
        <v>-2.4972039523078582</v>
      </c>
      <c r="CI71" s="10">
        <f t="shared" si="66"/>
        <v>10.596611124479125</v>
      </c>
      <c r="CJ71" s="10">
        <f t="shared" si="66"/>
        <v>111.09760156071046</v>
      </c>
      <c r="CK71" s="10">
        <f t="shared" si="66"/>
        <v>142.78854936861933</v>
      </c>
      <c r="CL71" s="10">
        <f t="shared" si="66"/>
        <v>-143.07924705062879</v>
      </c>
      <c r="CN71" s="10">
        <f t="shared" si="67"/>
        <v>10.596611124479125</v>
      </c>
      <c r="CO71" s="10">
        <f t="shared" si="67"/>
        <v>111.09760156071046</v>
      </c>
      <c r="CP71" s="10">
        <f t="shared" si="67"/>
        <v>142.78854936861933</v>
      </c>
      <c r="CQ71" s="10">
        <f t="shared" si="88"/>
        <v>143.07924705062879</v>
      </c>
      <c r="CS71" s="10">
        <f t="shared" si="68"/>
        <v>0.18494575367561941</v>
      </c>
      <c r="CT71" s="10">
        <f t="shared" si="68"/>
        <v>1.9390189383031884</v>
      </c>
      <c r="CU71" s="10">
        <f t="shared" si="68"/>
        <v>2.4921303206288776</v>
      </c>
      <c r="CV71" s="10">
        <f t="shared" si="68"/>
        <v>2.4972039523078582</v>
      </c>
      <c r="CX71" s="10">
        <f t="shared" si="69"/>
        <v>1.754073184627569</v>
      </c>
      <c r="CY71" s="10">
        <f t="shared" si="69"/>
        <v>0.55311138232568924</v>
      </c>
      <c r="CZ71" s="10">
        <f t="shared" si="70"/>
        <v>0.5581850140046698</v>
      </c>
      <c r="DB71" s="10">
        <f t="shared" si="71"/>
        <v>55.311138232568922</v>
      </c>
      <c r="DC71" s="10">
        <f t="shared" si="84"/>
        <v>12.543483460779097</v>
      </c>
      <c r="DE71" s="10">
        <f t="shared" si="72"/>
        <v>3059.3220125823477</v>
      </c>
      <c r="DF71" s="10">
        <f t="shared" si="72"/>
        <v>157.33897733083876</v>
      </c>
      <c r="DH71" s="10">
        <f>(1/12*I71*(F71^2))</f>
        <v>1.3659163541666666E-9</v>
      </c>
      <c r="DJ71" s="10">
        <f t="shared" si="85"/>
        <v>1.0745594114202554E-4</v>
      </c>
      <c r="DK71" s="10">
        <f>((1/2*I71*(CA71^2))*1000)</f>
        <v>5.7307979055674793E-2</v>
      </c>
      <c r="DL71" s="10">
        <f>(I71*9.8*(BF71))/1000</f>
        <v>6.1405526000000001E-6</v>
      </c>
      <c r="DM71" s="10">
        <f t="shared" si="40"/>
        <v>5.742157554941682E-2</v>
      </c>
      <c r="DN71" s="10">
        <f t="shared" si="86"/>
        <v>0.18750607317286816</v>
      </c>
    </row>
    <row r="72" spans="1:118" ht="16" x14ac:dyDescent="0.2">
      <c r="B72" s="10" t="s">
        <v>19</v>
      </c>
      <c r="C72" s="16">
        <v>75</v>
      </c>
      <c r="D72" s="11">
        <v>15</v>
      </c>
      <c r="E72" s="10">
        <v>14.45</v>
      </c>
      <c r="F72" s="10">
        <f t="shared" si="58"/>
        <v>1.4449999999999999E-2</v>
      </c>
      <c r="G72" s="10">
        <f>VLOOKUP(B72,'[1]General info'!$A$6:$I$12,9,FALSE)</f>
        <v>16.100000000000001</v>
      </c>
      <c r="H72" s="10">
        <v>7.85E-2</v>
      </c>
      <c r="I72" s="10">
        <f t="shared" si="59"/>
        <v>7.8499999999999997E-5</v>
      </c>
      <c r="J72" s="10">
        <v>11.47</v>
      </c>
      <c r="K72" s="10">
        <v>8.4689999999999994</v>
      </c>
      <c r="L72" s="10">
        <v>1598</v>
      </c>
      <c r="M72" s="10">
        <v>9.3190000000000008</v>
      </c>
      <c r="N72" s="10">
        <v>1.97</v>
      </c>
      <c r="O72" s="10">
        <v>1598</v>
      </c>
      <c r="P72" s="10">
        <v>9.7619999999999998E-2</v>
      </c>
      <c r="Q72" s="10">
        <v>3.625</v>
      </c>
      <c r="R72" s="10">
        <v>1598</v>
      </c>
      <c r="S72" s="10">
        <v>8.2270000000000003</v>
      </c>
      <c r="T72" s="10">
        <v>-0.378</v>
      </c>
      <c r="U72" s="10">
        <v>1598</v>
      </c>
      <c r="V72" s="10">
        <v>13.41</v>
      </c>
      <c r="W72" s="10">
        <v>24.3</v>
      </c>
      <c r="X72" s="10">
        <v>1646</v>
      </c>
      <c r="Y72" s="10">
        <v>14.03</v>
      </c>
      <c r="Z72" s="10">
        <v>16.690000000000001</v>
      </c>
      <c r="AA72" s="10">
        <v>1646</v>
      </c>
      <c r="AB72" s="10">
        <v>13.95</v>
      </c>
      <c r="AC72" s="10">
        <v>37.49</v>
      </c>
      <c r="AD72" s="17">
        <f t="shared" si="56"/>
        <v>1666</v>
      </c>
      <c r="AE72" s="10">
        <v>18.64</v>
      </c>
      <c r="AF72" s="10">
        <v>32.229999999999997</v>
      </c>
      <c r="AG72" s="17">
        <f t="shared" si="57"/>
        <v>1666</v>
      </c>
      <c r="AH72" s="10">
        <v>23.75</v>
      </c>
      <c r="AI72" s="10">
        <v>68.680000000000007</v>
      </c>
      <c r="AJ72" s="10">
        <v>1727</v>
      </c>
      <c r="AK72" s="10">
        <v>29.87</v>
      </c>
      <c r="AL72" s="10">
        <v>71.38</v>
      </c>
      <c r="AM72" s="10">
        <v>1727</v>
      </c>
      <c r="AN72" s="17">
        <f t="shared" si="54"/>
        <v>9.3687178474111406</v>
      </c>
      <c r="AO72" s="17">
        <f t="shared" si="55"/>
        <v>9.0615025345910496</v>
      </c>
      <c r="AP72" s="17">
        <f t="shared" si="60"/>
        <v>2.5895111507773048</v>
      </c>
      <c r="AQ72" s="17">
        <f t="shared" si="73"/>
        <v>24.590142054579516</v>
      </c>
      <c r="AR72" s="17">
        <f t="shared" si="74"/>
        <v>25.216406821750002</v>
      </c>
      <c r="AS72" s="17">
        <f t="shared" si="75"/>
        <v>22.701655908765776</v>
      </c>
      <c r="AT72" s="17">
        <f t="shared" si="76"/>
        <v>1.1681261533511824</v>
      </c>
      <c r="AU72" s="17">
        <f t="shared" si="61"/>
        <v>66.928698525874339</v>
      </c>
      <c r="AV72" s="17">
        <f t="shared" si="77"/>
        <v>113.07130147412566</v>
      </c>
      <c r="AW72" s="17">
        <f t="shared" si="87"/>
        <v>-0.177583614040633</v>
      </c>
      <c r="AX72" s="17">
        <f t="shared" si="78"/>
        <v>-10.174791595208418</v>
      </c>
      <c r="AY72" s="17">
        <f t="shared" si="79"/>
        <v>-77.103490121082757</v>
      </c>
      <c r="AZ72" s="17"/>
      <c r="BA72" s="17">
        <f>((AN72)^2+(AO72)^2)-(AP72)^2</f>
        <v>163.17813428880007</v>
      </c>
      <c r="BB72" s="17">
        <f>2*AN72*AO72</f>
        <v>169.78932104036892</v>
      </c>
      <c r="BC72" s="17">
        <f t="shared" si="80"/>
        <v>0.96106241128087799</v>
      </c>
      <c r="BD72" s="17">
        <f t="shared" si="81"/>
        <v>0.27997476702177959</v>
      </c>
      <c r="BE72" s="17">
        <f t="shared" si="82"/>
        <v>16.041372520505419</v>
      </c>
      <c r="BF72" s="17">
        <f>Z72-N72</f>
        <v>14.72</v>
      </c>
      <c r="BG72" s="17"/>
      <c r="BH72" s="10">
        <v>1646</v>
      </c>
      <c r="BI72" s="10">
        <f>AJ72</f>
        <v>1727</v>
      </c>
      <c r="BJ72" s="10">
        <f t="shared" si="62"/>
        <v>81</v>
      </c>
      <c r="BK72" s="10">
        <f t="shared" si="63"/>
        <v>1686.5</v>
      </c>
      <c r="BL72" s="10">
        <f t="shared" si="33"/>
        <v>40.5</v>
      </c>
      <c r="BM72" s="10">
        <v>2000</v>
      </c>
      <c r="BN72" s="10">
        <f t="shared" si="34"/>
        <v>5.0000000000000001E-4</v>
      </c>
      <c r="BO72" s="10">
        <f t="shared" si="83"/>
        <v>4.0500000000000001E-2</v>
      </c>
      <c r="BQ72" s="10">
        <f>AE72-Y72</f>
        <v>4.6100000000000012</v>
      </c>
      <c r="BR72" s="10">
        <f>AF72-Z72</f>
        <v>15.539999999999996</v>
      </c>
      <c r="BS72" s="14">
        <f t="shared" si="36"/>
        <v>0.46100000000000013</v>
      </c>
      <c r="BT72" s="14">
        <f t="shared" si="8"/>
        <v>1.5539999999999996</v>
      </c>
      <c r="BU72" s="10">
        <f t="shared" si="9"/>
        <v>1.6209370746577423</v>
      </c>
      <c r="BV72" s="10">
        <f t="shared" si="10"/>
        <v>2.6274369999999991</v>
      </c>
      <c r="BW72" s="10">
        <f>AK72-Y72</f>
        <v>15.840000000000002</v>
      </c>
      <c r="BX72" s="10">
        <f>AL72-Z72</f>
        <v>54.69</v>
      </c>
      <c r="BY72" s="10">
        <f t="shared" si="64"/>
        <v>0.39111111111111113</v>
      </c>
      <c r="BZ72" s="10">
        <f t="shared" si="65"/>
        <v>1.3503703703703702</v>
      </c>
      <c r="CA72" s="10">
        <f t="shared" si="37"/>
        <v>1.4058691398593179</v>
      </c>
      <c r="CB72" s="10">
        <f t="shared" si="13"/>
        <v>1.9764680384087785</v>
      </c>
      <c r="CD72" s="10">
        <f>(ATAN2(J72-M72,K72-N72))</f>
        <v>1.251170676812825</v>
      </c>
      <c r="CE72" s="10">
        <f>(ATAN2(V72-Y72,W72-Z72))</f>
        <v>1.652088528813187</v>
      </c>
      <c r="CF72" s="10">
        <f>ATAN2(AB72-AE72,AC72-AF72)</f>
        <v>2.2989706012299145</v>
      </c>
      <c r="CG72" s="10">
        <f>ATAN2(AH72-AK72,AI72-AL72)</f>
        <v>-2.7261005576489041</v>
      </c>
      <c r="CI72" s="10">
        <f t="shared" si="66"/>
        <v>71.686799231901603</v>
      </c>
      <c r="CJ72" s="10">
        <f t="shared" si="66"/>
        <v>94.657700082972909</v>
      </c>
      <c r="CK72" s="10">
        <f t="shared" si="66"/>
        <v>131.72131267512748</v>
      </c>
      <c r="CL72" s="10">
        <f t="shared" si="66"/>
        <v>-156.19405648154239</v>
      </c>
      <c r="CN72" s="10">
        <f t="shared" si="67"/>
        <v>71.686799231901603</v>
      </c>
      <c r="CO72" s="10">
        <f t="shared" si="67"/>
        <v>94.657700082972909</v>
      </c>
      <c r="CP72" s="10">
        <f t="shared" si="67"/>
        <v>131.72131267512748</v>
      </c>
      <c r="CQ72" s="10">
        <f t="shared" si="88"/>
        <v>156.19405648154239</v>
      </c>
      <c r="CS72" s="10">
        <f t="shared" si="68"/>
        <v>1.251170676812825</v>
      </c>
      <c r="CT72" s="10">
        <f t="shared" si="68"/>
        <v>1.652088528813187</v>
      </c>
      <c r="CU72" s="10">
        <f t="shared" si="68"/>
        <v>2.2989706012299145</v>
      </c>
      <c r="CV72" s="10">
        <f t="shared" si="68"/>
        <v>2.7261005576489046</v>
      </c>
      <c r="CX72" s="10">
        <f t="shared" si="69"/>
        <v>0.40091785200036201</v>
      </c>
      <c r="CY72" s="10">
        <f t="shared" si="69"/>
        <v>0.64688207241672746</v>
      </c>
      <c r="CZ72" s="10">
        <f t="shared" si="70"/>
        <v>1.0740120288357176</v>
      </c>
      <c r="DB72" s="10">
        <f t="shared" si="71"/>
        <v>64.688207241672742</v>
      </c>
      <c r="DC72" s="10">
        <f t="shared" si="84"/>
        <v>26.518815526807842</v>
      </c>
      <c r="DE72" s="10">
        <f t="shared" si="72"/>
        <v>4184.5641561416014</v>
      </c>
      <c r="DF72" s="10">
        <f t="shared" si="72"/>
        <v>703.2475769448647</v>
      </c>
      <c r="DH72" s="10">
        <f>(1/12*I72*(F72^2))</f>
        <v>1.3659163541666666E-9</v>
      </c>
      <c r="DJ72" s="10">
        <f t="shared" si="85"/>
        <v>4.8028868318853601E-4</v>
      </c>
      <c r="DK72" s="10">
        <f>((1/2*I72*(CA72^2))*1000)</f>
        <v>7.7576370507544554E-2</v>
      </c>
      <c r="DL72" s="10">
        <f>(I72*9.8*(BF72))/1000</f>
        <v>1.1324096000000001E-5</v>
      </c>
      <c r="DM72" s="10">
        <f t="shared" si="40"/>
        <v>7.8067983286733103E-2</v>
      </c>
      <c r="DN72" s="10">
        <f t="shared" si="86"/>
        <v>0.61911723898171589</v>
      </c>
    </row>
    <row r="73" spans="1:118" ht="16" x14ac:dyDescent="0.2">
      <c r="B73" s="10" t="s">
        <v>19</v>
      </c>
      <c r="C73" s="16">
        <v>75</v>
      </c>
      <c r="D73" s="11">
        <v>16</v>
      </c>
      <c r="E73" s="10">
        <v>14.45</v>
      </c>
      <c r="F73" s="10">
        <f t="shared" si="58"/>
        <v>1.4449999999999999E-2</v>
      </c>
      <c r="G73" s="10">
        <f>VLOOKUP(B73,'[1]General info'!$A$6:$I$12,9,FALSE)</f>
        <v>16.100000000000001</v>
      </c>
      <c r="H73" s="10">
        <v>7.85E-2</v>
      </c>
      <c r="I73" s="10">
        <f t="shared" si="59"/>
        <v>7.8499999999999997E-5</v>
      </c>
      <c r="J73" s="10">
        <v>8.7710000000000008</v>
      </c>
      <c r="K73" s="10">
        <v>10.43</v>
      </c>
      <c r="L73" s="10">
        <v>780</v>
      </c>
      <c r="M73" s="10">
        <v>2.1349999999999998</v>
      </c>
      <c r="N73" s="10">
        <v>8.7550000000000008</v>
      </c>
      <c r="O73" s="10">
        <v>780</v>
      </c>
      <c r="P73" s="10">
        <v>2.1190000000000002</v>
      </c>
      <c r="Q73" s="10">
        <v>-9.3939999999999996E-2</v>
      </c>
      <c r="R73" s="10">
        <v>780</v>
      </c>
      <c r="S73" s="10">
        <v>4.265E-2</v>
      </c>
      <c r="T73" s="10">
        <v>8.0660000000000007</v>
      </c>
      <c r="U73" s="10">
        <v>780</v>
      </c>
      <c r="V73" s="10">
        <v>6.9379999999999997</v>
      </c>
      <c r="W73" s="10">
        <v>23.54</v>
      </c>
      <c r="X73" s="10">
        <v>824</v>
      </c>
      <c r="Y73" s="10">
        <v>8.5389999999999997</v>
      </c>
      <c r="Z73" s="10">
        <v>16.579999999999998</v>
      </c>
      <c r="AA73" s="10">
        <v>824</v>
      </c>
      <c r="AB73" s="10">
        <v>4.0490000000000004</v>
      </c>
      <c r="AC73" s="10">
        <v>34.979999999999997</v>
      </c>
      <c r="AD73" s="17">
        <f t="shared" si="56"/>
        <v>844</v>
      </c>
      <c r="AE73" s="10">
        <v>8.4830000000000005</v>
      </c>
      <c r="AF73" s="10">
        <v>31.51</v>
      </c>
      <c r="AG73" s="17">
        <f t="shared" si="57"/>
        <v>844</v>
      </c>
      <c r="AH73" s="10">
        <v>2.4260000000000002</v>
      </c>
      <c r="AI73" s="10">
        <v>63.86</v>
      </c>
      <c r="AJ73" s="10">
        <v>904</v>
      </c>
      <c r="AK73" s="10">
        <v>6.3179999999999996</v>
      </c>
      <c r="AL73" s="10">
        <v>67.400000000000006</v>
      </c>
      <c r="AM73" s="10">
        <v>904</v>
      </c>
      <c r="AN73" s="17">
        <f t="shared" si="54"/>
        <v>8.8489544649975453</v>
      </c>
      <c r="AO73" s="17">
        <f t="shared" si="55"/>
        <v>8.4199673470922676</v>
      </c>
      <c r="AP73" s="17">
        <f t="shared" si="60"/>
        <v>2.2028730155185974</v>
      </c>
      <c r="AQ73" s="17">
        <f t="shared" si="73"/>
        <v>24.120237994754529</v>
      </c>
      <c r="AR73" s="17">
        <f t="shared" si="74"/>
        <v>16.940794775408264</v>
      </c>
      <c r="AS73" s="17">
        <f t="shared" si="75"/>
        <v>15.545579242987376</v>
      </c>
      <c r="AT73" s="17">
        <f t="shared" si="76"/>
        <v>0.56367626008388805</v>
      </c>
      <c r="AU73" s="17">
        <f t="shared" si="61"/>
        <v>32.296270714525299</v>
      </c>
      <c r="AV73" s="17">
        <f t="shared" si="77"/>
        <v>147.70372928547471</v>
      </c>
      <c r="AW73" s="17">
        <f t="shared" si="87"/>
        <v>1.5689882025942965</v>
      </c>
      <c r="AX73" s="17">
        <f t="shared" si="78"/>
        <v>89.896402114470149</v>
      </c>
      <c r="AY73" s="17">
        <f t="shared" si="79"/>
        <v>57.60013139994485</v>
      </c>
      <c r="AZ73" s="17"/>
      <c r="BA73" s="17">
        <f>((AN73)^2+(AO73)^2)-(AP73)^2</f>
        <v>144.34719572719999</v>
      </c>
      <c r="BB73" s="17">
        <f>2*AN73*AO73</f>
        <v>149.01581530237132</v>
      </c>
      <c r="BC73" s="17">
        <f t="shared" si="80"/>
        <v>0.96867030814348043</v>
      </c>
      <c r="BD73" s="17">
        <f t="shared" si="81"/>
        <v>0.25097674837949646</v>
      </c>
      <c r="BE73" s="17">
        <f t="shared" si="82"/>
        <v>14.379908438061022</v>
      </c>
      <c r="BF73" s="17">
        <f>Z73-N73</f>
        <v>7.8249999999999975</v>
      </c>
      <c r="BG73" s="17"/>
      <c r="BH73" s="10">
        <v>824</v>
      </c>
      <c r="BI73" s="10">
        <f>AJ73</f>
        <v>904</v>
      </c>
      <c r="BJ73" s="10">
        <f t="shared" si="62"/>
        <v>80</v>
      </c>
      <c r="BK73" s="10">
        <f t="shared" si="63"/>
        <v>864</v>
      </c>
      <c r="BL73" s="10">
        <f t="shared" si="33"/>
        <v>40</v>
      </c>
      <c r="BM73" s="10">
        <v>2000</v>
      </c>
      <c r="BN73" s="10">
        <f t="shared" si="34"/>
        <v>5.0000000000000001E-4</v>
      </c>
      <c r="BO73" s="10">
        <f t="shared" si="83"/>
        <v>0.04</v>
      </c>
      <c r="BQ73" s="10">
        <f>AE73-Y73</f>
        <v>-5.5999999999999162E-2</v>
      </c>
      <c r="BR73" s="10">
        <f>AF73-Z73</f>
        <v>14.930000000000003</v>
      </c>
      <c r="BS73" s="14">
        <f t="shared" si="36"/>
        <v>-5.5999999999999158E-3</v>
      </c>
      <c r="BT73" s="14">
        <f t="shared" si="8"/>
        <v>1.4930000000000003</v>
      </c>
      <c r="BU73" s="10">
        <f t="shared" si="9"/>
        <v>1.493010502307335</v>
      </c>
      <c r="BV73" s="10">
        <f t="shared" si="10"/>
        <v>2.2290803600000006</v>
      </c>
      <c r="BW73" s="10">
        <f>AK73-Y73</f>
        <v>-2.2210000000000001</v>
      </c>
      <c r="BX73" s="10">
        <f>AL73-Z73</f>
        <v>50.820000000000007</v>
      </c>
      <c r="BY73" s="10">
        <f t="shared" si="64"/>
        <v>-5.5524999999999998E-2</v>
      </c>
      <c r="BZ73" s="10">
        <f t="shared" si="65"/>
        <v>1.2705000000000002</v>
      </c>
      <c r="CA73" s="10">
        <f t="shared" si="37"/>
        <v>1.2717127331378735</v>
      </c>
      <c r="CB73" s="10">
        <f t="shared" si="13"/>
        <v>1.6172532756250002</v>
      </c>
      <c r="CD73" s="10">
        <f>(ATAN2(J73-M73,K73-N73))</f>
        <v>0.24724663471578631</v>
      </c>
      <c r="CE73" s="10">
        <f>(ATAN2(V73-Y73,W73-Z73))</f>
        <v>1.7968920065086023</v>
      </c>
      <c r="CF73" s="10">
        <f>ATAN2(AB73-AE73,AC73-AF73)</f>
        <v>2.4775586531060623</v>
      </c>
      <c r="CG73" s="10">
        <f>ATAN2(AH73-AK73,AI73-AL73)</f>
        <v>-2.4035218782393875</v>
      </c>
      <c r="CI73" s="10">
        <f t="shared" si="66"/>
        <v>14.166188668027297</v>
      </c>
      <c r="CJ73" s="10">
        <f t="shared" si="66"/>
        <v>102.95432821373696</v>
      </c>
      <c r="CK73" s="10">
        <f t="shared" si="66"/>
        <v>141.95365431909417</v>
      </c>
      <c r="CL73" s="10">
        <f t="shared" si="66"/>
        <v>-137.71165959047343</v>
      </c>
      <c r="CN73" s="10">
        <f t="shared" si="67"/>
        <v>14.166188668027297</v>
      </c>
      <c r="CO73" s="10">
        <f t="shared" si="67"/>
        <v>102.95432821373696</v>
      </c>
      <c r="CP73" s="10">
        <f t="shared" si="67"/>
        <v>141.95365431909417</v>
      </c>
      <c r="CQ73" s="10">
        <f t="shared" si="88"/>
        <v>137.71165959047343</v>
      </c>
      <c r="CS73" s="10">
        <f t="shared" si="68"/>
        <v>0.24724663471578631</v>
      </c>
      <c r="CT73" s="10">
        <f t="shared" si="68"/>
        <v>1.7968920065086023</v>
      </c>
      <c r="CU73" s="10">
        <f t="shared" si="68"/>
        <v>2.4775586531060627</v>
      </c>
      <c r="CV73" s="10">
        <f t="shared" si="68"/>
        <v>2.4035218782393875</v>
      </c>
      <c r="CX73" s="10">
        <f t="shared" si="69"/>
        <v>1.549645371792816</v>
      </c>
      <c r="CY73" s="10">
        <f t="shared" si="69"/>
        <v>0.68066664659746046</v>
      </c>
      <c r="CZ73" s="10">
        <f t="shared" si="70"/>
        <v>0.6066298717307852</v>
      </c>
      <c r="DB73" s="10">
        <f t="shared" si="71"/>
        <v>68.066664659746039</v>
      </c>
      <c r="DC73" s="10">
        <f t="shared" si="84"/>
        <v>15.16574679326963</v>
      </c>
      <c r="DE73" s="10">
        <f t="shared" si="72"/>
        <v>4633.0708379023199</v>
      </c>
      <c r="DF73" s="10">
        <f t="shared" si="72"/>
        <v>229.99987579756805</v>
      </c>
      <c r="DH73" s="10">
        <f>(1/12*I73*(F73^2))</f>
        <v>1.3659163541666666E-9</v>
      </c>
      <c r="DJ73" s="10">
        <f t="shared" si="85"/>
        <v>1.5708029590410014E-4</v>
      </c>
      <c r="DK73" s="10">
        <f>((1/2*I73*(CA73^2))*1000)</f>
        <v>6.3477191068281258E-2</v>
      </c>
      <c r="DL73" s="10">
        <f>(I73*9.8*(BF73))/1000</f>
        <v>6.0197724999999984E-6</v>
      </c>
      <c r="DM73" s="10">
        <f t="shared" si="40"/>
        <v>6.3640291136685359E-2</v>
      </c>
      <c r="DN73" s="10">
        <f t="shared" si="86"/>
        <v>0.2474594311130304</v>
      </c>
    </row>
    <row r="74" spans="1:118" ht="16" x14ac:dyDescent="0.2">
      <c r="B74" s="10" t="s">
        <v>19</v>
      </c>
      <c r="C74" s="16">
        <v>75</v>
      </c>
      <c r="D74" s="11">
        <v>17</v>
      </c>
      <c r="E74" s="10">
        <v>14.45</v>
      </c>
      <c r="F74" s="10">
        <f t="shared" si="58"/>
        <v>1.4449999999999999E-2</v>
      </c>
      <c r="G74" s="10">
        <f>VLOOKUP(B74,'[1]General info'!$A$6:$I$12,9,FALSE)</f>
        <v>16.100000000000001</v>
      </c>
      <c r="H74" s="10">
        <v>7.85E-2</v>
      </c>
      <c r="I74" s="10">
        <f t="shared" si="59"/>
        <v>7.8499999999999997E-5</v>
      </c>
      <c r="J74" s="10">
        <v>8.7010000000000005</v>
      </c>
      <c r="K74" s="10">
        <v>12.46</v>
      </c>
      <c r="L74" s="10">
        <v>593</v>
      </c>
      <c r="M74" s="10">
        <v>1.75</v>
      </c>
      <c r="N74" s="10">
        <v>10.06</v>
      </c>
      <c r="O74" s="10">
        <v>593</v>
      </c>
      <c r="P74" s="10">
        <v>2</v>
      </c>
      <c r="Q74" s="10">
        <v>1.083</v>
      </c>
      <c r="R74" s="10">
        <v>593</v>
      </c>
      <c r="S74" s="10">
        <v>0.32500000000000001</v>
      </c>
      <c r="T74" s="10">
        <v>9.0709999999999997</v>
      </c>
      <c r="U74" s="10">
        <v>593</v>
      </c>
      <c r="V74" s="10">
        <v>12.89</v>
      </c>
      <c r="W74" s="10">
        <v>24.57</v>
      </c>
      <c r="X74" s="10">
        <v>634</v>
      </c>
      <c r="Y74" s="10">
        <v>14.07</v>
      </c>
      <c r="Z74" s="10">
        <v>17.22</v>
      </c>
      <c r="AA74" s="10">
        <v>634</v>
      </c>
      <c r="AB74" s="10">
        <v>13.13</v>
      </c>
      <c r="AC74" s="10">
        <v>37.6</v>
      </c>
      <c r="AD74" s="17">
        <f t="shared" si="56"/>
        <v>654</v>
      </c>
      <c r="AE74" s="10">
        <v>17.54</v>
      </c>
      <c r="AF74" s="10">
        <v>32.04</v>
      </c>
      <c r="AG74" s="17">
        <f t="shared" si="57"/>
        <v>654</v>
      </c>
      <c r="AH74" s="10">
        <v>19.04</v>
      </c>
      <c r="AI74" s="10">
        <v>68.680000000000007</v>
      </c>
      <c r="AJ74" s="10">
        <v>713</v>
      </c>
      <c r="AK74" s="10">
        <v>25.37</v>
      </c>
      <c r="AL74" s="10">
        <v>69.569999999999993</v>
      </c>
      <c r="AM74" s="10">
        <v>713</v>
      </c>
      <c r="AN74" s="17">
        <f t="shared" si="54"/>
        <v>8.9804804437179193</v>
      </c>
      <c r="AO74" s="17">
        <f t="shared" si="55"/>
        <v>8.1617258591550339</v>
      </c>
      <c r="AP74" s="17">
        <f t="shared" si="60"/>
        <v>1.7345737228495079</v>
      </c>
      <c r="AQ74" s="17">
        <f t="shared" si="73"/>
        <v>25.888825176125703</v>
      </c>
      <c r="AR74" s="17">
        <f t="shared" si="74"/>
        <v>19.952399003628614</v>
      </c>
      <c r="AS74" s="17">
        <f t="shared" si="75"/>
        <v>18.293159923862252</v>
      </c>
      <c r="AT74" s="17">
        <f t="shared" si="76"/>
        <v>0.53228854214115684</v>
      </c>
      <c r="AU74" s="17">
        <f t="shared" si="61"/>
        <v>30.497886947859751</v>
      </c>
      <c r="AV74" s="17">
        <f t="shared" si="77"/>
        <v>149.50211305214026</v>
      </c>
      <c r="AW74" s="17">
        <f t="shared" si="87"/>
        <v>-1.5429545756824843</v>
      </c>
      <c r="AX74" s="17">
        <f t="shared" si="78"/>
        <v>-88.404785167005116</v>
      </c>
      <c r="AY74" s="17">
        <f t="shared" si="79"/>
        <v>-118.90267211486487</v>
      </c>
      <c r="AZ74" s="17"/>
      <c r="BA74" s="17">
        <f>((AN74)^2+(AO74)^2)-(AP74)^2</f>
        <v>144.25405199999997</v>
      </c>
      <c r="BB74" s="17">
        <f>2*AN74*AO74</f>
        <v>146.59243893025723</v>
      </c>
      <c r="BC74" s="17">
        <f t="shared" si="80"/>
        <v>0.98404837966186121</v>
      </c>
      <c r="BD74" s="17">
        <f t="shared" si="81"/>
        <v>0.17885307209186285</v>
      </c>
      <c r="BE74" s="17">
        <f t="shared" si="82"/>
        <v>10.247526183812116</v>
      </c>
      <c r="BF74" s="17">
        <f>Z74-N74</f>
        <v>7.1599999999999984</v>
      </c>
      <c r="BG74" s="17"/>
      <c r="BH74" s="10">
        <v>634</v>
      </c>
      <c r="BI74" s="10">
        <f>AJ74</f>
        <v>713</v>
      </c>
      <c r="BJ74" s="10">
        <f t="shared" si="62"/>
        <v>79</v>
      </c>
      <c r="BK74" s="10">
        <f t="shared" si="63"/>
        <v>673.5</v>
      </c>
      <c r="BL74" s="10">
        <f t="shared" si="33"/>
        <v>39.5</v>
      </c>
      <c r="BM74" s="10">
        <v>2000</v>
      </c>
      <c r="BN74" s="10">
        <f t="shared" si="34"/>
        <v>5.0000000000000001E-4</v>
      </c>
      <c r="BO74" s="10">
        <f t="shared" si="83"/>
        <v>3.95E-2</v>
      </c>
      <c r="BQ74" s="10">
        <f>AE74-Y74</f>
        <v>3.4699999999999989</v>
      </c>
      <c r="BR74" s="10">
        <f>AF74-Z74</f>
        <v>14.82</v>
      </c>
      <c r="BS74" s="14">
        <f t="shared" si="36"/>
        <v>0.34699999999999986</v>
      </c>
      <c r="BT74" s="14">
        <f t="shared" si="8"/>
        <v>1.482</v>
      </c>
      <c r="BU74" s="10">
        <f t="shared" si="9"/>
        <v>1.5220817980647428</v>
      </c>
      <c r="BV74" s="10">
        <f t="shared" si="10"/>
        <v>2.3167330000000002</v>
      </c>
      <c r="BW74" s="10">
        <f>AK74-Y74</f>
        <v>11.3</v>
      </c>
      <c r="BX74" s="10">
        <f>AL74-Z74</f>
        <v>52.349999999999994</v>
      </c>
      <c r="BY74" s="10">
        <f t="shared" si="64"/>
        <v>0.28607594936708863</v>
      </c>
      <c r="BZ74" s="10">
        <f t="shared" si="65"/>
        <v>1.3253164556962025</v>
      </c>
      <c r="CA74" s="10">
        <f t="shared" si="37"/>
        <v>1.3558403875624245</v>
      </c>
      <c r="CB74" s="10">
        <f t="shared" si="13"/>
        <v>1.8383031565454255</v>
      </c>
      <c r="CD74" s="10">
        <f>(ATAN2(J74-M74,K74-N74))</f>
        <v>0.33245844083040166</v>
      </c>
      <c r="CE74" s="10">
        <f>(ATAN2(V74-Y74,W74-Z74))</f>
        <v>1.7299821773540673</v>
      </c>
      <c r="CF74" s="10">
        <f>ATAN2(AB74-AE74,AC74-AF74)</f>
        <v>2.2413559553582876</v>
      </c>
      <c r="CG74" s="10">
        <f>ATAN2(AH74-AK74,AI74-AL74)</f>
        <v>-3.0019079847565369</v>
      </c>
      <c r="CI74" s="10">
        <f t="shared" si="66"/>
        <v>19.04846552308182</v>
      </c>
      <c r="CJ74" s="10">
        <f t="shared" si="66"/>
        <v>99.120677395240719</v>
      </c>
      <c r="CK74" s="10">
        <f t="shared" si="66"/>
        <v>128.42023662854243</v>
      </c>
      <c r="CL74" s="10">
        <f t="shared" si="66"/>
        <v>-171.99665801317184</v>
      </c>
      <c r="CN74" s="10">
        <f t="shared" si="67"/>
        <v>19.04846552308182</v>
      </c>
      <c r="CO74" s="10">
        <f t="shared" si="67"/>
        <v>99.120677395240719</v>
      </c>
      <c r="CP74" s="10">
        <f t="shared" si="67"/>
        <v>128.42023662854243</v>
      </c>
      <c r="CQ74" s="10">
        <f t="shared" si="88"/>
        <v>171.99665801317184</v>
      </c>
      <c r="CS74" s="10">
        <f t="shared" si="68"/>
        <v>0.33245844083040166</v>
      </c>
      <c r="CT74" s="10">
        <f t="shared" si="68"/>
        <v>1.7299821773540673</v>
      </c>
      <c r="CU74" s="10">
        <f t="shared" si="68"/>
        <v>2.2413559553582876</v>
      </c>
      <c r="CV74" s="10">
        <f t="shared" si="68"/>
        <v>3.0019079847565373</v>
      </c>
      <c r="CX74" s="10">
        <f t="shared" si="69"/>
        <v>1.3975237365236657</v>
      </c>
      <c r="CY74" s="10">
        <f t="shared" si="69"/>
        <v>0.51137377800422024</v>
      </c>
      <c r="CZ74" s="10">
        <f t="shared" si="70"/>
        <v>1.27192580740247</v>
      </c>
      <c r="DB74" s="10">
        <f t="shared" si="71"/>
        <v>51.137377800422023</v>
      </c>
      <c r="DC74" s="10">
        <f t="shared" si="84"/>
        <v>32.200653351961265</v>
      </c>
      <c r="DE74" s="10">
        <f t="shared" si="72"/>
        <v>2615.0314083030953</v>
      </c>
      <c r="DF74" s="10">
        <f t="shared" si="72"/>
        <v>1036.8820762931741</v>
      </c>
      <c r="DH74" s="10">
        <f>(1/12*I74*(F74^2))</f>
        <v>1.3659163541666666E-9</v>
      </c>
      <c r="DJ74" s="10">
        <f t="shared" si="85"/>
        <v>7.0814709267556797E-4</v>
      </c>
      <c r="DK74" s="10">
        <f>((1/2*I74*(CA74^2))*1000)</f>
        <v>7.2153398894407958E-2</v>
      </c>
      <c r="DL74" s="10">
        <f>(I74*9.8*(BF74))/1000</f>
        <v>5.5081879999999989E-6</v>
      </c>
      <c r="DM74" s="10">
        <f t="shared" si="40"/>
        <v>7.2867054175083532E-2</v>
      </c>
      <c r="DN74" s="10">
        <f t="shared" si="86"/>
        <v>0.98144661724376625</v>
      </c>
    </row>
    <row r="75" spans="1:118" ht="16" x14ac:dyDescent="0.2">
      <c r="B75" s="10" t="s">
        <v>19</v>
      </c>
      <c r="C75" s="16">
        <v>75</v>
      </c>
      <c r="D75" s="11">
        <v>18</v>
      </c>
      <c r="E75" s="10">
        <v>14.45</v>
      </c>
      <c r="F75" s="10">
        <f t="shared" si="58"/>
        <v>1.4449999999999999E-2</v>
      </c>
      <c r="G75" s="10">
        <f>VLOOKUP(B75,'[1]General info'!$A$6:$I$12,9,FALSE)</f>
        <v>16.100000000000001</v>
      </c>
      <c r="H75" s="10">
        <v>7.85E-2</v>
      </c>
      <c r="I75" s="10">
        <f t="shared" si="59"/>
        <v>7.8499999999999997E-5</v>
      </c>
      <c r="J75" s="10">
        <v>10.56</v>
      </c>
      <c r="K75" s="10">
        <v>11.93</v>
      </c>
      <c r="L75" s="10">
        <v>512</v>
      </c>
      <c r="M75" s="10">
        <v>3.5049999999999999</v>
      </c>
      <c r="N75" s="10">
        <v>10.64</v>
      </c>
      <c r="O75" s="10">
        <v>512</v>
      </c>
      <c r="P75" s="10">
        <v>2.6880000000000002</v>
      </c>
      <c r="Q75" s="10">
        <v>2.3839999999999999</v>
      </c>
      <c r="R75" s="10">
        <v>512</v>
      </c>
      <c r="S75" s="10">
        <v>9.69E-2</v>
      </c>
      <c r="T75" s="10">
        <v>9.1720000000000006</v>
      </c>
      <c r="U75" s="10">
        <v>512</v>
      </c>
      <c r="V75" s="10">
        <v>13.2</v>
      </c>
      <c r="W75" s="10">
        <v>24.68</v>
      </c>
      <c r="X75" s="10">
        <v>543</v>
      </c>
      <c r="Y75" s="10">
        <v>14.16</v>
      </c>
      <c r="Z75" s="10">
        <v>17.23</v>
      </c>
      <c r="AA75" s="10">
        <v>543</v>
      </c>
      <c r="AB75" s="10">
        <v>13.61</v>
      </c>
      <c r="AC75" s="10">
        <v>37.25</v>
      </c>
      <c r="AD75" s="17">
        <f t="shared" si="56"/>
        <v>563</v>
      </c>
      <c r="AE75" s="10">
        <v>17.86</v>
      </c>
      <c r="AF75" s="10">
        <v>31.54</v>
      </c>
      <c r="AG75" s="17">
        <f t="shared" si="57"/>
        <v>563</v>
      </c>
      <c r="AH75" s="10">
        <v>20.98</v>
      </c>
      <c r="AI75" s="10">
        <v>69.11</v>
      </c>
      <c r="AJ75" s="10">
        <v>630</v>
      </c>
      <c r="AK75" s="10">
        <v>27.14</v>
      </c>
      <c r="AL75" s="10">
        <v>70.44</v>
      </c>
      <c r="AM75" s="10">
        <v>630</v>
      </c>
      <c r="AN75" s="17">
        <f t="shared" si="54"/>
        <v>8.2963259940771366</v>
      </c>
      <c r="AO75" s="17">
        <f t="shared" si="55"/>
        <v>7.2657238600156004</v>
      </c>
      <c r="AP75" s="17">
        <f t="shared" si="60"/>
        <v>3.7108179165784998</v>
      </c>
      <c r="AQ75" s="17">
        <f t="shared" si="73"/>
        <v>24.64982271741523</v>
      </c>
      <c r="AR75" s="17">
        <f t="shared" si="74"/>
        <v>20.302445508115518</v>
      </c>
      <c r="AS75" s="17">
        <f t="shared" si="75"/>
        <v>17.062081496699047</v>
      </c>
      <c r="AT75" s="17">
        <f t="shared" si="76"/>
        <v>0.6895849628187678</v>
      </c>
      <c r="AU75" s="17">
        <f t="shared" si="61"/>
        <v>39.510307985201194</v>
      </c>
      <c r="AV75" s="17">
        <f t="shared" si="77"/>
        <v>140.48969201479881</v>
      </c>
      <c r="AW75" s="17">
        <f t="shared" si="87"/>
        <v>1.4721591334531559</v>
      </c>
      <c r="AX75" s="17">
        <f t="shared" si="78"/>
        <v>84.348505118502359</v>
      </c>
      <c r="AY75" s="17">
        <f t="shared" si="79"/>
        <v>44.838197133301165</v>
      </c>
      <c r="AZ75" s="17"/>
      <c r="BA75" s="17">
        <f>((AN75)^2+(AO75)^2)-(AP75)^2</f>
        <v>107.84959859999999</v>
      </c>
      <c r="BB75" s="17">
        <f>2*AN75*AO75</f>
        <v>120.55762745126779</v>
      </c>
      <c r="BC75" s="17">
        <f t="shared" si="80"/>
        <v>0.89458959072162658</v>
      </c>
      <c r="BD75" s="17">
        <f t="shared" si="81"/>
        <v>0.46328434021133225</v>
      </c>
      <c r="BE75" s="17">
        <f t="shared" si="82"/>
        <v>26.544237408610563</v>
      </c>
      <c r="BF75" s="17">
        <f>Z75-N75</f>
        <v>6.59</v>
      </c>
      <c r="BG75" s="17"/>
      <c r="BH75" s="10">
        <v>543</v>
      </c>
      <c r="BI75" s="10">
        <f>AJ75</f>
        <v>630</v>
      </c>
      <c r="BJ75" s="10">
        <f t="shared" si="62"/>
        <v>87</v>
      </c>
      <c r="BK75" s="10">
        <f t="shared" si="63"/>
        <v>586.5</v>
      </c>
      <c r="BL75" s="10">
        <f t="shared" si="33"/>
        <v>43.5</v>
      </c>
      <c r="BM75" s="10">
        <v>2000</v>
      </c>
      <c r="BN75" s="10">
        <f t="shared" si="34"/>
        <v>5.0000000000000001E-4</v>
      </c>
      <c r="BO75" s="10">
        <f t="shared" si="83"/>
        <v>4.3500000000000004E-2</v>
      </c>
      <c r="BQ75" s="10">
        <f>AE75-Y75</f>
        <v>3.6999999999999993</v>
      </c>
      <c r="BR75" s="10">
        <f>AF75-Z75</f>
        <v>14.309999999999999</v>
      </c>
      <c r="BS75" s="14">
        <f t="shared" si="36"/>
        <v>0.36999999999999994</v>
      </c>
      <c r="BT75" s="14">
        <f t="shared" si="8"/>
        <v>1.4309999999999998</v>
      </c>
      <c r="BU75" s="10">
        <f t="shared" si="9"/>
        <v>1.4780598770009283</v>
      </c>
      <c r="BV75" s="10">
        <f t="shared" si="10"/>
        <v>2.1846609999999993</v>
      </c>
      <c r="BW75" s="10">
        <f>AK75-Y75</f>
        <v>12.98</v>
      </c>
      <c r="BX75" s="10">
        <f>AL75-Z75</f>
        <v>53.209999999999994</v>
      </c>
      <c r="BY75" s="10">
        <f t="shared" si="64"/>
        <v>0.29839080459770112</v>
      </c>
      <c r="BZ75" s="10">
        <f t="shared" si="65"/>
        <v>1.2232183908045975</v>
      </c>
      <c r="CA75" s="10">
        <f t="shared" si="37"/>
        <v>1.2590870914559693</v>
      </c>
      <c r="CB75" s="10">
        <f t="shared" si="13"/>
        <v>1.5853003038710525</v>
      </c>
      <c r="CD75" s="10">
        <f>(ATAN2(J75-M75,K75-N75))</f>
        <v>0.18085119229676516</v>
      </c>
      <c r="CE75" s="10">
        <f>(ATAN2(V75-Y75,W75-Z75))</f>
        <v>1.6989491894753121</v>
      </c>
      <c r="CF75" s="10">
        <f>ATAN2(AB75-AE75,AC75-AF75)</f>
        <v>2.2106447403974459</v>
      </c>
      <c r="CG75" s="10">
        <f>ATAN2(AH75-AK75,AI75-AL75)</f>
        <v>-2.928947731232022</v>
      </c>
      <c r="CI75" s="10">
        <f t="shared" si="66"/>
        <v>10.362010038513509</v>
      </c>
      <c r="CJ75" s="10">
        <f t="shared" si="66"/>
        <v>97.342618164107407</v>
      </c>
      <c r="CK75" s="10">
        <f t="shared" si="66"/>
        <v>126.66061362756717</v>
      </c>
      <c r="CL75" s="10">
        <f t="shared" si="66"/>
        <v>-167.81634341401264</v>
      </c>
      <c r="CN75" s="10">
        <f t="shared" si="67"/>
        <v>10.362010038513509</v>
      </c>
      <c r="CO75" s="10">
        <f t="shared" si="67"/>
        <v>97.342618164107407</v>
      </c>
      <c r="CP75" s="10">
        <f t="shared" si="67"/>
        <v>126.66061362756717</v>
      </c>
      <c r="CQ75" s="10">
        <f t="shared" si="88"/>
        <v>167.81634341401264</v>
      </c>
      <c r="CS75" s="10">
        <f t="shared" si="68"/>
        <v>0.18085119229676516</v>
      </c>
      <c r="CT75" s="10">
        <f t="shared" si="68"/>
        <v>1.6989491894753121</v>
      </c>
      <c r="CU75" s="10">
        <f t="shared" si="68"/>
        <v>2.2106447403974459</v>
      </c>
      <c r="CV75" s="10">
        <f t="shared" si="68"/>
        <v>2.928947731232022</v>
      </c>
      <c r="CX75" s="10">
        <f t="shared" si="69"/>
        <v>1.5180979971785469</v>
      </c>
      <c r="CY75" s="10">
        <f t="shared" si="69"/>
        <v>0.5116955509221337</v>
      </c>
      <c r="CZ75" s="10">
        <f t="shared" si="70"/>
        <v>1.2299985417567099</v>
      </c>
      <c r="DB75" s="10">
        <f t="shared" si="71"/>
        <v>51.169555092213372</v>
      </c>
      <c r="DC75" s="10">
        <f t="shared" si="84"/>
        <v>28.275828546131258</v>
      </c>
      <c r="DE75" s="10">
        <f t="shared" si="72"/>
        <v>2618.3233683350595</v>
      </c>
      <c r="DF75" s="10">
        <f t="shared" si="72"/>
        <v>799.52247997021129</v>
      </c>
      <c r="DH75" s="10">
        <f>(1/12*I75*(F75^2))</f>
        <v>1.3659163541666666E-9</v>
      </c>
      <c r="DJ75" s="10">
        <f t="shared" si="85"/>
        <v>5.460404154576014E-4</v>
      </c>
      <c r="DK75" s="10">
        <f>((1/2*I75*(CA75^2))*1000)</f>
        <v>6.2223036926938806E-2</v>
      </c>
      <c r="DL75" s="10">
        <f>(I75*9.8*(BF75))/1000</f>
        <v>5.0696870000000002E-6</v>
      </c>
      <c r="DM75" s="10">
        <f t="shared" si="40"/>
        <v>6.2774147029396404E-2</v>
      </c>
      <c r="DN75" s="10">
        <f t="shared" si="86"/>
        <v>0.87755346319523497</v>
      </c>
    </row>
    <row r="76" spans="1:118" ht="16" x14ac:dyDescent="0.2">
      <c r="B76" s="10" t="s">
        <v>19</v>
      </c>
      <c r="C76" s="16">
        <v>75</v>
      </c>
      <c r="D76" s="11">
        <v>19</v>
      </c>
      <c r="E76" s="10">
        <v>14.45</v>
      </c>
      <c r="F76" s="10">
        <f t="shared" si="58"/>
        <v>1.4449999999999999E-2</v>
      </c>
      <c r="G76" s="10">
        <f>VLOOKUP(B76,'[1]General info'!$A$6:$I$12,9,FALSE)</f>
        <v>16.100000000000001</v>
      </c>
      <c r="H76" s="10">
        <v>7.85E-2</v>
      </c>
      <c r="I76" s="10">
        <f t="shared" si="59"/>
        <v>7.8499999999999997E-5</v>
      </c>
      <c r="J76" s="10">
        <v>8.8940000000000001</v>
      </c>
      <c r="K76" s="10">
        <v>12.84</v>
      </c>
      <c r="L76" s="10">
        <v>407</v>
      </c>
      <c r="M76" s="10">
        <v>1.9379999999999999</v>
      </c>
      <c r="N76" s="10">
        <v>10.46</v>
      </c>
      <c r="O76" s="10">
        <v>407</v>
      </c>
      <c r="P76" s="10">
        <v>2.4319999999999999</v>
      </c>
      <c r="Q76" s="10">
        <v>1.734</v>
      </c>
      <c r="R76" s="10">
        <v>407</v>
      </c>
      <c r="S76" s="10">
        <v>0.21199999999999999</v>
      </c>
      <c r="T76" s="10">
        <v>9.5020000000000007</v>
      </c>
      <c r="U76" s="10">
        <v>407</v>
      </c>
      <c r="V76" s="10">
        <v>12.81</v>
      </c>
      <c r="W76" s="10">
        <v>26.36</v>
      </c>
      <c r="X76" s="10">
        <v>452</v>
      </c>
      <c r="Y76" s="10">
        <v>13.52</v>
      </c>
      <c r="Z76" s="10">
        <v>18.64</v>
      </c>
      <c r="AA76" s="10">
        <v>452</v>
      </c>
      <c r="AB76" s="10">
        <v>11.56</v>
      </c>
      <c r="AC76" s="10">
        <v>41.76</v>
      </c>
      <c r="AD76" s="17">
        <f t="shared" si="56"/>
        <v>472</v>
      </c>
      <c r="AE76" s="10">
        <v>16.100000000000001</v>
      </c>
      <c r="AF76" s="10">
        <v>35.83</v>
      </c>
      <c r="AG76" s="17">
        <f t="shared" si="57"/>
        <v>472</v>
      </c>
      <c r="AH76" s="10">
        <v>13.52</v>
      </c>
      <c r="AI76" s="10">
        <v>71.099999999999994</v>
      </c>
      <c r="AJ76" s="10">
        <v>519</v>
      </c>
      <c r="AK76" s="10">
        <v>20.3</v>
      </c>
      <c r="AL76" s="10">
        <v>72.260000000000005</v>
      </c>
      <c r="AM76" s="10">
        <v>519</v>
      </c>
      <c r="AN76" s="17">
        <f t="shared" si="54"/>
        <v>8.7399720823352762</v>
      </c>
      <c r="AO76" s="17">
        <f t="shared" si="55"/>
        <v>8.0789989478895219</v>
      </c>
      <c r="AP76" s="17">
        <f t="shared" si="60"/>
        <v>1.9740415395831974</v>
      </c>
      <c r="AQ76" s="17">
        <f t="shared" si="73"/>
        <v>26.723449627621054</v>
      </c>
      <c r="AR76" s="17">
        <f t="shared" si="74"/>
        <v>21.04523147888851</v>
      </c>
      <c r="AS76" s="17">
        <f t="shared" si="75"/>
        <v>19.261629837581239</v>
      </c>
      <c r="AT76" s="17">
        <f t="shared" si="76"/>
        <v>0.52696524246802945</v>
      </c>
      <c r="AU76" s="17">
        <f t="shared" si="61"/>
        <v>30.192884343506179</v>
      </c>
      <c r="AV76" s="17">
        <f t="shared" si="77"/>
        <v>149.80711565649381</v>
      </c>
      <c r="AW76" s="17">
        <f t="shared" si="87"/>
        <v>-1.5142442684171973</v>
      </c>
      <c r="AX76" s="17">
        <f t="shared" si="78"/>
        <v>-86.759805732180382</v>
      </c>
      <c r="AY76" s="17">
        <f t="shared" si="79"/>
        <v>-116.95269007568656</v>
      </c>
      <c r="AZ76" s="17"/>
      <c r="BA76" s="17">
        <f>((AN76)^2+(AO76)^2)-(AP76)^2</f>
        <v>137.76049600000005</v>
      </c>
      <c r="BB76" s="17">
        <f>2*AN76*AO76</f>
        <v>141.22045051554099</v>
      </c>
      <c r="BC76" s="17">
        <f t="shared" si="80"/>
        <v>0.97549962131610546</v>
      </c>
      <c r="BD76" s="17">
        <f t="shared" si="81"/>
        <v>0.22181560933242106</v>
      </c>
      <c r="BE76" s="17">
        <f t="shared" si="82"/>
        <v>12.709098244869566</v>
      </c>
      <c r="BF76" s="17">
        <f>Z76-N76</f>
        <v>8.18</v>
      </c>
      <c r="BG76" s="17"/>
      <c r="BH76" s="10">
        <v>452</v>
      </c>
      <c r="BI76" s="10">
        <f>AJ76</f>
        <v>519</v>
      </c>
      <c r="BJ76" s="10">
        <f t="shared" si="62"/>
        <v>67</v>
      </c>
      <c r="BK76" s="10">
        <f t="shared" si="63"/>
        <v>485.5</v>
      </c>
      <c r="BL76" s="10">
        <f t="shared" si="33"/>
        <v>33.5</v>
      </c>
      <c r="BM76" s="10">
        <v>2000</v>
      </c>
      <c r="BN76" s="10">
        <f t="shared" si="34"/>
        <v>5.0000000000000001E-4</v>
      </c>
      <c r="BO76" s="10">
        <f t="shared" si="83"/>
        <v>3.3500000000000002E-2</v>
      </c>
      <c r="BQ76" s="10">
        <f>AE76-Y76</f>
        <v>2.5800000000000018</v>
      </c>
      <c r="BR76" s="10">
        <f>AF76-Z76</f>
        <v>17.189999999999998</v>
      </c>
      <c r="BS76" s="14">
        <f t="shared" si="36"/>
        <v>0.25800000000000017</v>
      </c>
      <c r="BT76" s="14">
        <f t="shared" si="8"/>
        <v>1.7189999999999999</v>
      </c>
      <c r="BU76" s="10">
        <f t="shared" si="9"/>
        <v>1.7382534337662041</v>
      </c>
      <c r="BV76" s="10">
        <f t="shared" si="10"/>
        <v>3.0215249999999996</v>
      </c>
      <c r="BW76" s="10">
        <f>AK76-Y76</f>
        <v>6.7800000000000011</v>
      </c>
      <c r="BX76" s="10">
        <f>AL76-Z76</f>
        <v>53.620000000000005</v>
      </c>
      <c r="BY76" s="10">
        <f t="shared" si="64"/>
        <v>0.20238805970149254</v>
      </c>
      <c r="BZ76" s="10">
        <f t="shared" si="65"/>
        <v>1.6005970149253732</v>
      </c>
      <c r="CA76" s="10">
        <f t="shared" si="37"/>
        <v>1.6133417898566162</v>
      </c>
      <c r="CB76" s="10">
        <f t="shared" si="13"/>
        <v>2.6028717308977503</v>
      </c>
      <c r="CD76" s="10">
        <f>(ATAN2(J76-M76,K76-N76))</f>
        <v>0.32966504846546602</v>
      </c>
      <c r="CE76" s="10">
        <f>(ATAN2(V76-Y76,W76-Z76))</f>
        <v>1.6625072471249172</v>
      </c>
      <c r="CF76" s="10">
        <f>ATAN2(AB76-AE76,AC76-AF76)</f>
        <v>2.2242060561280903</v>
      </c>
      <c r="CG76" s="10">
        <f>ATAN2(AH76-AK76,AI76-AL76)</f>
        <v>-2.9721418994656337</v>
      </c>
      <c r="CI76" s="10">
        <f t="shared" si="66"/>
        <v>18.888415930046939</v>
      </c>
      <c r="CJ76" s="10">
        <f t="shared" si="66"/>
        <v>95.254648670170724</v>
      </c>
      <c r="CK76" s="10">
        <f t="shared" si="66"/>
        <v>127.43761978357746</v>
      </c>
      <c r="CL76" s="10">
        <f t="shared" si="66"/>
        <v>-170.29118695337664</v>
      </c>
      <c r="CN76" s="10">
        <f t="shared" si="67"/>
        <v>18.888415930046939</v>
      </c>
      <c r="CO76" s="10">
        <f t="shared" si="67"/>
        <v>95.254648670170724</v>
      </c>
      <c r="CP76" s="10">
        <f t="shared" si="67"/>
        <v>127.43761978357746</v>
      </c>
      <c r="CQ76" s="10">
        <f t="shared" si="88"/>
        <v>170.29118695337664</v>
      </c>
      <c r="CS76" s="10">
        <f t="shared" si="68"/>
        <v>0.32966504846546602</v>
      </c>
      <c r="CT76" s="10">
        <f t="shared" si="68"/>
        <v>1.6625072471249174</v>
      </c>
      <c r="CU76" s="10">
        <f t="shared" si="68"/>
        <v>2.2242060561280903</v>
      </c>
      <c r="CV76" s="10">
        <f t="shared" si="68"/>
        <v>2.9721418994656337</v>
      </c>
      <c r="CX76" s="10">
        <f t="shared" si="69"/>
        <v>1.3328421986594514</v>
      </c>
      <c r="CY76" s="10">
        <f t="shared" si="69"/>
        <v>0.56169880900317293</v>
      </c>
      <c r="CZ76" s="10">
        <f t="shared" si="70"/>
        <v>1.3096346523407163</v>
      </c>
      <c r="DB76" s="10">
        <f t="shared" si="71"/>
        <v>56.169880900317288</v>
      </c>
      <c r="DC76" s="10">
        <f t="shared" si="84"/>
        <v>39.093571711663174</v>
      </c>
      <c r="DE76" s="10">
        <f t="shared" si="72"/>
        <v>3155.0555203558288</v>
      </c>
      <c r="DF76" s="10">
        <f t="shared" si="72"/>
        <v>1528.307349174951</v>
      </c>
      <c r="DH76" s="10">
        <f>(1/12*I76*(F76^2))</f>
        <v>1.3659163541666666E-9</v>
      </c>
      <c r="DJ76" s="10">
        <f t="shared" si="85"/>
        <v>1.0437700012155859E-3</v>
      </c>
      <c r="DK76" s="10">
        <f>((1/2*I76*(CA76^2))*1000)</f>
        <v>0.1021627154377367</v>
      </c>
      <c r="DL76" s="10">
        <f>(I76*9.8*(BF76))/1000</f>
        <v>6.2928739999999992E-6</v>
      </c>
      <c r="DM76" s="10">
        <f t="shared" si="40"/>
        <v>0.10321277831295228</v>
      </c>
      <c r="DN76" s="10">
        <f t="shared" si="86"/>
        <v>1.0216740977795504</v>
      </c>
    </row>
    <row r="77" spans="1:118" ht="16" x14ac:dyDescent="0.2">
      <c r="A77" s="10" t="s">
        <v>160</v>
      </c>
      <c r="B77" s="10" t="str">
        <f>MID(A77, SEARCH("A",A77), SEARCH("J",A77)- SEARCH("A",A77))</f>
        <v>A4</v>
      </c>
      <c r="C77" s="16">
        <v>75</v>
      </c>
      <c r="D77" s="11" t="str">
        <f>RIGHT(A77, LEN(A77) - SEARCH("J", A77) + 1)</f>
        <v>J1</v>
      </c>
      <c r="E77" s="10">
        <v>12.94</v>
      </c>
      <c r="F77" s="10">
        <f t="shared" si="58"/>
        <v>1.294E-2</v>
      </c>
      <c r="G77" s="10">
        <f>VLOOKUP(B77,'[1]General info'!$A$6:$I$12,9,FALSE)</f>
        <v>18.338999999999999</v>
      </c>
      <c r="H77" s="14">
        <v>6.5100000000000005E-2</v>
      </c>
      <c r="I77" s="10">
        <f t="shared" si="59"/>
        <v>6.510000000000001E-5</v>
      </c>
      <c r="J77" s="10">
        <v>12</v>
      </c>
      <c r="K77" s="10">
        <v>9.657</v>
      </c>
      <c r="L77" s="10">
        <v>251</v>
      </c>
      <c r="M77" s="10">
        <v>9.0429999999999993</v>
      </c>
      <c r="N77" s="10">
        <v>2.6019999999999999</v>
      </c>
      <c r="O77" s="10">
        <v>251</v>
      </c>
      <c r="P77" s="10">
        <v>1.1819999999999999</v>
      </c>
      <c r="Q77" s="10">
        <v>5.58</v>
      </c>
      <c r="R77" s="10">
        <v>251</v>
      </c>
      <c r="S77" s="10">
        <v>7.4340000000000002</v>
      </c>
      <c r="T77" s="10">
        <v>-0.129</v>
      </c>
      <c r="U77" s="10">
        <v>251</v>
      </c>
      <c r="V77" s="10">
        <v>13.63</v>
      </c>
      <c r="W77" s="10">
        <v>29.45</v>
      </c>
      <c r="X77" s="10">
        <v>298</v>
      </c>
      <c r="Y77" s="10">
        <v>13.41</v>
      </c>
      <c r="Z77" s="10">
        <v>21.82</v>
      </c>
      <c r="AA77" s="10">
        <v>298</v>
      </c>
      <c r="AB77" s="10">
        <v>14.82</v>
      </c>
      <c r="AC77" s="10">
        <v>47.33</v>
      </c>
      <c r="AD77" s="10">
        <v>318</v>
      </c>
      <c r="AE77" s="10">
        <v>17.809999999999999</v>
      </c>
      <c r="AF77" s="10">
        <v>40.549999999999997</v>
      </c>
      <c r="AG77" s="10">
        <v>318</v>
      </c>
      <c r="AH77" s="10">
        <v>20.82</v>
      </c>
      <c r="AI77" s="10">
        <v>81.78</v>
      </c>
      <c r="AJ77" s="10">
        <v>370</v>
      </c>
      <c r="AK77" s="10">
        <v>27.4</v>
      </c>
      <c r="AL77" s="10">
        <v>82.45</v>
      </c>
      <c r="AM77" s="10">
        <v>370</v>
      </c>
      <c r="AN77" s="17">
        <f t="shared" si="54"/>
        <v>8.4061765981925447</v>
      </c>
      <c r="AO77" s="17">
        <f t="shared" si="55"/>
        <v>8.4664151209351886</v>
      </c>
      <c r="AP77" s="17">
        <f t="shared" si="60"/>
        <v>3.1697384750165112</v>
      </c>
      <c r="AQ77" s="17">
        <f t="shared" si="73"/>
        <v>26.920802439749078</v>
      </c>
      <c r="AR77" s="17">
        <f t="shared" si="74"/>
        <v>30.220980410966153</v>
      </c>
      <c r="AS77" s="17">
        <f t="shared" si="75"/>
        <v>27.237027609487786</v>
      </c>
      <c r="AT77" s="17">
        <f t="shared" si="76"/>
        <v>1.2103855668787087</v>
      </c>
      <c r="AU77" s="17">
        <f t="shared" si="61"/>
        <v>69.349984565699657</v>
      </c>
      <c r="AV77" s="17">
        <f t="shared" si="77"/>
        <v>110.65001543430034</v>
      </c>
      <c r="AW77" s="17">
        <f t="shared" si="87"/>
        <v>-0.36212617548475406</v>
      </c>
      <c r="AX77" s="17">
        <f t="shared" si="78"/>
        <v>-20.748301506490225</v>
      </c>
      <c r="AY77" s="17">
        <f t="shared" si="79"/>
        <v>-90.098286072189879</v>
      </c>
      <c r="AZ77" s="17"/>
      <c r="BA77" s="17">
        <f>((AN77)^2+(AO77)^2)-(AP77)^2</f>
        <v>132.29674799999998</v>
      </c>
      <c r="BB77" s="17">
        <f>2*AN77*AO77</f>
        <v>142.34036132037778</v>
      </c>
      <c r="BC77" s="17">
        <f t="shared" si="80"/>
        <v>0.92943945605300404</v>
      </c>
      <c r="BD77" s="17">
        <f t="shared" si="81"/>
        <v>0.37790559454828365</v>
      </c>
      <c r="BE77" s="17">
        <f t="shared" si="82"/>
        <v>21.652395621997321</v>
      </c>
      <c r="BF77" s="17">
        <f>Z77-N77</f>
        <v>19.218</v>
      </c>
      <c r="BG77" s="17"/>
      <c r="BH77" s="10">
        <f>X77</f>
        <v>298</v>
      </c>
      <c r="BI77" s="10">
        <f>AJ77</f>
        <v>370</v>
      </c>
      <c r="BJ77" s="10">
        <f t="shared" si="62"/>
        <v>72</v>
      </c>
      <c r="BK77" s="10">
        <f t="shared" si="63"/>
        <v>334</v>
      </c>
      <c r="BL77" s="10">
        <f t="shared" si="33"/>
        <v>36</v>
      </c>
      <c r="BM77" s="10">
        <v>2000</v>
      </c>
      <c r="BN77" s="10">
        <f t="shared" si="34"/>
        <v>5.0000000000000001E-4</v>
      </c>
      <c r="BO77" s="10">
        <f t="shared" si="83"/>
        <v>3.6000000000000004E-2</v>
      </c>
      <c r="BQ77" s="10">
        <f>AE77-Y77</f>
        <v>4.3999999999999986</v>
      </c>
      <c r="BR77" s="10">
        <f>AF77-Z77</f>
        <v>18.729999999999997</v>
      </c>
      <c r="BS77" s="14">
        <f t="shared" si="36"/>
        <v>0.43999999999999984</v>
      </c>
      <c r="BT77" s="14">
        <f t="shared" si="8"/>
        <v>1.8729999999999996</v>
      </c>
      <c r="BU77" s="10">
        <f t="shared" si="9"/>
        <v>1.9239877858240158</v>
      </c>
      <c r="BV77" s="10">
        <f t="shared" si="10"/>
        <v>3.7017289999999985</v>
      </c>
      <c r="BW77" s="10">
        <f>AK77-Y77</f>
        <v>13.989999999999998</v>
      </c>
      <c r="BX77" s="10">
        <f>AL77-Z77</f>
        <v>60.63</v>
      </c>
      <c r="BY77" s="10">
        <f t="shared" si="64"/>
        <v>0.38861111111111102</v>
      </c>
      <c r="BZ77" s="10">
        <f t="shared" si="65"/>
        <v>1.6841666666666666</v>
      </c>
      <c r="CA77" s="10">
        <f t="shared" si="37"/>
        <v>1.7284200753260544</v>
      </c>
      <c r="CB77" s="10">
        <f t="shared" ref="CB77:CB140" si="89">CA77^2</f>
        <v>2.9874359567901232</v>
      </c>
      <c r="CD77" s="10">
        <f>(ATAN2(J77-M77,K77-N77))</f>
        <v>1.1739035459529592</v>
      </c>
      <c r="CE77" s="10">
        <f>(ATAN2(V77-Y77,W77-Z77))</f>
        <v>1.5419707615276954</v>
      </c>
      <c r="CF77" s="10">
        <f>ATAN2(AB77-AE77,AC77-AF77)</f>
        <v>1.9861431636308784</v>
      </c>
      <c r="CG77" s="10">
        <f>ATAN2(AH77-AK77,AI77-AL77)</f>
        <v>-3.0401186773490863</v>
      </c>
      <c r="CI77" s="10">
        <f t="shared" si="66"/>
        <v>67.259718738546255</v>
      </c>
      <c r="CJ77" s="10">
        <f t="shared" si="66"/>
        <v>88.348416768110482</v>
      </c>
      <c r="CK77" s="10">
        <f t="shared" si="66"/>
        <v>113.79762078481059</v>
      </c>
      <c r="CL77" s="10">
        <f t="shared" si="66"/>
        <v>-174.18596943099669</v>
      </c>
      <c r="CN77" s="10">
        <f t="shared" si="67"/>
        <v>67.259718738546255</v>
      </c>
      <c r="CO77" s="10">
        <f t="shared" si="67"/>
        <v>88.348416768110482</v>
      </c>
      <c r="CP77" s="10">
        <f t="shared" si="67"/>
        <v>113.79762078481059</v>
      </c>
      <c r="CQ77" s="10">
        <f t="shared" si="88"/>
        <v>174.18596943099669</v>
      </c>
      <c r="CS77" s="10">
        <f t="shared" si="68"/>
        <v>1.1739035459529592</v>
      </c>
      <c r="CT77" s="10">
        <f t="shared" si="68"/>
        <v>1.5419707615276954</v>
      </c>
      <c r="CU77" s="10">
        <f t="shared" si="68"/>
        <v>1.9861431636308784</v>
      </c>
      <c r="CV77" s="10">
        <f t="shared" si="68"/>
        <v>3.0401186773490863</v>
      </c>
      <c r="CX77" s="10">
        <f t="shared" si="69"/>
        <v>0.36806721557473621</v>
      </c>
      <c r="CY77" s="10">
        <f t="shared" si="69"/>
        <v>0.44417240210318298</v>
      </c>
      <c r="CZ77" s="10">
        <f t="shared" si="70"/>
        <v>1.4981479158213908</v>
      </c>
      <c r="DB77" s="10">
        <f t="shared" si="71"/>
        <v>44.417240210318297</v>
      </c>
      <c r="DC77" s="10">
        <f t="shared" si="84"/>
        <v>41.615219883927516</v>
      </c>
      <c r="DE77" s="10">
        <f t="shared" si="72"/>
        <v>1972.8912279011167</v>
      </c>
      <c r="DF77" s="10">
        <f t="shared" si="72"/>
        <v>1731.8265259876362</v>
      </c>
      <c r="DH77" s="10">
        <f>(1/12*I77*(F77^2))</f>
        <v>9.0838153000000001E-10</v>
      </c>
      <c r="DJ77" s="10">
        <f t="shared" si="85"/>
        <v>7.8657961468561678E-4</v>
      </c>
      <c r="DK77" s="10">
        <f>((1/2*I77*(CA77^2))*1000)</f>
        <v>9.7241040393518524E-2</v>
      </c>
      <c r="DL77" s="10">
        <f>(I77*9.8*(BF77))/1000</f>
        <v>1.2260699640000002E-5</v>
      </c>
      <c r="DM77" s="10">
        <f t="shared" si="40"/>
        <v>9.803988070784414E-2</v>
      </c>
      <c r="DN77" s="10">
        <f t="shared" si="86"/>
        <v>0.80889674925572386</v>
      </c>
    </row>
    <row r="78" spans="1:118" ht="16" x14ac:dyDescent="0.2">
      <c r="A78" s="10" t="s">
        <v>161</v>
      </c>
      <c r="B78" s="10" t="str">
        <f>MID(A78, SEARCH("A",A78), SEARCH("J",A78)- SEARCH("A",A78))</f>
        <v>A4</v>
      </c>
      <c r="C78" s="16">
        <v>75</v>
      </c>
      <c r="D78" s="11" t="str">
        <f>RIGHT(A78, LEN(A78) - SEARCH("J", A78) + 1)</f>
        <v>J2</v>
      </c>
      <c r="E78" s="10">
        <v>12.94</v>
      </c>
      <c r="F78" s="10">
        <f t="shared" si="58"/>
        <v>1.294E-2</v>
      </c>
      <c r="G78" s="10">
        <f>VLOOKUP(B78,'[1]General info'!$A$6:$I$12,9,FALSE)</f>
        <v>18.338999999999999</v>
      </c>
      <c r="H78" s="14">
        <v>6.5100000000000005E-2</v>
      </c>
      <c r="I78" s="10">
        <f t="shared" si="59"/>
        <v>6.510000000000001E-5</v>
      </c>
      <c r="J78" s="10">
        <v>12.73</v>
      </c>
      <c r="K78" s="10">
        <v>9.3469999999999995</v>
      </c>
      <c r="L78" s="10">
        <v>276</v>
      </c>
      <c r="M78" s="10">
        <v>9.1159999999999997</v>
      </c>
      <c r="N78" s="10">
        <v>2.6560000000000001</v>
      </c>
      <c r="O78" s="10">
        <v>276</v>
      </c>
      <c r="P78" s="10">
        <v>1.1930000000000001</v>
      </c>
      <c r="Q78" s="10">
        <v>4.29</v>
      </c>
      <c r="R78" s="10">
        <v>276</v>
      </c>
      <c r="S78" s="10">
        <v>7.9489999999999998</v>
      </c>
      <c r="T78" s="10">
        <v>0.20499999999999999</v>
      </c>
      <c r="U78" s="10">
        <v>276</v>
      </c>
      <c r="V78" s="10">
        <v>14.09</v>
      </c>
      <c r="W78" s="10">
        <v>28.85</v>
      </c>
      <c r="X78" s="10">
        <v>339</v>
      </c>
      <c r="Y78" s="10">
        <v>13.04</v>
      </c>
      <c r="Z78" s="10">
        <v>21.21</v>
      </c>
      <c r="AA78" s="10">
        <v>339</v>
      </c>
      <c r="AB78" s="10">
        <v>14.45</v>
      </c>
      <c r="AC78" s="10">
        <v>47.78</v>
      </c>
      <c r="AD78" s="10">
        <v>359</v>
      </c>
      <c r="AE78" s="10">
        <v>17.32</v>
      </c>
      <c r="AF78" s="10">
        <v>40.619999999999997</v>
      </c>
      <c r="AG78" s="10">
        <v>359</v>
      </c>
      <c r="AH78" s="10">
        <v>19.16</v>
      </c>
      <c r="AI78" s="10">
        <v>80.599999999999994</v>
      </c>
      <c r="AJ78" s="10">
        <v>403</v>
      </c>
      <c r="AK78" s="10">
        <v>25.65</v>
      </c>
      <c r="AL78" s="10">
        <v>80.099999999999994</v>
      </c>
      <c r="AM78" s="10">
        <v>403</v>
      </c>
      <c r="AN78" s="17">
        <f t="shared" si="54"/>
        <v>8.089739489007048</v>
      </c>
      <c r="AO78" s="17">
        <f t="shared" si="55"/>
        <v>7.894983280539611</v>
      </c>
      <c r="AP78" s="17">
        <f t="shared" si="60"/>
        <v>2.7146436230194197</v>
      </c>
      <c r="AQ78" s="17">
        <f t="shared" si="73"/>
        <v>27.740335416140883</v>
      </c>
      <c r="AR78" s="17">
        <f t="shared" si="74"/>
        <v>29.295868411774386</v>
      </c>
      <c r="AS78" s="17">
        <f t="shared" si="75"/>
        <v>26.66207628824132</v>
      </c>
      <c r="AT78" s="17">
        <f t="shared" si="76"/>
        <v>1.157690402312612</v>
      </c>
      <c r="AU78" s="17">
        <f t="shared" si="61"/>
        <v>66.330774035314988</v>
      </c>
      <c r="AV78" s="17">
        <f t="shared" si="77"/>
        <v>113.66922596468501</v>
      </c>
      <c r="AW78" s="17">
        <f t="shared" si="87"/>
        <v>-0.203383512233794</v>
      </c>
      <c r="AX78" s="17">
        <f t="shared" si="78"/>
        <v>-11.653016873543741</v>
      </c>
      <c r="AY78" s="17">
        <f t="shared" si="79"/>
        <v>-77.983790908858737</v>
      </c>
      <c r="AZ78" s="17"/>
      <c r="BA78" s="17">
        <f>((AN78)^2+(AO78)^2)-(AP78)^2</f>
        <v>120.405356</v>
      </c>
      <c r="BB78" s="17">
        <f>2*AN78*AO78</f>
        <v>127.7367160192634</v>
      </c>
      <c r="BC78" s="17">
        <f t="shared" si="80"/>
        <v>0.94260569515378967</v>
      </c>
      <c r="BD78" s="17">
        <f t="shared" si="81"/>
        <v>0.34044642338613107</v>
      </c>
      <c r="BE78" s="17">
        <f t="shared" si="82"/>
        <v>19.506143210347954</v>
      </c>
      <c r="BF78" s="17">
        <f>Z78-N78</f>
        <v>18.554000000000002</v>
      </c>
      <c r="BG78" s="17"/>
      <c r="BH78" s="10">
        <f>X78</f>
        <v>339</v>
      </c>
      <c r="BI78" s="10">
        <f>AJ78</f>
        <v>403</v>
      </c>
      <c r="BJ78" s="10">
        <f t="shared" si="62"/>
        <v>64</v>
      </c>
      <c r="BK78" s="10">
        <f t="shared" si="63"/>
        <v>371</v>
      </c>
      <c r="BL78" s="10">
        <f t="shared" si="33"/>
        <v>32</v>
      </c>
      <c r="BM78" s="10">
        <v>2000</v>
      </c>
      <c r="BN78" s="10">
        <f t="shared" si="34"/>
        <v>5.0000000000000001E-4</v>
      </c>
      <c r="BO78" s="10">
        <f t="shared" si="83"/>
        <v>3.2000000000000001E-2</v>
      </c>
      <c r="BQ78" s="10">
        <f>AE78-Y78</f>
        <v>4.2800000000000011</v>
      </c>
      <c r="BR78" s="10">
        <f>AF78-Z78</f>
        <v>19.409999999999997</v>
      </c>
      <c r="BS78" s="14">
        <f t="shared" si="36"/>
        <v>0.4280000000000001</v>
      </c>
      <c r="BT78" s="14">
        <f t="shared" si="8"/>
        <v>1.9409999999999996</v>
      </c>
      <c r="BU78" s="10">
        <f t="shared" si="9"/>
        <v>1.9876279833006978</v>
      </c>
      <c r="BV78" s="10">
        <f t="shared" ref="BV78:BV141" si="90">BU78^2</f>
        <v>3.950664999999999</v>
      </c>
      <c r="BW78" s="10">
        <f>AK78-Y78</f>
        <v>12.61</v>
      </c>
      <c r="BX78" s="10">
        <f>AL78-Z78</f>
        <v>58.889999999999993</v>
      </c>
      <c r="BY78" s="10">
        <f t="shared" si="64"/>
        <v>0.39406249999999998</v>
      </c>
      <c r="BZ78" s="10">
        <f t="shared" si="65"/>
        <v>1.8403124999999998</v>
      </c>
      <c r="CA78" s="10">
        <f t="shared" si="37"/>
        <v>1.8820295830731513</v>
      </c>
      <c r="CB78" s="10">
        <f t="shared" si="89"/>
        <v>3.5420353515624994</v>
      </c>
      <c r="CD78" s="10">
        <f>(ATAN2(J78-M78,K78-N78))</f>
        <v>1.0755635557735033</v>
      </c>
      <c r="CE78" s="10">
        <f>(ATAN2(V78-Y78,W78-Z78))</f>
        <v>1.4342173955361579</v>
      </c>
      <c r="CF78" s="10">
        <f>ATAN2(AB78-AE78,AC78-AF78)</f>
        <v>1.9520248992559455</v>
      </c>
      <c r="CG78" s="10">
        <f>ATAN2(AH78-AK78,AI78-AL78)</f>
        <v>3.064702935055331</v>
      </c>
      <c r="CI78" s="10">
        <f t="shared" si="66"/>
        <v>61.625252343905466</v>
      </c>
      <c r="CJ78" s="10">
        <f t="shared" si="66"/>
        <v>82.174603668466887</v>
      </c>
      <c r="CK78" s="10">
        <f t="shared" si="66"/>
        <v>111.84278823181539</v>
      </c>
      <c r="CL78" s="10">
        <f t="shared" si="66"/>
        <v>175.5945436400265</v>
      </c>
      <c r="CN78" s="10">
        <f t="shared" si="67"/>
        <v>61.625252343905466</v>
      </c>
      <c r="CO78" s="10">
        <f t="shared" si="67"/>
        <v>82.174603668466887</v>
      </c>
      <c r="CP78" s="10">
        <f t="shared" si="67"/>
        <v>111.84278823181539</v>
      </c>
      <c r="CQ78" s="10">
        <f t="shared" si="88"/>
        <v>175.5945436400265</v>
      </c>
      <c r="CS78" s="10">
        <f t="shared" si="68"/>
        <v>1.0755635557735033</v>
      </c>
      <c r="CT78" s="10">
        <f t="shared" si="68"/>
        <v>1.4342173955361579</v>
      </c>
      <c r="CU78" s="10">
        <f t="shared" si="68"/>
        <v>1.9520248992559457</v>
      </c>
      <c r="CV78" s="10">
        <f t="shared" si="68"/>
        <v>3.064702935055331</v>
      </c>
      <c r="CX78" s="10">
        <f t="shared" si="69"/>
        <v>0.35865383976265464</v>
      </c>
      <c r="CY78" s="10">
        <f t="shared" si="69"/>
        <v>0.51780750371978779</v>
      </c>
      <c r="CZ78" s="10">
        <f t="shared" si="70"/>
        <v>1.6304855395191731</v>
      </c>
      <c r="DB78" s="10">
        <f t="shared" si="71"/>
        <v>51.780750371978776</v>
      </c>
      <c r="DC78" s="10">
        <f t="shared" si="84"/>
        <v>50.952673109974157</v>
      </c>
      <c r="DE78" s="10">
        <f t="shared" si="72"/>
        <v>2681.2461090851803</v>
      </c>
      <c r="DF78" s="10">
        <f t="shared" si="72"/>
        <v>2596.1748970518834</v>
      </c>
      <c r="DH78" s="10">
        <f>(1/12*I78*(F78^2))</f>
        <v>9.0838153000000001E-10</v>
      </c>
      <c r="DJ78" s="10">
        <f t="shared" si="85"/>
        <v>1.1791586625657911E-3</v>
      </c>
      <c r="DK78" s="10">
        <f>((1/2*I78*(CA78^2))*1000)</f>
        <v>0.11529325069335938</v>
      </c>
      <c r="DL78" s="10">
        <f>(I78*9.8*(BF78))/1000</f>
        <v>1.1837080920000003E-5</v>
      </c>
      <c r="DM78" s="10">
        <f t="shared" si="40"/>
        <v>0.11648424643684517</v>
      </c>
      <c r="DN78" s="10">
        <f t="shared" si="86"/>
        <v>1.0227473468520285</v>
      </c>
    </row>
    <row r="79" spans="1:118" ht="16" x14ac:dyDescent="0.2">
      <c r="A79" s="10" t="s">
        <v>162</v>
      </c>
      <c r="B79" s="10" t="str">
        <f>MID(A79, SEARCH("A",A79), SEARCH("J",A79)- SEARCH("A",A79))</f>
        <v>A5</v>
      </c>
      <c r="C79" s="16">
        <v>75</v>
      </c>
      <c r="D79" s="11" t="str">
        <f>RIGHT(A79, LEN(A79) - SEARCH("J", A79) + 1)</f>
        <v>J1</v>
      </c>
      <c r="E79" s="10">
        <v>15.69</v>
      </c>
      <c r="F79" s="10">
        <f t="shared" si="58"/>
        <v>1.5689999999999999E-2</v>
      </c>
      <c r="G79" s="10">
        <f>VLOOKUP(B79,'[1]General info'!$A$6:$I$12,9,FALSE)</f>
        <v>20.23</v>
      </c>
      <c r="H79" s="14">
        <v>7.8700000000000006E-2</v>
      </c>
      <c r="I79" s="10">
        <f t="shared" si="59"/>
        <v>7.8700000000000002E-5</v>
      </c>
      <c r="J79" s="10">
        <v>10.220000000000001</v>
      </c>
      <c r="K79" s="10">
        <v>9.9019999999999992</v>
      </c>
      <c r="L79" s="10">
        <v>406</v>
      </c>
      <c r="M79" s="10">
        <v>8.7629999999999999</v>
      </c>
      <c r="N79" s="10">
        <v>2.851</v>
      </c>
      <c r="O79" s="10">
        <v>406</v>
      </c>
      <c r="P79" s="10">
        <v>0.57099999999999995</v>
      </c>
      <c r="Q79" s="10">
        <v>0.26900000000000002</v>
      </c>
      <c r="R79" s="10">
        <v>406</v>
      </c>
      <c r="S79" s="10">
        <v>7.4349999999999996</v>
      </c>
      <c r="T79" s="10">
        <v>-0.17199999999999999</v>
      </c>
      <c r="U79" s="10">
        <v>406</v>
      </c>
      <c r="V79" s="10">
        <v>9.3049999999999997</v>
      </c>
      <c r="W79" s="10">
        <v>25.86</v>
      </c>
      <c r="X79" s="10">
        <v>481</v>
      </c>
      <c r="Y79" s="10">
        <v>9.3490000000000002</v>
      </c>
      <c r="Z79" s="10">
        <v>18.84</v>
      </c>
      <c r="AA79" s="10">
        <v>481</v>
      </c>
      <c r="AB79" s="10">
        <v>7.6159999999999997</v>
      </c>
      <c r="AC79" s="10">
        <v>37.729999999999997</v>
      </c>
      <c r="AD79" s="10">
        <v>501</v>
      </c>
      <c r="AE79" s="10">
        <v>9.9979999999999993</v>
      </c>
      <c r="AF79" s="10">
        <v>31.44</v>
      </c>
      <c r="AG79" s="10">
        <v>501</v>
      </c>
      <c r="AH79" s="10">
        <v>6.0439999999999996</v>
      </c>
      <c r="AI79" s="10">
        <v>76.2</v>
      </c>
      <c r="AJ79" s="10">
        <v>597</v>
      </c>
      <c r="AK79" s="10">
        <v>12.16</v>
      </c>
      <c r="AL79" s="10">
        <v>76.63</v>
      </c>
      <c r="AM79" s="10">
        <v>597</v>
      </c>
      <c r="AN79" s="17">
        <f t="shared" si="54"/>
        <v>8.5892716804162159</v>
      </c>
      <c r="AO79" s="17">
        <f t="shared" si="55"/>
        <v>6.8781521501054339</v>
      </c>
      <c r="AP79" s="17">
        <f t="shared" si="60"/>
        <v>3.3018347929598173</v>
      </c>
      <c r="AQ79" s="17">
        <f t="shared" si="73"/>
        <v>27.040377900465813</v>
      </c>
      <c r="AR79" s="17">
        <f t="shared" si="74"/>
        <v>26.099078987581152</v>
      </c>
      <c r="AS79" s="17">
        <f t="shared" si="75"/>
        <v>23.015382790646782</v>
      </c>
      <c r="AT79" s="17">
        <f t="shared" si="76"/>
        <v>0.78622795264792722</v>
      </c>
      <c r="AU79" s="17">
        <f t="shared" si="61"/>
        <v>45.047543421937768</v>
      </c>
      <c r="AV79" s="17">
        <f t="shared" si="77"/>
        <v>134.95245657806223</v>
      </c>
      <c r="AW79" s="17">
        <f t="shared" si="87"/>
        <v>0.30532961354259186</v>
      </c>
      <c r="AX79" s="17">
        <f t="shared" si="78"/>
        <v>17.494098216350977</v>
      </c>
      <c r="AY79" s="17">
        <f t="shared" si="79"/>
        <v>-27.55344520558679</v>
      </c>
      <c r="AZ79" s="17"/>
      <c r="BA79" s="17">
        <f>((AN79)^2+(AO79)^2)-(AP79)^2</f>
        <v>110.182452</v>
      </c>
      <c r="BB79" s="17">
        <f>2*AN79*AO79</f>
        <v>118.15663495298902</v>
      </c>
      <c r="BC79" s="17">
        <f t="shared" si="80"/>
        <v>0.93251176325255269</v>
      </c>
      <c r="BD79" s="17">
        <f t="shared" si="81"/>
        <v>0.36948968147128713</v>
      </c>
      <c r="BE79" s="17">
        <f t="shared" si="82"/>
        <v>21.17019932193649</v>
      </c>
      <c r="BF79" s="17">
        <f>Z79-N79</f>
        <v>15.989000000000001</v>
      </c>
      <c r="BG79" s="17"/>
      <c r="BH79" s="10">
        <f>X79</f>
        <v>481</v>
      </c>
      <c r="BI79" s="10">
        <f>AJ79</f>
        <v>597</v>
      </c>
      <c r="BJ79" s="10">
        <f t="shared" si="62"/>
        <v>116</v>
      </c>
      <c r="BK79" s="10">
        <f t="shared" si="63"/>
        <v>539</v>
      </c>
      <c r="BL79" s="10">
        <f t="shared" si="33"/>
        <v>58</v>
      </c>
      <c r="BM79" s="10">
        <v>2000</v>
      </c>
      <c r="BN79" s="10">
        <f t="shared" si="34"/>
        <v>5.0000000000000001E-4</v>
      </c>
      <c r="BO79" s="10">
        <f t="shared" si="83"/>
        <v>5.8000000000000003E-2</v>
      </c>
      <c r="BQ79" s="10">
        <f>AE79-Y79</f>
        <v>0.64899999999999913</v>
      </c>
      <c r="BR79" s="10">
        <f>AF79-Z79</f>
        <v>12.600000000000001</v>
      </c>
      <c r="BS79" s="14">
        <f t="shared" si="36"/>
        <v>6.4899999999999902E-2</v>
      </c>
      <c r="BT79" s="14">
        <f t="shared" si="8"/>
        <v>1.2600000000000002</v>
      </c>
      <c r="BU79" s="10">
        <f t="shared" si="9"/>
        <v>1.2616703254020047</v>
      </c>
      <c r="BV79" s="10">
        <f t="shared" si="90"/>
        <v>1.5918120100000006</v>
      </c>
      <c r="BW79" s="10">
        <f>AK79-Y79</f>
        <v>2.8109999999999999</v>
      </c>
      <c r="BX79" s="10">
        <f>AL79-Z79</f>
        <v>57.789999999999992</v>
      </c>
      <c r="BY79" s="10">
        <f t="shared" si="64"/>
        <v>4.8465517241379312E-2</v>
      </c>
      <c r="BZ79" s="10">
        <f t="shared" si="65"/>
        <v>0.99637931034482741</v>
      </c>
      <c r="CA79" s="10">
        <f t="shared" si="37"/>
        <v>0.99755733491599785</v>
      </c>
      <c r="CB79" s="10">
        <f t="shared" si="89"/>
        <v>0.99512063644470827</v>
      </c>
      <c r="CD79" s="10">
        <f>(ATAN2(J79-M79,K79-N79))</f>
        <v>1.3670269155840198</v>
      </c>
      <c r="CE79" s="10">
        <f>(ATAN2(V79-Y79,W79-Z79))</f>
        <v>1.5770640509868883</v>
      </c>
      <c r="CF79" s="10">
        <f>ATAN2(AB79-AE79,AC79-AF79)</f>
        <v>1.9328036822441734</v>
      </c>
      <c r="CG79" s="10">
        <f>ATAN2(AH79-AK79,AI79-AL79)</f>
        <v>-3.071400766931907</v>
      </c>
      <c r="CI79" s="10">
        <f t="shared" si="66"/>
        <v>78.324872743751001</v>
      </c>
      <c r="CJ79" s="10">
        <f t="shared" si="66"/>
        <v>90.359114143353167</v>
      </c>
      <c r="CK79" s="10">
        <f t="shared" si="66"/>
        <v>110.74149361993578</v>
      </c>
      <c r="CL79" s="10">
        <f t="shared" si="66"/>
        <v>-175.9783011384425</v>
      </c>
      <c r="CN79" s="10">
        <f t="shared" si="67"/>
        <v>78.324872743751001</v>
      </c>
      <c r="CO79" s="10">
        <f t="shared" si="67"/>
        <v>90.359114143353167</v>
      </c>
      <c r="CP79" s="10">
        <f t="shared" si="67"/>
        <v>110.74149361993578</v>
      </c>
      <c r="CQ79" s="10">
        <f t="shared" si="88"/>
        <v>175.9783011384425</v>
      </c>
      <c r="CS79" s="10">
        <f t="shared" si="68"/>
        <v>1.3670269155840198</v>
      </c>
      <c r="CT79" s="10">
        <f t="shared" si="68"/>
        <v>1.5770640509868883</v>
      </c>
      <c r="CU79" s="10">
        <f t="shared" si="68"/>
        <v>1.9328036822441734</v>
      </c>
      <c r="CV79" s="10">
        <f t="shared" si="68"/>
        <v>3.0714007669319074</v>
      </c>
      <c r="CX79" s="10">
        <f t="shared" si="69"/>
        <v>0.2100371354028685</v>
      </c>
      <c r="CY79" s="10">
        <f t="shared" si="69"/>
        <v>0.35573963125728514</v>
      </c>
      <c r="CZ79" s="10">
        <f t="shared" si="70"/>
        <v>1.4943367159450192</v>
      </c>
      <c r="DB79" s="10">
        <f t="shared" si="71"/>
        <v>35.573963125728511</v>
      </c>
      <c r="DC79" s="10">
        <f t="shared" si="84"/>
        <v>25.764426136983086</v>
      </c>
      <c r="DE79" s="10">
        <f t="shared" si="72"/>
        <v>1265.5068524706919</v>
      </c>
      <c r="DF79" s="10">
        <f t="shared" si="72"/>
        <v>663.80565416805723</v>
      </c>
      <c r="DH79" s="10">
        <f>(1/12*I79*(F79^2))</f>
        <v>1.6145049224999995E-9</v>
      </c>
      <c r="DJ79" s="10">
        <f t="shared" si="85"/>
        <v>5.358587481188304E-4</v>
      </c>
      <c r="DK79" s="10">
        <f>((1/2*I79*(CA79^2))*1000)</f>
        <v>3.9157997044099273E-2</v>
      </c>
      <c r="DL79" s="10">
        <f>(I79*9.8*(BF79))/1000</f>
        <v>1.2331676140000001E-5</v>
      </c>
      <c r="DM79" s="10">
        <f t="shared" si="40"/>
        <v>3.9706187468358106E-2</v>
      </c>
      <c r="DN79" s="10">
        <f t="shared" si="86"/>
        <v>1.3684529050741605</v>
      </c>
    </row>
    <row r="80" spans="1:118" ht="16" x14ac:dyDescent="0.2">
      <c r="A80" s="10" t="s">
        <v>163</v>
      </c>
      <c r="B80" s="10" t="str">
        <f>MID(A80, SEARCH("A",A80), SEARCH("J",A80)- SEARCH("A",A80))</f>
        <v>A5</v>
      </c>
      <c r="C80" s="16">
        <v>75</v>
      </c>
      <c r="D80" s="11" t="str">
        <f>RIGHT(A80, LEN(A80) - SEARCH("J", A80) + 1)</f>
        <v>J2</v>
      </c>
      <c r="E80" s="10">
        <v>15.69</v>
      </c>
      <c r="F80" s="10">
        <f t="shared" si="58"/>
        <v>1.5689999999999999E-2</v>
      </c>
      <c r="G80" s="10">
        <f>VLOOKUP(B80,'[1]General info'!$A$6:$I$12,9,FALSE)</f>
        <v>20.23</v>
      </c>
      <c r="H80" s="14">
        <v>7.8700000000000006E-2</v>
      </c>
      <c r="I80" s="10">
        <f t="shared" si="59"/>
        <v>7.8700000000000002E-5</v>
      </c>
      <c r="J80" s="10">
        <v>13.74</v>
      </c>
      <c r="K80" s="10">
        <v>8.3339999999999996</v>
      </c>
      <c r="L80" s="10">
        <v>292</v>
      </c>
      <c r="M80" s="10">
        <v>9.7530000000000001</v>
      </c>
      <c r="N80" s="10">
        <v>2.327</v>
      </c>
      <c r="O80" s="10">
        <v>292</v>
      </c>
      <c r="P80" s="10">
        <v>1.227E-2</v>
      </c>
      <c r="Q80" s="10">
        <v>2.5950000000000002</v>
      </c>
      <c r="R80" s="10">
        <v>292</v>
      </c>
      <c r="S80" s="10">
        <v>7.266</v>
      </c>
      <c r="T80" s="10">
        <v>-0.29699999999999999</v>
      </c>
      <c r="U80" s="10">
        <v>292</v>
      </c>
      <c r="V80" s="10">
        <v>17.440000000000001</v>
      </c>
      <c r="W80" s="10">
        <v>25.52</v>
      </c>
      <c r="X80" s="10">
        <v>349</v>
      </c>
      <c r="Y80" s="10">
        <v>15.24</v>
      </c>
      <c r="Z80" s="10">
        <v>18.940000000000001</v>
      </c>
      <c r="AA80" s="10">
        <v>349</v>
      </c>
      <c r="AB80" s="10">
        <v>20.3</v>
      </c>
      <c r="AC80" s="10">
        <v>41.24</v>
      </c>
      <c r="AD80" s="10">
        <v>369</v>
      </c>
      <c r="AE80" s="10">
        <v>19.920000000000002</v>
      </c>
      <c r="AF80" s="10">
        <v>34.19</v>
      </c>
      <c r="AG80" s="10">
        <v>369</v>
      </c>
      <c r="AH80" s="10">
        <v>31.89</v>
      </c>
      <c r="AI80" s="10">
        <v>79.650000000000006</v>
      </c>
      <c r="AJ80" s="10">
        <v>434</v>
      </c>
      <c r="AK80" s="10">
        <v>35.54</v>
      </c>
      <c r="AL80" s="10">
        <v>77.010000000000005</v>
      </c>
      <c r="AM80" s="10">
        <v>434</v>
      </c>
      <c r="AN80" s="17">
        <f t="shared" si="54"/>
        <v>9.7444160898896364</v>
      </c>
      <c r="AO80" s="17">
        <f t="shared" si="55"/>
        <v>7.8089860361573198</v>
      </c>
      <c r="AP80" s="17">
        <f t="shared" si="60"/>
        <v>3.6153208709601423</v>
      </c>
      <c r="AQ80" s="17">
        <f t="shared" si="73"/>
        <v>28.797246360596702</v>
      </c>
      <c r="AR80" s="17">
        <f t="shared" si="74"/>
        <v>27.749374137086406</v>
      </c>
      <c r="AS80" s="17">
        <f t="shared" si="75"/>
        <v>24.433690224769567</v>
      </c>
      <c r="AT80" s="17">
        <f t="shared" si="76"/>
        <v>1.1748194936664231</v>
      </c>
      <c r="AU80" s="17">
        <f t="shared" si="61"/>
        <v>67.312198676782401</v>
      </c>
      <c r="AV80" s="17">
        <f t="shared" si="77"/>
        <v>112.6878013232176</v>
      </c>
      <c r="AW80" s="17">
        <f t="shared" si="87"/>
        <v>-2.7506399090485127E-2</v>
      </c>
      <c r="AX80" s="17">
        <f t="shared" si="78"/>
        <v>-1.5760005774872841</v>
      </c>
      <c r="AY80" s="17">
        <f t="shared" si="79"/>
        <v>-68.888199254269679</v>
      </c>
      <c r="AZ80" s="17"/>
      <c r="BA80" s="17">
        <f>((AN80)^2+(AO80)^2)-(AP80)^2</f>
        <v>142.86336284580003</v>
      </c>
      <c r="BB80" s="17">
        <f>2*AN80*AO80</f>
        <v>152.18801835290975</v>
      </c>
      <c r="BC80" s="17">
        <f t="shared" si="80"/>
        <v>0.93872937168097736</v>
      </c>
      <c r="BD80" s="17">
        <f t="shared" si="81"/>
        <v>0.35187139326324957</v>
      </c>
      <c r="BE80" s="17">
        <f t="shared" si="82"/>
        <v>20.160745765370898</v>
      </c>
      <c r="BF80" s="17">
        <f>Z80-N80</f>
        <v>16.613</v>
      </c>
      <c r="BG80" s="17"/>
      <c r="BH80" s="10">
        <f>X80</f>
        <v>349</v>
      </c>
      <c r="BI80" s="10">
        <f>AJ80</f>
        <v>434</v>
      </c>
      <c r="BJ80" s="10">
        <f t="shared" si="62"/>
        <v>85</v>
      </c>
      <c r="BK80" s="10">
        <f t="shared" si="63"/>
        <v>391.5</v>
      </c>
      <c r="BL80" s="10">
        <f t="shared" si="33"/>
        <v>42.5</v>
      </c>
      <c r="BM80" s="10">
        <v>2000</v>
      </c>
      <c r="BN80" s="10">
        <f t="shared" si="34"/>
        <v>5.0000000000000001E-4</v>
      </c>
      <c r="BO80" s="10">
        <f t="shared" si="83"/>
        <v>4.2500000000000003E-2</v>
      </c>
      <c r="BQ80" s="10">
        <f>AE80-Y80</f>
        <v>4.6800000000000015</v>
      </c>
      <c r="BR80" s="10">
        <f>AF80-Z80</f>
        <v>15.249999999999996</v>
      </c>
      <c r="BS80" s="14">
        <f t="shared" si="36"/>
        <v>0.46800000000000014</v>
      </c>
      <c r="BT80" s="14">
        <f t="shared" si="8"/>
        <v>1.5249999999999995</v>
      </c>
      <c r="BU80" s="10">
        <f t="shared" si="9"/>
        <v>1.595195599291823</v>
      </c>
      <c r="BV80" s="10">
        <f t="shared" si="90"/>
        <v>2.5446489999999984</v>
      </c>
      <c r="BW80" s="10">
        <f>AK80-Y80</f>
        <v>20.299999999999997</v>
      </c>
      <c r="BX80" s="10">
        <f>AL80-Z80</f>
        <v>58.070000000000007</v>
      </c>
      <c r="BY80" s="10">
        <f t="shared" si="64"/>
        <v>0.47764705882352931</v>
      </c>
      <c r="BZ80" s="10">
        <f t="shared" si="65"/>
        <v>1.3663529411764708</v>
      </c>
      <c r="CA80" s="10">
        <f t="shared" si="37"/>
        <v>1.4474346522950043</v>
      </c>
      <c r="CB80" s="10">
        <f t="shared" si="89"/>
        <v>2.0950670726643601</v>
      </c>
      <c r="CD80" s="10">
        <f>(ATAN2(J80-M80,K80-N80))</f>
        <v>0.98483257404791336</v>
      </c>
      <c r="CE80" s="10">
        <f>(ATAN2(V80-Y80,W80-Z80))</f>
        <v>1.2481341956224936</v>
      </c>
      <c r="CF80" s="10">
        <f>ATAN2(AB80-AE80,AC80-AF80)</f>
        <v>1.5169477257717372</v>
      </c>
      <c r="CG80" s="10">
        <f>ATAN2(AH80-AK80,AI80-AL80)</f>
        <v>2.515407753436834</v>
      </c>
      <c r="CI80" s="10">
        <f t="shared" si="66"/>
        <v>56.42675001995056</v>
      </c>
      <c r="CJ80" s="10">
        <f t="shared" si="66"/>
        <v>71.512821675124755</v>
      </c>
      <c r="CK80" s="10">
        <f t="shared" si="66"/>
        <v>86.914702428689125</v>
      </c>
      <c r="CL80" s="10">
        <f t="shared" si="66"/>
        <v>144.12224802641458</v>
      </c>
      <c r="CN80" s="10">
        <f t="shared" si="67"/>
        <v>56.42675001995056</v>
      </c>
      <c r="CO80" s="10">
        <f t="shared" si="67"/>
        <v>71.512821675124755</v>
      </c>
      <c r="CP80" s="10">
        <f t="shared" si="67"/>
        <v>86.914702428689125</v>
      </c>
      <c r="CQ80" s="10">
        <f t="shared" si="88"/>
        <v>144.12224802641458</v>
      </c>
      <c r="CS80" s="10">
        <f t="shared" si="68"/>
        <v>0.98483257404791336</v>
      </c>
      <c r="CT80" s="10">
        <f t="shared" si="68"/>
        <v>1.2481341956224936</v>
      </c>
      <c r="CU80" s="10">
        <f t="shared" si="68"/>
        <v>1.5169477257717372</v>
      </c>
      <c r="CV80" s="10">
        <f t="shared" si="68"/>
        <v>2.515407753436834</v>
      </c>
      <c r="CX80" s="10">
        <f t="shared" si="69"/>
        <v>0.26330162157458026</v>
      </c>
      <c r="CY80" s="10">
        <f t="shared" si="69"/>
        <v>0.26881353014924358</v>
      </c>
      <c r="CZ80" s="10">
        <f t="shared" si="70"/>
        <v>1.2672735578143404</v>
      </c>
      <c r="DB80" s="10">
        <f t="shared" si="71"/>
        <v>26.881353014924358</v>
      </c>
      <c r="DC80" s="10">
        <f t="shared" si="84"/>
        <v>29.818201360337419</v>
      </c>
      <c r="DE80" s="10">
        <f t="shared" si="72"/>
        <v>722.6071399129828</v>
      </c>
      <c r="DF80" s="10">
        <f t="shared" si="72"/>
        <v>889.12513236562825</v>
      </c>
      <c r="DH80" s="10">
        <f>(1/12*I80*(F80^2))</f>
        <v>1.6145049224999995E-9</v>
      </c>
      <c r="DJ80" s="10">
        <f t="shared" si="85"/>
        <v>7.1774845146138524E-4</v>
      </c>
      <c r="DK80" s="10">
        <f>((1/2*I80*(CA80^2))*1000)</f>
        <v>8.2440889309342569E-2</v>
      </c>
      <c r="DL80" s="10">
        <f>(I80*9.8*(BF80))/1000</f>
        <v>1.2812942380000001E-5</v>
      </c>
      <c r="DM80" s="10">
        <f t="shared" si="40"/>
        <v>8.317145070318395E-2</v>
      </c>
      <c r="DN80" s="10">
        <f t="shared" si="86"/>
        <v>0.87062191768478014</v>
      </c>
    </row>
    <row r="81" spans="1:118" ht="16" x14ac:dyDescent="0.2">
      <c r="A81" s="10" t="s">
        <v>164</v>
      </c>
      <c r="B81" s="10" t="str">
        <f>MID(A81, SEARCH("A",A81), SEARCH("J",A81)- SEARCH("A",A81))</f>
        <v>A5</v>
      </c>
      <c r="C81" s="16">
        <v>75</v>
      </c>
      <c r="D81" s="11" t="str">
        <f>RIGHT(A81, LEN(A81) - SEARCH("J", A81) + 1)</f>
        <v>J3</v>
      </c>
      <c r="E81" s="10">
        <v>15.69</v>
      </c>
      <c r="F81" s="10">
        <f t="shared" si="58"/>
        <v>1.5689999999999999E-2</v>
      </c>
      <c r="G81" s="10">
        <f>VLOOKUP(B81,'[1]General info'!$A$6:$I$12,9,FALSE)</f>
        <v>20.23</v>
      </c>
      <c r="H81" s="14">
        <v>7.8700000000000006E-2</v>
      </c>
      <c r="I81" s="10">
        <f t="shared" si="59"/>
        <v>7.8700000000000002E-5</v>
      </c>
      <c r="J81" s="10">
        <v>11.69</v>
      </c>
      <c r="K81" s="10">
        <v>8.9939999999999998</v>
      </c>
      <c r="L81" s="10">
        <v>429</v>
      </c>
      <c r="M81" s="10">
        <v>9.0239999999999991</v>
      </c>
      <c r="N81" s="10">
        <v>2.8050000000000002</v>
      </c>
      <c r="O81" s="10">
        <v>429</v>
      </c>
      <c r="P81" s="10">
        <v>0.29299999999999998</v>
      </c>
      <c r="Q81" s="10">
        <v>1.2030000000000001</v>
      </c>
      <c r="R81" s="10">
        <v>429</v>
      </c>
      <c r="S81" s="10">
        <v>7.5439999999999996</v>
      </c>
      <c r="T81" s="10">
        <v>-0.40100000000000002</v>
      </c>
      <c r="U81" s="10">
        <v>429</v>
      </c>
      <c r="V81" s="10">
        <v>10.86</v>
      </c>
      <c r="W81" s="10">
        <v>24.82</v>
      </c>
      <c r="X81" s="10">
        <v>476</v>
      </c>
      <c r="Y81" s="10">
        <v>10.39</v>
      </c>
      <c r="Z81" s="10">
        <v>17.239999999999998</v>
      </c>
      <c r="AA81" s="10">
        <v>476</v>
      </c>
      <c r="AB81" s="10">
        <v>9.8249999999999993</v>
      </c>
      <c r="AC81" s="10">
        <v>36.85</v>
      </c>
      <c r="AD81" s="10">
        <v>496</v>
      </c>
      <c r="AE81" s="10">
        <v>12.23</v>
      </c>
      <c r="AF81" s="10">
        <v>30.99</v>
      </c>
      <c r="AG81" s="10">
        <v>496</v>
      </c>
      <c r="AH81" s="10">
        <v>11.23</v>
      </c>
      <c r="AI81" s="10">
        <v>73.11</v>
      </c>
      <c r="AJ81" s="10">
        <v>586</v>
      </c>
      <c r="AK81" s="10">
        <v>17.190000000000001</v>
      </c>
      <c r="AL81" s="10">
        <v>74.48</v>
      </c>
      <c r="AM81" s="10">
        <v>586</v>
      </c>
      <c r="AN81" s="17">
        <f t="shared" si="54"/>
        <v>8.8767541928342251</v>
      </c>
      <c r="AO81" s="17">
        <f t="shared" si="55"/>
        <v>7.4262922781156409</v>
      </c>
      <c r="AP81" s="17">
        <f t="shared" si="60"/>
        <v>3.531123900403383</v>
      </c>
      <c r="AQ81" s="17">
        <f t="shared" si="73"/>
        <v>25.873232847868085</v>
      </c>
      <c r="AR81" s="17">
        <f t="shared" si="74"/>
        <v>25.438056077460008</v>
      </c>
      <c r="AS81" s="17">
        <f t="shared" si="75"/>
        <v>22.091426413882832</v>
      </c>
      <c r="AT81" s="17">
        <f t="shared" si="76"/>
        <v>0.97116143496032248</v>
      </c>
      <c r="AU81" s="17">
        <f t="shared" si="61"/>
        <v>55.643451449095274</v>
      </c>
      <c r="AV81" s="17">
        <f t="shared" si="77"/>
        <v>124.35654855090473</v>
      </c>
      <c r="AW81" s="17">
        <f t="shared" si="87"/>
        <v>0.18146567029357802</v>
      </c>
      <c r="AX81" s="17">
        <f t="shared" si="78"/>
        <v>10.397217034334538</v>
      </c>
      <c r="AY81" s="17">
        <f t="shared" si="79"/>
        <v>-45.246234414760735</v>
      </c>
      <c r="AZ81" s="17"/>
      <c r="BA81" s="17">
        <f>((AN81)^2+(AO81)^2)-(AP81)^2</f>
        <v>121.47774599999998</v>
      </c>
      <c r="BB81" s="17">
        <f>2*AN81*AO81</f>
        <v>131.8427422339509</v>
      </c>
      <c r="BC81" s="17">
        <f t="shared" si="80"/>
        <v>0.92138364191819866</v>
      </c>
      <c r="BD81" s="17">
        <f t="shared" si="81"/>
        <v>0.39917064842310546</v>
      </c>
      <c r="BE81" s="17">
        <f t="shared" si="82"/>
        <v>22.870793460142846</v>
      </c>
      <c r="BF81" s="17">
        <f>Z81-N81</f>
        <v>14.434999999999999</v>
      </c>
      <c r="BG81" s="17"/>
      <c r="BH81" s="10">
        <f>X81</f>
        <v>476</v>
      </c>
      <c r="BI81" s="10">
        <f>AJ81</f>
        <v>586</v>
      </c>
      <c r="BJ81" s="10">
        <f t="shared" si="62"/>
        <v>110</v>
      </c>
      <c r="BK81" s="10">
        <f t="shared" si="63"/>
        <v>531</v>
      </c>
      <c r="BL81" s="10">
        <f t="shared" si="33"/>
        <v>55</v>
      </c>
      <c r="BM81" s="10">
        <v>2000</v>
      </c>
      <c r="BN81" s="10">
        <f t="shared" si="34"/>
        <v>5.0000000000000001E-4</v>
      </c>
      <c r="BO81" s="10">
        <f t="shared" si="83"/>
        <v>5.5E-2</v>
      </c>
      <c r="BQ81" s="10">
        <f>AE81-Y81</f>
        <v>1.8399999999999999</v>
      </c>
      <c r="BR81" s="10">
        <f>AF81-Z81</f>
        <v>13.75</v>
      </c>
      <c r="BS81" s="14">
        <f t="shared" si="36"/>
        <v>0.18399999999999997</v>
      </c>
      <c r="BT81" s="14">
        <f t="shared" si="8"/>
        <v>1.375</v>
      </c>
      <c r="BU81" s="10">
        <f t="shared" si="9"/>
        <v>1.3872566453255863</v>
      </c>
      <c r="BV81" s="10">
        <f t="shared" si="90"/>
        <v>1.9244809999999997</v>
      </c>
      <c r="BW81" s="10">
        <f>AK81-Y81</f>
        <v>6.8000000000000007</v>
      </c>
      <c r="BX81" s="10">
        <f>AL81-Z81</f>
        <v>57.240000000000009</v>
      </c>
      <c r="BY81" s="10">
        <f t="shared" si="64"/>
        <v>0.12363636363636366</v>
      </c>
      <c r="BZ81" s="10">
        <f t="shared" si="65"/>
        <v>1.0407272727272729</v>
      </c>
      <c r="CA81" s="10">
        <f t="shared" si="37"/>
        <v>1.0480454220173718</v>
      </c>
      <c r="CB81" s="10">
        <f t="shared" si="89"/>
        <v>1.0983992066115711</v>
      </c>
      <c r="CD81" s="10">
        <f>(ATAN2(J81-M81,K81-N81))</f>
        <v>1.1640534485300615</v>
      </c>
      <c r="CE81" s="10">
        <f>(ATAN2(V81-Y81,W81-Z81))</f>
        <v>1.5088703299007276</v>
      </c>
      <c r="CF81" s="10">
        <f>ATAN2(AB81-AE81,AC81-AF81)</f>
        <v>1.9602441249511575</v>
      </c>
      <c r="CG81" s="10">
        <f>ATAN2(AH81-AK81,AI81-AL81)</f>
        <v>-2.915651753603377</v>
      </c>
      <c r="CI81" s="10">
        <f t="shared" si="66"/>
        <v>66.695349728421533</v>
      </c>
      <c r="CJ81" s="10">
        <f t="shared" si="66"/>
        <v>86.451901735823867</v>
      </c>
      <c r="CK81" s="10">
        <f t="shared" si="66"/>
        <v>112.31371517501651</v>
      </c>
      <c r="CL81" s="10">
        <f t="shared" si="66"/>
        <v>-167.05454001139091</v>
      </c>
      <c r="CN81" s="10">
        <f t="shared" si="67"/>
        <v>66.695349728421533</v>
      </c>
      <c r="CO81" s="10">
        <f t="shared" si="67"/>
        <v>86.451901735823867</v>
      </c>
      <c r="CP81" s="10">
        <f t="shared" si="67"/>
        <v>112.31371517501651</v>
      </c>
      <c r="CQ81" s="10">
        <f t="shared" si="88"/>
        <v>167.05454001139091</v>
      </c>
      <c r="CS81" s="10">
        <f t="shared" si="68"/>
        <v>1.1640534485300615</v>
      </c>
      <c r="CT81" s="10">
        <f t="shared" si="68"/>
        <v>1.5088703299007276</v>
      </c>
      <c r="CU81" s="10">
        <f t="shared" si="68"/>
        <v>1.9602441249511575</v>
      </c>
      <c r="CV81" s="10">
        <f t="shared" si="68"/>
        <v>2.915651753603377</v>
      </c>
      <c r="CX81" s="10">
        <f t="shared" si="69"/>
        <v>0.34481688137066602</v>
      </c>
      <c r="CY81" s="10">
        <f t="shared" si="69"/>
        <v>0.45137379505042996</v>
      </c>
      <c r="CZ81" s="10">
        <f t="shared" si="70"/>
        <v>1.4067814237026495</v>
      </c>
      <c r="DB81" s="10">
        <f t="shared" si="71"/>
        <v>45.137379505042993</v>
      </c>
      <c r="DC81" s="10">
        <f t="shared" si="84"/>
        <v>25.5778440673209</v>
      </c>
      <c r="DE81" s="10">
        <f t="shared" si="72"/>
        <v>2037.3830285822753</v>
      </c>
      <c r="DF81" s="10">
        <f t="shared" si="72"/>
        <v>654.22610713218296</v>
      </c>
      <c r="DH81" s="10">
        <f>(1/12*I81*(F81^2))</f>
        <v>1.6145049224999995E-9</v>
      </c>
      <c r="DJ81" s="10">
        <f t="shared" si="85"/>
        <v>5.281256351964607E-4</v>
      </c>
      <c r="DK81" s="10">
        <f>((1/2*I81*(CA81^2))*1000)</f>
        <v>4.322200878016532E-2</v>
      </c>
      <c r="DL81" s="10">
        <f>(I81*9.8*(BF81))/1000</f>
        <v>1.1133138100000001E-5</v>
      </c>
      <c r="DM81" s="10">
        <f t="shared" si="40"/>
        <v>4.3761267553461783E-2</v>
      </c>
      <c r="DN81" s="10">
        <f t="shared" si="86"/>
        <v>1.2218905370238571</v>
      </c>
    </row>
    <row r="82" spans="1:118" ht="16" x14ac:dyDescent="0.2">
      <c r="A82" s="10" t="s">
        <v>165</v>
      </c>
      <c r="B82" s="10" t="str">
        <f>MID(A82, SEARCH("A",A82), SEARCH("J",A82)- SEARCH("A",A82))</f>
        <v>A5</v>
      </c>
      <c r="C82" s="16">
        <v>75</v>
      </c>
      <c r="D82" s="11" t="str">
        <f>RIGHT(A82, LEN(A82) - SEARCH("J", A82) + 1)</f>
        <v>J4</v>
      </c>
      <c r="E82" s="10">
        <v>15.69</v>
      </c>
      <c r="F82" s="10">
        <f t="shared" si="58"/>
        <v>1.5689999999999999E-2</v>
      </c>
      <c r="G82" s="10">
        <f>VLOOKUP(B82,'[1]General info'!$A$6:$I$12,9,FALSE)</f>
        <v>20.23</v>
      </c>
      <c r="H82" s="14">
        <v>7.8700000000000006E-2</v>
      </c>
      <c r="I82" s="10">
        <f t="shared" si="59"/>
        <v>7.8700000000000002E-5</v>
      </c>
      <c r="J82" s="10">
        <v>11.55</v>
      </c>
      <c r="K82" s="10">
        <v>10.86</v>
      </c>
      <c r="L82" s="10">
        <v>135</v>
      </c>
      <c r="M82" s="10">
        <v>10.01</v>
      </c>
      <c r="N82" s="10">
        <v>3.5070000000000001</v>
      </c>
      <c r="O82" s="10">
        <v>135</v>
      </c>
      <c r="P82" s="10">
        <v>2.9729999999999999</v>
      </c>
      <c r="Q82" s="10">
        <v>-0.123</v>
      </c>
      <c r="R82" s="10">
        <v>135</v>
      </c>
      <c r="S82" s="10">
        <v>8.8000000000000007</v>
      </c>
      <c r="T82" s="10">
        <v>8.3309999999999995E-2</v>
      </c>
      <c r="U82" s="10">
        <v>135</v>
      </c>
      <c r="V82" s="10">
        <v>9.9440000000000008</v>
      </c>
      <c r="W82" s="10">
        <v>28.66</v>
      </c>
      <c r="X82" s="10">
        <v>179</v>
      </c>
      <c r="Y82" s="10">
        <v>10.26</v>
      </c>
      <c r="Z82" s="10">
        <v>21.1</v>
      </c>
      <c r="AA82" s="10">
        <v>179</v>
      </c>
      <c r="AB82" s="10">
        <v>7.2279999999999998</v>
      </c>
      <c r="AC82" s="10">
        <v>42.79</v>
      </c>
      <c r="AD82" s="10">
        <v>199</v>
      </c>
      <c r="AE82" s="10">
        <v>10.25</v>
      </c>
      <c r="AF82" s="10">
        <v>36.18</v>
      </c>
      <c r="AG82" s="10">
        <v>199</v>
      </c>
      <c r="AH82" s="10">
        <v>3.044</v>
      </c>
      <c r="AI82" s="10">
        <v>83.18</v>
      </c>
      <c r="AJ82" s="10">
        <v>278</v>
      </c>
      <c r="AK82" s="10">
        <v>9.8379999999999992</v>
      </c>
      <c r="AL82" s="10">
        <v>82.78</v>
      </c>
      <c r="AM82" s="10">
        <v>278</v>
      </c>
      <c r="AN82" s="17">
        <f t="shared" si="54"/>
        <v>7.9180975619147302</v>
      </c>
      <c r="AO82" s="17">
        <f t="shared" si="55"/>
        <v>5.8306511485510786</v>
      </c>
      <c r="AP82" s="17">
        <f t="shared" si="60"/>
        <v>3.6312192464928357</v>
      </c>
      <c r="AQ82" s="17">
        <f t="shared" si="73"/>
        <v>29.61513008581931</v>
      </c>
      <c r="AR82" s="17">
        <f t="shared" si="74"/>
        <v>28.599579496141196</v>
      </c>
      <c r="AS82" s="17">
        <f t="shared" si="75"/>
        <v>25.153086589919734</v>
      </c>
      <c r="AT82" s="17">
        <f t="shared" si="76"/>
        <v>0.66300683839347929</v>
      </c>
      <c r="AU82" s="17">
        <f t="shared" si="61"/>
        <v>37.987493628258591</v>
      </c>
      <c r="AV82" s="17">
        <f t="shared" si="77"/>
        <v>142.01250637174141</v>
      </c>
      <c r="AW82" s="17">
        <f t="shared" si="87"/>
        <v>0.47624296640083968</v>
      </c>
      <c r="AX82" s="17">
        <f t="shared" si="78"/>
        <v>27.286711997558783</v>
      </c>
      <c r="AY82" s="17">
        <f t="shared" si="79"/>
        <v>-10.700781630699808</v>
      </c>
      <c r="AZ82" s="17"/>
      <c r="BA82" s="17">
        <f>((AN82)^2+(AO82)^2)-(AP82)^2</f>
        <v>83.507008600000006</v>
      </c>
      <c r="BB82" s="17">
        <f>2*AN82*AO82</f>
        <v>92.335329287435229</v>
      </c>
      <c r="BC82" s="17">
        <f t="shared" si="80"/>
        <v>0.90438848536562744</v>
      </c>
      <c r="BD82" s="17">
        <f t="shared" si="81"/>
        <v>0.44085188069792514</v>
      </c>
      <c r="BE82" s="17">
        <f t="shared" si="82"/>
        <v>25.258952154394329</v>
      </c>
      <c r="BF82" s="17">
        <f>Z82-N82</f>
        <v>17.593</v>
      </c>
      <c r="BG82" s="17"/>
      <c r="BH82" s="10">
        <f>X82</f>
        <v>179</v>
      </c>
      <c r="BI82" s="10">
        <f>AJ82</f>
        <v>278</v>
      </c>
      <c r="BJ82" s="10">
        <f t="shared" si="62"/>
        <v>99</v>
      </c>
      <c r="BK82" s="10">
        <f t="shared" si="63"/>
        <v>228.5</v>
      </c>
      <c r="BL82" s="10">
        <f t="shared" si="33"/>
        <v>49.5</v>
      </c>
      <c r="BM82" s="10">
        <v>2000</v>
      </c>
      <c r="BN82" s="10">
        <f t="shared" si="34"/>
        <v>5.0000000000000001E-4</v>
      </c>
      <c r="BO82" s="10">
        <f t="shared" si="83"/>
        <v>4.9500000000000002E-2</v>
      </c>
      <c r="BQ82" s="10">
        <f>AE82-Y82</f>
        <v>-9.9999999999997868E-3</v>
      </c>
      <c r="BR82" s="10">
        <f>AF82-Z82</f>
        <v>15.079999999999998</v>
      </c>
      <c r="BS82" s="14">
        <f t="shared" si="36"/>
        <v>-9.9999999999997877E-4</v>
      </c>
      <c r="BT82" s="14">
        <f t="shared" si="8"/>
        <v>1.5079999999999998</v>
      </c>
      <c r="BU82" s="10">
        <f t="shared" si="9"/>
        <v>1.5080003315649502</v>
      </c>
      <c r="BV82" s="10">
        <f t="shared" si="90"/>
        <v>2.2740649999999998</v>
      </c>
      <c r="BW82" s="10">
        <f>AK82-Y82</f>
        <v>-0.4220000000000006</v>
      </c>
      <c r="BX82" s="10">
        <f>AL82-Z82</f>
        <v>61.68</v>
      </c>
      <c r="BY82" s="10">
        <f t="shared" si="64"/>
        <v>-8.5252525252525364E-3</v>
      </c>
      <c r="BZ82" s="10">
        <f t="shared" si="65"/>
        <v>1.2460606060606061</v>
      </c>
      <c r="CA82" s="10">
        <f t="shared" si="37"/>
        <v>1.2460897696019917</v>
      </c>
      <c r="CB82" s="10">
        <f t="shared" si="89"/>
        <v>1.5527397139067447</v>
      </c>
      <c r="CD82" s="10">
        <f>(ATAN2(J82-M82,K82-N82))</f>
        <v>1.3643421451332425</v>
      </c>
      <c r="CE82" s="10">
        <f>(ATAN2(V82-Y82,W82-Z82))</f>
        <v>1.612570951052162</v>
      </c>
      <c r="CF82" s="10">
        <f>ATAN2(AB82-AE82,AC82-AF82)</f>
        <v>1.9996101065773129</v>
      </c>
      <c r="CG82" s="10">
        <f>ATAN2(AH82-AK82,AI82-AL82)</f>
        <v>3.0827850612145875</v>
      </c>
      <c r="CI82" s="10">
        <f t="shared" si="66"/>
        <v>78.171046727960018</v>
      </c>
      <c r="CJ82" s="10">
        <f t="shared" si="66"/>
        <v>92.393509660686135</v>
      </c>
      <c r="CK82" s="10">
        <f t="shared" si="66"/>
        <v>114.56921977858477</v>
      </c>
      <c r="CL82" s="10">
        <f t="shared" si="66"/>
        <v>176.630573153575</v>
      </c>
      <c r="CN82" s="10">
        <f t="shared" si="67"/>
        <v>78.171046727960018</v>
      </c>
      <c r="CO82" s="10">
        <f t="shared" si="67"/>
        <v>92.393509660686135</v>
      </c>
      <c r="CP82" s="10">
        <f t="shared" si="67"/>
        <v>114.56921977858477</v>
      </c>
      <c r="CQ82" s="10">
        <f t="shared" si="88"/>
        <v>176.630573153575</v>
      </c>
      <c r="CS82" s="10">
        <f t="shared" si="68"/>
        <v>1.3643421451332425</v>
      </c>
      <c r="CT82" s="10">
        <f t="shared" si="68"/>
        <v>1.612570951052162</v>
      </c>
      <c r="CU82" s="10">
        <f t="shared" si="68"/>
        <v>1.9996101065773129</v>
      </c>
      <c r="CV82" s="10">
        <f t="shared" si="68"/>
        <v>3.0827850612145875</v>
      </c>
      <c r="CX82" s="10">
        <f t="shared" si="69"/>
        <v>0.24822880591891949</v>
      </c>
      <c r="CY82" s="10">
        <f t="shared" si="69"/>
        <v>0.38703915552515089</v>
      </c>
      <c r="CZ82" s="10">
        <f t="shared" si="70"/>
        <v>1.4702141101624255</v>
      </c>
      <c r="DB82" s="10">
        <f t="shared" si="71"/>
        <v>38.703915552515092</v>
      </c>
      <c r="DC82" s="10">
        <f t="shared" si="84"/>
        <v>29.701295154796473</v>
      </c>
      <c r="DE82" s="10">
        <f t="shared" si="72"/>
        <v>1497.9930790962196</v>
      </c>
      <c r="DF82" s="10">
        <f t="shared" si="72"/>
        <v>882.16693387233647</v>
      </c>
      <c r="DH82" s="10">
        <f>(1/12*I82*(F82^2))</f>
        <v>1.6145049224999995E-9</v>
      </c>
      <c r="DJ82" s="10">
        <f t="shared" si="85"/>
        <v>7.1213142860180939E-4</v>
      </c>
      <c r="DK82" s="10">
        <f>((1/2*I82*(CA82^2))*1000)</f>
        <v>6.1100307742230402E-2</v>
      </c>
      <c r="DL82" s="10">
        <f>(I82*9.8*(BF82))/1000</f>
        <v>1.3568777180000002E-5</v>
      </c>
      <c r="DM82" s="10">
        <f t="shared" si="40"/>
        <v>6.1826007948012213E-2</v>
      </c>
      <c r="DN82" s="10">
        <f t="shared" si="86"/>
        <v>1.1655120160869648</v>
      </c>
    </row>
    <row r="83" spans="1:118" ht="16" x14ac:dyDescent="0.2">
      <c r="A83" s="10" t="s">
        <v>166</v>
      </c>
      <c r="B83" s="10" t="str">
        <f>MID(A83, SEARCH("A",A83), SEARCH("J",A83)- SEARCH("A",A83))</f>
        <v>A5</v>
      </c>
      <c r="C83" s="16">
        <v>75</v>
      </c>
      <c r="D83" s="11" t="str">
        <f>RIGHT(A83, LEN(A83) - SEARCH("J", A83) + 1)</f>
        <v>J5</v>
      </c>
      <c r="E83" s="10">
        <v>15.69</v>
      </c>
      <c r="F83" s="10">
        <f t="shared" si="58"/>
        <v>1.5689999999999999E-2</v>
      </c>
      <c r="G83" s="10">
        <f>VLOOKUP(B83,'[1]General info'!$A$6:$I$12,9,FALSE)</f>
        <v>20.23</v>
      </c>
      <c r="H83" s="14">
        <v>7.8700000000000006E-2</v>
      </c>
      <c r="I83" s="10">
        <f t="shared" si="59"/>
        <v>7.8700000000000002E-5</v>
      </c>
      <c r="J83" s="10">
        <v>11.98</v>
      </c>
      <c r="K83" s="10">
        <v>7.984</v>
      </c>
      <c r="L83" s="10">
        <v>318</v>
      </c>
      <c r="M83" s="10">
        <v>8.2230000000000008</v>
      </c>
      <c r="N83" s="10">
        <v>2.0840000000000001</v>
      </c>
      <c r="O83" s="10">
        <v>318</v>
      </c>
      <c r="P83" s="10">
        <v>1.121</v>
      </c>
      <c r="Q83" s="10">
        <v>2.2599999999999998</v>
      </c>
      <c r="R83" s="10">
        <v>318</v>
      </c>
      <c r="S83" s="10">
        <v>5.9130000000000003</v>
      </c>
      <c r="T83" s="10">
        <v>-0.36499999999999999</v>
      </c>
      <c r="U83" s="10">
        <v>318</v>
      </c>
      <c r="V83" s="10">
        <v>15.08</v>
      </c>
      <c r="W83" s="10">
        <v>24.39</v>
      </c>
      <c r="X83" s="10">
        <v>394</v>
      </c>
      <c r="Y83" s="10">
        <v>12.72</v>
      </c>
      <c r="Z83" s="10">
        <v>17.66</v>
      </c>
      <c r="AA83" s="10">
        <v>394</v>
      </c>
      <c r="AB83" s="10">
        <v>17.21</v>
      </c>
      <c r="AC83" s="10">
        <v>40.520000000000003</v>
      </c>
      <c r="AD83" s="10">
        <v>414</v>
      </c>
      <c r="AE83" s="10">
        <v>17.72</v>
      </c>
      <c r="AF83" s="10">
        <v>33.32</v>
      </c>
      <c r="AG83" s="10">
        <v>414</v>
      </c>
      <c r="AH83" s="10">
        <v>26.28</v>
      </c>
      <c r="AI83" s="10">
        <v>77.510000000000005</v>
      </c>
      <c r="AJ83" s="10">
        <v>476</v>
      </c>
      <c r="AK83" s="10">
        <v>32.1</v>
      </c>
      <c r="AL83" s="10">
        <v>75.58</v>
      </c>
      <c r="AM83" s="10">
        <v>476</v>
      </c>
      <c r="AN83" s="17">
        <f t="shared" si="54"/>
        <v>7.1041804594196512</v>
      </c>
      <c r="AO83" s="17">
        <f t="shared" si="55"/>
        <v>5.4638712466528707</v>
      </c>
      <c r="AP83" s="17">
        <f t="shared" si="60"/>
        <v>3.3665562523148194</v>
      </c>
      <c r="AQ83" s="17">
        <f t="shared" si="73"/>
        <v>26.164681939591777</v>
      </c>
      <c r="AR83" s="17">
        <f t="shared" si="74"/>
        <v>26.397801309957615</v>
      </c>
      <c r="AS83" s="17">
        <f t="shared" si="75"/>
        <v>23.336154031887947</v>
      </c>
      <c r="AT83" s="17">
        <f t="shared" si="76"/>
        <v>1.0856885626227446</v>
      </c>
      <c r="AU83" s="17">
        <f t="shared" si="61"/>
        <v>62.205372503908045</v>
      </c>
      <c r="AV83" s="17">
        <f t="shared" si="77"/>
        <v>117.79462749609195</v>
      </c>
      <c r="AW83" s="17">
        <f t="shared" si="87"/>
        <v>-2.4776680372350771E-2</v>
      </c>
      <c r="AX83" s="17">
        <f t="shared" si="78"/>
        <v>-1.4195992156803241</v>
      </c>
      <c r="AY83" s="17">
        <f t="shared" si="79"/>
        <v>-63.624971719588366</v>
      </c>
      <c r="AZ83" s="17"/>
      <c r="BA83" s="17">
        <f>((AN83)^2+(AO83)^2)-(AP83)^2</f>
        <v>68.989568000000006</v>
      </c>
      <c r="BB83" s="17">
        <f>2*AN83*AO83</f>
        <v>77.632654686512424</v>
      </c>
      <c r="BC83" s="17">
        <f t="shared" si="80"/>
        <v>0.8886668667790123</v>
      </c>
      <c r="BD83" s="17">
        <f t="shared" si="81"/>
        <v>0.47636665647618059</v>
      </c>
      <c r="BE83" s="17">
        <f t="shared" si="82"/>
        <v>27.293798916841673</v>
      </c>
      <c r="BF83" s="17">
        <f>Z83-N83</f>
        <v>15.576000000000001</v>
      </c>
      <c r="BG83" s="17"/>
      <c r="BH83" s="10">
        <f>X83</f>
        <v>394</v>
      </c>
      <c r="BI83" s="10">
        <f>AJ83</f>
        <v>476</v>
      </c>
      <c r="BJ83" s="10">
        <f t="shared" si="62"/>
        <v>82</v>
      </c>
      <c r="BK83" s="10">
        <f t="shared" si="63"/>
        <v>435</v>
      </c>
      <c r="BL83" s="10">
        <f t="shared" si="33"/>
        <v>41</v>
      </c>
      <c r="BM83" s="10">
        <v>2000</v>
      </c>
      <c r="BN83" s="10">
        <f t="shared" si="34"/>
        <v>5.0000000000000001E-4</v>
      </c>
      <c r="BO83" s="10">
        <f t="shared" si="83"/>
        <v>4.1000000000000002E-2</v>
      </c>
      <c r="BQ83" s="10">
        <f>AE83-Y83</f>
        <v>4.9999999999999982</v>
      </c>
      <c r="BR83" s="10">
        <f>AF83-Z83</f>
        <v>15.66</v>
      </c>
      <c r="BS83" s="14">
        <f t="shared" si="36"/>
        <v>0.49999999999999983</v>
      </c>
      <c r="BT83" s="14">
        <f t="shared" si="8"/>
        <v>1.5660000000000001</v>
      </c>
      <c r="BU83" s="10">
        <f t="shared" si="9"/>
        <v>1.6438844241612607</v>
      </c>
      <c r="BV83" s="10">
        <f t="shared" si="90"/>
        <v>2.7023559999999995</v>
      </c>
      <c r="BW83" s="10">
        <f>AK83-Y83</f>
        <v>19.380000000000003</v>
      </c>
      <c r="BX83" s="10">
        <f>AL83-Z83</f>
        <v>57.92</v>
      </c>
      <c r="BY83" s="10">
        <f t="shared" si="64"/>
        <v>0.47268292682926838</v>
      </c>
      <c r="BZ83" s="10">
        <f t="shared" si="65"/>
        <v>1.4126829268292684</v>
      </c>
      <c r="CA83" s="10">
        <f t="shared" si="37"/>
        <v>1.489665130514503</v>
      </c>
      <c r="CB83" s="10">
        <f t="shared" si="89"/>
        <v>2.219102201070791</v>
      </c>
      <c r="CD83" s="10">
        <f>(ATAN2(J83-M83,K83-N83))</f>
        <v>1.0037710534022344</v>
      </c>
      <c r="CE83" s="10">
        <f>(ATAN2(V83-Y83,W83-Z83))</f>
        <v>1.2335259542758279</v>
      </c>
      <c r="CF83" s="10">
        <f>ATAN2(AB83-AE83,AC83-AF83)</f>
        <v>1.6415115500148425</v>
      </c>
      <c r="CG83" s="10">
        <f>ATAN2(AH83-AK83,AI83-AL83)</f>
        <v>2.8213892872314217</v>
      </c>
      <c r="CI83" s="10">
        <f t="shared" si="66"/>
        <v>57.511844957348806</v>
      </c>
      <c r="CJ83" s="10">
        <f t="shared" si="66"/>
        <v>70.675831099852303</v>
      </c>
      <c r="CK83" s="10">
        <f t="shared" si="66"/>
        <v>94.051683837828421</v>
      </c>
      <c r="CL83" s="10">
        <f t="shared" si="66"/>
        <v>161.65369852178404</v>
      </c>
      <c r="CN83" s="10">
        <f t="shared" si="67"/>
        <v>57.511844957348806</v>
      </c>
      <c r="CO83" s="10">
        <f t="shared" si="67"/>
        <v>70.675831099852303</v>
      </c>
      <c r="CP83" s="10">
        <f t="shared" si="67"/>
        <v>94.051683837828421</v>
      </c>
      <c r="CQ83" s="10">
        <f t="shared" si="88"/>
        <v>161.65369852178404</v>
      </c>
      <c r="CS83" s="10">
        <f t="shared" si="68"/>
        <v>1.0037710534022344</v>
      </c>
      <c r="CT83" s="10">
        <f t="shared" si="68"/>
        <v>1.2335259542758279</v>
      </c>
      <c r="CU83" s="10">
        <f t="shared" si="68"/>
        <v>1.6415115500148425</v>
      </c>
      <c r="CV83" s="10">
        <f t="shared" si="68"/>
        <v>2.8213892872314217</v>
      </c>
      <c r="CX83" s="10">
        <f t="shared" si="69"/>
        <v>0.22975490087359351</v>
      </c>
      <c r="CY83" s="10">
        <f t="shared" si="69"/>
        <v>0.40798559573901461</v>
      </c>
      <c r="CZ83" s="10">
        <f t="shared" si="70"/>
        <v>1.5878633329555938</v>
      </c>
      <c r="DB83" s="10">
        <f t="shared" si="71"/>
        <v>40.798559573901457</v>
      </c>
      <c r="DC83" s="10">
        <f t="shared" si="84"/>
        <v>38.728373974526676</v>
      </c>
      <c r="DE83" s="10">
        <f t="shared" si="72"/>
        <v>1664.5224633051862</v>
      </c>
      <c r="DF83" s="10">
        <f t="shared" si="72"/>
        <v>1499.8869507107952</v>
      </c>
      <c r="DH83" s="10">
        <f>(1/12*I83*(F83^2))</f>
        <v>1.6145049224999995E-9</v>
      </c>
      <c r="DJ83" s="10">
        <f t="shared" si="85"/>
        <v>1.2107874325580465E-3</v>
      </c>
      <c r="DK83" s="10">
        <f>((1/2*I83*(CA83^2))*1000)</f>
        <v>8.7321671612135623E-2</v>
      </c>
      <c r="DL83" s="10">
        <f>(I83*9.8*(BF83))/1000</f>
        <v>1.2013145760000002E-5</v>
      </c>
      <c r="DM83" s="10">
        <f t="shared" si="40"/>
        <v>8.854447219045368E-2</v>
      </c>
      <c r="DN83" s="10">
        <f t="shared" si="86"/>
        <v>1.3865829755711823</v>
      </c>
    </row>
    <row r="84" spans="1:118" ht="16" x14ac:dyDescent="0.2">
      <c r="A84" s="10" t="s">
        <v>167</v>
      </c>
      <c r="B84" s="10" t="str">
        <f>MID(A84, SEARCH("A",A84), SEARCH("J",A84)- SEARCH("A",A84))</f>
        <v>A6</v>
      </c>
      <c r="C84" s="16">
        <v>75</v>
      </c>
      <c r="D84" s="11" t="str">
        <f>RIGHT(A84, LEN(A84) - SEARCH("J", A84) + 1)</f>
        <v>J1</v>
      </c>
      <c r="E84" s="10">
        <v>16.21</v>
      </c>
      <c r="F84" s="10">
        <f t="shared" si="58"/>
        <v>1.6210000000000002E-2</v>
      </c>
      <c r="G84" s="10">
        <f>VLOOKUP(B84,'[1]General info'!$A$6:$I$12,9,FALSE)</f>
        <v>22.619999999999997</v>
      </c>
      <c r="H84" s="10">
        <v>8.2199999999999995E-2</v>
      </c>
      <c r="I84" s="10">
        <f t="shared" si="59"/>
        <v>8.2199999999999992E-5</v>
      </c>
      <c r="J84" s="10">
        <v>14.58</v>
      </c>
      <c r="K84" s="10">
        <v>8.1329999999999991</v>
      </c>
      <c r="L84" s="10">
        <v>285</v>
      </c>
      <c r="M84" s="10">
        <v>10.72</v>
      </c>
      <c r="N84" s="10">
        <v>1.7190000000000001</v>
      </c>
      <c r="O84" s="10">
        <v>285</v>
      </c>
      <c r="P84" s="10">
        <v>1.819</v>
      </c>
      <c r="Q84" s="10">
        <v>4.1470000000000002</v>
      </c>
      <c r="R84" s="10">
        <v>285</v>
      </c>
      <c r="S84" s="10">
        <v>9.0250000000000004</v>
      </c>
      <c r="T84" s="10">
        <v>-0.3</v>
      </c>
      <c r="U84" s="10">
        <v>285</v>
      </c>
      <c r="V84" s="10">
        <v>17.57</v>
      </c>
      <c r="W84" s="10">
        <v>25.8</v>
      </c>
      <c r="X84" s="10">
        <v>325</v>
      </c>
      <c r="Y84" s="10">
        <v>16.04</v>
      </c>
      <c r="Z84" s="10">
        <v>18.809999999999999</v>
      </c>
      <c r="AA84" s="10">
        <v>325</v>
      </c>
      <c r="AB84" s="10">
        <v>21.5</v>
      </c>
      <c r="AC84" s="10">
        <v>44.57</v>
      </c>
      <c r="AD84" s="10">
        <v>345</v>
      </c>
      <c r="AE84" s="10">
        <v>21.5</v>
      </c>
      <c r="AF84" s="10">
        <v>37.08</v>
      </c>
      <c r="AG84" s="10">
        <v>345</v>
      </c>
      <c r="AH84" s="10">
        <v>30.71</v>
      </c>
      <c r="AI84" s="10">
        <v>80.87</v>
      </c>
      <c r="AJ84" s="10">
        <v>391</v>
      </c>
      <c r="AK84" s="10">
        <v>34.61</v>
      </c>
      <c r="AL84" s="10">
        <v>77.03</v>
      </c>
      <c r="AM84" s="10">
        <v>391</v>
      </c>
      <c r="AN84" s="17">
        <f t="shared" si="54"/>
        <v>9.2262118445221066</v>
      </c>
      <c r="AO84" s="17">
        <f t="shared" si="55"/>
        <v>8.4677178153266297</v>
      </c>
      <c r="AP84" s="17">
        <f t="shared" si="60"/>
        <v>2.6361688109830905</v>
      </c>
      <c r="AQ84" s="17">
        <f t="shared" si="73"/>
        <v>26.775854981680791</v>
      </c>
      <c r="AR84" s="17">
        <f t="shared" si="74"/>
        <v>27.463194005796193</v>
      </c>
      <c r="AS84" s="17">
        <f t="shared" si="75"/>
        <v>25.036314844641172</v>
      </c>
      <c r="AT84" s="17">
        <f t="shared" si="76"/>
        <v>1.2680408614695453</v>
      </c>
      <c r="AU84" s="17">
        <f t="shared" si="61"/>
        <v>72.653389612338032</v>
      </c>
      <c r="AV84" s="17">
        <f t="shared" si="77"/>
        <v>107.34661038766197</v>
      </c>
      <c r="AW84" s="17">
        <f t="shared" si="87"/>
        <v>-0.2662995799270671</v>
      </c>
      <c r="AX84" s="17">
        <f t="shared" si="78"/>
        <v>-15.257842015927679</v>
      </c>
      <c r="AY84" s="17">
        <f t="shared" si="79"/>
        <v>-87.91123162826571</v>
      </c>
      <c r="AZ84" s="17"/>
      <c r="BA84" s="17">
        <f>((AN84)^2+(AO84)^2)-(AP84)^2</f>
        <v>149.875844</v>
      </c>
      <c r="BB84" s="17">
        <f>2*AN84*AO84</f>
        <v>156.24991680767482</v>
      </c>
      <c r="BC84" s="17">
        <f t="shared" si="80"/>
        <v>0.95920591231084906</v>
      </c>
      <c r="BD84" s="17">
        <f t="shared" si="81"/>
        <v>0.28661648476212598</v>
      </c>
      <c r="BE84" s="17">
        <f t="shared" si="82"/>
        <v>16.421914915744409</v>
      </c>
      <c r="BF84" s="17">
        <f>Z84-N84</f>
        <v>17.090999999999998</v>
      </c>
      <c r="BG84" s="17"/>
      <c r="BH84" s="10">
        <f>X84</f>
        <v>325</v>
      </c>
      <c r="BI84" s="10">
        <f>AJ84</f>
        <v>391</v>
      </c>
      <c r="BJ84" s="10">
        <f t="shared" si="62"/>
        <v>66</v>
      </c>
      <c r="BK84" s="10">
        <f t="shared" si="63"/>
        <v>358</v>
      </c>
      <c r="BL84" s="10">
        <f t="shared" si="33"/>
        <v>33</v>
      </c>
      <c r="BM84" s="10">
        <v>2000</v>
      </c>
      <c r="BN84" s="10">
        <f t="shared" si="34"/>
        <v>5.0000000000000001E-4</v>
      </c>
      <c r="BO84" s="10">
        <f t="shared" si="83"/>
        <v>3.3000000000000002E-2</v>
      </c>
      <c r="BQ84" s="10">
        <f>AE84-Y84</f>
        <v>5.4600000000000009</v>
      </c>
      <c r="BR84" s="10">
        <f>AF84-Z84</f>
        <v>18.27</v>
      </c>
      <c r="BS84" s="14">
        <f t="shared" si="36"/>
        <v>0.54600000000000015</v>
      </c>
      <c r="BT84" s="14">
        <f t="shared" si="8"/>
        <v>1.827</v>
      </c>
      <c r="BU84" s="10">
        <f t="shared" si="9"/>
        <v>1.9068416295015169</v>
      </c>
      <c r="BV84" s="10">
        <f t="shared" si="90"/>
        <v>3.6360450000000002</v>
      </c>
      <c r="BW84" s="10">
        <f>AK84-Y84</f>
        <v>18.57</v>
      </c>
      <c r="BX84" s="10">
        <f>AL84-Z84</f>
        <v>58.22</v>
      </c>
      <c r="BY84" s="10">
        <f t="shared" si="64"/>
        <v>0.56272727272727274</v>
      </c>
      <c r="BZ84" s="10">
        <f t="shared" si="65"/>
        <v>1.7642424242424239</v>
      </c>
      <c r="CA84" s="10">
        <f t="shared" si="37"/>
        <v>1.8518135205705404</v>
      </c>
      <c r="CB84" s="10">
        <f t="shared" si="89"/>
        <v>3.4292133149678592</v>
      </c>
      <c r="CD84" s="10">
        <f>(ATAN2(J84-M84,K84-N84))</f>
        <v>1.0290480758744731</v>
      </c>
      <c r="CE84" s="10">
        <f>(ATAN2(V84-Y84,W84-Z84))</f>
        <v>1.3553106352893332</v>
      </c>
      <c r="CF84" s="10">
        <f>ATAN2(AB84-AE84,AC84-AF84)</f>
        <v>1.5707963267948966</v>
      </c>
      <c r="CG84" s="10">
        <f>ATAN2(AH84-AK84,AI84-AL84)</f>
        <v>2.3639462729045508</v>
      </c>
      <c r="CI84" s="10">
        <f t="shared" si="66"/>
        <v>58.960111663665423</v>
      </c>
      <c r="CJ84" s="10">
        <f t="shared" si="66"/>
        <v>77.653579331273164</v>
      </c>
      <c r="CK84" s="10">
        <f t="shared" si="66"/>
        <v>90</v>
      </c>
      <c r="CL84" s="10">
        <f t="shared" si="66"/>
        <v>135.44414443311189</v>
      </c>
      <c r="CN84" s="10">
        <f t="shared" si="67"/>
        <v>58.960111663665423</v>
      </c>
      <c r="CO84" s="10">
        <f t="shared" si="67"/>
        <v>77.653579331273164</v>
      </c>
      <c r="CP84" s="10">
        <f t="shared" si="67"/>
        <v>90</v>
      </c>
      <c r="CQ84" s="10">
        <f t="shared" si="88"/>
        <v>135.44414443311189</v>
      </c>
      <c r="CS84" s="10">
        <f t="shared" si="68"/>
        <v>1.0290480758744731</v>
      </c>
      <c r="CT84" s="10">
        <f t="shared" si="68"/>
        <v>1.3553106352893332</v>
      </c>
      <c r="CU84" s="10">
        <f t="shared" si="68"/>
        <v>1.5707963267948966</v>
      </c>
      <c r="CV84" s="10">
        <f t="shared" si="68"/>
        <v>2.3639462729045508</v>
      </c>
      <c r="CX84" s="10">
        <f t="shared" si="69"/>
        <v>0.32626255941486004</v>
      </c>
      <c r="CY84" s="10">
        <f t="shared" si="69"/>
        <v>0.2154856915055634</v>
      </c>
      <c r="CZ84" s="10">
        <f t="shared" si="70"/>
        <v>1.0086356376152177</v>
      </c>
      <c r="DB84" s="10">
        <f t="shared" si="71"/>
        <v>21.548569150556339</v>
      </c>
      <c r="DC84" s="10">
        <f t="shared" si="84"/>
        <v>30.564716291370232</v>
      </c>
      <c r="DE84" s="10">
        <f t="shared" si="72"/>
        <v>464.34083243630835</v>
      </c>
      <c r="DF84" s="10">
        <f t="shared" si="72"/>
        <v>934.20188197195284</v>
      </c>
      <c r="DH84" s="10">
        <f>(1/12*I84*(F84^2))</f>
        <v>1.7999340850000001E-9</v>
      </c>
      <c r="DJ84" s="10">
        <f t="shared" si="85"/>
        <v>8.407509048162326E-4</v>
      </c>
      <c r="DK84" s="10">
        <f>((1/2*I84*(CA84^2))*1000)</f>
        <v>0.14094066724517898</v>
      </c>
      <c r="DL84" s="10">
        <f>(I84*9.8*(BF84))/1000</f>
        <v>1.3767825959999997E-5</v>
      </c>
      <c r="DM84" s="10">
        <f t="shared" si="40"/>
        <v>0.1417951859759552</v>
      </c>
      <c r="DN84" s="10">
        <f t="shared" si="86"/>
        <v>0.59652825635745765</v>
      </c>
    </row>
    <row r="85" spans="1:118" ht="16" x14ac:dyDescent="0.2">
      <c r="A85" s="10" t="s">
        <v>168</v>
      </c>
      <c r="B85" s="10" t="str">
        <f>MID(A85, SEARCH("A",A85), SEARCH("J",A85)- SEARCH("A",A85))</f>
        <v>A6</v>
      </c>
      <c r="C85" s="16">
        <v>75</v>
      </c>
      <c r="D85" s="11" t="str">
        <f>RIGHT(A85, LEN(A85) - SEARCH("J", A85) + 1)</f>
        <v>J2</v>
      </c>
      <c r="E85" s="10">
        <v>16.21</v>
      </c>
      <c r="F85" s="10">
        <f t="shared" si="58"/>
        <v>1.6210000000000002E-2</v>
      </c>
      <c r="G85" s="10">
        <f>VLOOKUP(B85,'[1]General info'!$A$6:$I$12,9,FALSE)</f>
        <v>22.619999999999997</v>
      </c>
      <c r="H85" s="10">
        <v>8.2199999999999995E-2</v>
      </c>
      <c r="I85" s="10">
        <f t="shared" si="59"/>
        <v>8.2199999999999992E-5</v>
      </c>
      <c r="J85" s="10">
        <v>12.87</v>
      </c>
      <c r="K85" s="10">
        <v>8.7070000000000007</v>
      </c>
      <c r="L85" s="10">
        <v>278</v>
      </c>
      <c r="M85" s="10">
        <v>9.8049999999999997</v>
      </c>
      <c r="N85" s="10">
        <v>2.036</v>
      </c>
      <c r="O85" s="10">
        <v>278</v>
      </c>
      <c r="P85" s="10">
        <v>0.96899999999999997</v>
      </c>
      <c r="Q85" s="10">
        <v>4.883</v>
      </c>
      <c r="R85" s="10">
        <v>278</v>
      </c>
      <c r="S85" s="10">
        <v>8.4030000000000005</v>
      </c>
      <c r="T85" s="10">
        <v>-0.38</v>
      </c>
      <c r="U85" s="10">
        <v>278</v>
      </c>
      <c r="V85" s="10">
        <v>13.97</v>
      </c>
      <c r="W85" s="10">
        <v>25.66</v>
      </c>
      <c r="X85" s="10">
        <v>348</v>
      </c>
      <c r="Y85" s="10">
        <v>13.38</v>
      </c>
      <c r="Z85" s="10">
        <v>18.96</v>
      </c>
      <c r="AA85" s="10">
        <v>348</v>
      </c>
      <c r="AB85" s="10">
        <v>15.13</v>
      </c>
      <c r="AC85" s="10">
        <v>41.49</v>
      </c>
      <c r="AD85" s="10">
        <v>368</v>
      </c>
      <c r="AE85" s="10">
        <v>16.86</v>
      </c>
      <c r="AF85" s="10">
        <v>34.78</v>
      </c>
      <c r="AG85" s="10">
        <v>368</v>
      </c>
      <c r="AH85" s="10">
        <v>19.57</v>
      </c>
      <c r="AI85" s="10">
        <v>76.77</v>
      </c>
      <c r="AJ85" s="10">
        <v>427</v>
      </c>
      <c r="AK85" s="10">
        <v>25.79</v>
      </c>
      <c r="AL85" s="10">
        <v>76.53</v>
      </c>
      <c r="AM85" s="10">
        <v>427</v>
      </c>
      <c r="AN85" s="17">
        <f t="shared" si="54"/>
        <v>9.2833347995211284</v>
      </c>
      <c r="AO85" s="17">
        <f t="shared" si="55"/>
        <v>9.1084315334749046</v>
      </c>
      <c r="AP85" s="17">
        <f t="shared" si="60"/>
        <v>2.7933241845514454</v>
      </c>
      <c r="AQ85" s="17">
        <f t="shared" si="73"/>
        <v>24.509380449126006</v>
      </c>
      <c r="AR85" s="17">
        <f t="shared" si="74"/>
        <v>26.628426333525606</v>
      </c>
      <c r="AS85" s="17">
        <f t="shared" si="75"/>
        <v>23.988343023226925</v>
      </c>
      <c r="AT85" s="17">
        <f t="shared" si="76"/>
        <v>1.2598986870263476</v>
      </c>
      <c r="AU85" s="17">
        <f t="shared" si="61"/>
        <v>72.186877380683526</v>
      </c>
      <c r="AV85" s="17">
        <f t="shared" si="77"/>
        <v>107.81312261931647</v>
      </c>
      <c r="AW85" s="17">
        <f t="shared" si="87"/>
        <v>-0.31170149734045793</v>
      </c>
      <c r="AX85" s="17">
        <f t="shared" si="78"/>
        <v>-17.859180265516493</v>
      </c>
      <c r="AY85" s="17">
        <f t="shared" si="79"/>
        <v>-90.046057646200012</v>
      </c>
      <c r="AZ85" s="17"/>
      <c r="BA85" s="17">
        <f>((AN85)^2+(AO85)^2)-(AP85)^2</f>
        <v>161.34116999999998</v>
      </c>
      <c r="BB85" s="17">
        <f>2*AN85*AO85</f>
        <v>169.11323884752636</v>
      </c>
      <c r="BC85" s="17">
        <f t="shared" si="80"/>
        <v>0.95404222105559855</v>
      </c>
      <c r="BD85" s="17">
        <f t="shared" si="81"/>
        <v>0.30434906752292412</v>
      </c>
      <c r="BE85" s="17">
        <f t="shared" si="82"/>
        <v>17.437917067804516</v>
      </c>
      <c r="BF85" s="17">
        <f>Z85-N85</f>
        <v>16.923999999999999</v>
      </c>
      <c r="BG85" s="17"/>
      <c r="BH85" s="10">
        <f>X85</f>
        <v>348</v>
      </c>
      <c r="BI85" s="10">
        <f>AJ85</f>
        <v>427</v>
      </c>
      <c r="BJ85" s="10">
        <f t="shared" si="62"/>
        <v>79</v>
      </c>
      <c r="BK85" s="10">
        <f t="shared" si="63"/>
        <v>387.5</v>
      </c>
      <c r="BL85" s="10">
        <f t="shared" si="33"/>
        <v>39.5</v>
      </c>
      <c r="BM85" s="10">
        <v>2000</v>
      </c>
      <c r="BN85" s="10">
        <f t="shared" si="34"/>
        <v>5.0000000000000001E-4</v>
      </c>
      <c r="BO85" s="10">
        <f t="shared" si="83"/>
        <v>3.95E-2</v>
      </c>
      <c r="BQ85" s="10">
        <f>AE85-Y85</f>
        <v>3.4799999999999986</v>
      </c>
      <c r="BR85" s="10">
        <f>AF85-Z85</f>
        <v>15.82</v>
      </c>
      <c r="BS85" s="14">
        <f t="shared" si="36"/>
        <v>0.34799999999999981</v>
      </c>
      <c r="BT85" s="14">
        <f t="shared" si="8"/>
        <v>1.5820000000000001</v>
      </c>
      <c r="BU85" s="10">
        <f t="shared" si="9"/>
        <v>1.6198234471694748</v>
      </c>
      <c r="BV85" s="10">
        <f t="shared" si="90"/>
        <v>2.6238280000000005</v>
      </c>
      <c r="BW85" s="10">
        <f>AK85-Y85</f>
        <v>12.409999999999998</v>
      </c>
      <c r="BX85" s="10">
        <f>AL85-Z85</f>
        <v>57.57</v>
      </c>
      <c r="BY85" s="10">
        <f t="shared" si="64"/>
        <v>0.3141772151898734</v>
      </c>
      <c r="BZ85" s="10">
        <f t="shared" si="65"/>
        <v>1.4574683544303797</v>
      </c>
      <c r="CA85" s="10">
        <f t="shared" si="37"/>
        <v>1.4909464533344123</v>
      </c>
      <c r="CB85" s="10">
        <f t="shared" si="89"/>
        <v>2.2229213267104631</v>
      </c>
      <c r="CD85" s="10">
        <f>(ATAN2(J85-M85,K85-N85))</f>
        <v>1.1401105058931811</v>
      </c>
      <c r="CE85" s="10">
        <f>(ATAN2(V85-Y85,W85-Z85))</f>
        <v>1.4829631920596602</v>
      </c>
      <c r="CF85" s="10">
        <f>ATAN2(AB85-AE85,AC85-AF85)</f>
        <v>1.8231252250694472</v>
      </c>
      <c r="CG85" s="10">
        <f>ATAN2(AH85-AK85,AI85-AL85)</f>
        <v>3.1030265762884235</v>
      </c>
      <c r="CI85" s="10">
        <f t="shared" si="66"/>
        <v>65.323520166204446</v>
      </c>
      <c r="CJ85" s="10">
        <f t="shared" si="66"/>
        <v>84.967532078267041</v>
      </c>
      <c r="CK85" s="10">
        <f t="shared" si="66"/>
        <v>104.45738092031763</v>
      </c>
      <c r="CL85" s="10">
        <f t="shared" si="66"/>
        <v>177.79032653825624</v>
      </c>
      <c r="CN85" s="10">
        <f t="shared" si="67"/>
        <v>65.323520166204446</v>
      </c>
      <c r="CO85" s="10">
        <f t="shared" si="67"/>
        <v>84.967532078267041</v>
      </c>
      <c r="CP85" s="10">
        <f t="shared" si="67"/>
        <v>104.45738092031763</v>
      </c>
      <c r="CQ85" s="10">
        <f t="shared" si="88"/>
        <v>177.79032653825624</v>
      </c>
      <c r="CS85" s="10">
        <f t="shared" si="68"/>
        <v>1.1401105058931811</v>
      </c>
      <c r="CT85" s="10">
        <f t="shared" si="68"/>
        <v>1.4829631920596602</v>
      </c>
      <c r="CU85" s="10">
        <f t="shared" si="68"/>
        <v>1.8231252250694472</v>
      </c>
      <c r="CV85" s="10">
        <f t="shared" si="68"/>
        <v>3.1030265762884235</v>
      </c>
      <c r="CX85" s="10">
        <f t="shared" si="69"/>
        <v>0.34285268616647913</v>
      </c>
      <c r="CY85" s="10">
        <f t="shared" si="69"/>
        <v>0.34016203300978698</v>
      </c>
      <c r="CZ85" s="10">
        <f t="shared" si="70"/>
        <v>1.6200633842287633</v>
      </c>
      <c r="DB85" s="10">
        <f t="shared" si="71"/>
        <v>34.016203300978695</v>
      </c>
      <c r="DC85" s="10">
        <f t="shared" si="84"/>
        <v>41.014262891867425</v>
      </c>
      <c r="DE85" s="10">
        <f t="shared" si="72"/>
        <v>1157.1020870135139</v>
      </c>
      <c r="DF85" s="10">
        <f t="shared" si="72"/>
        <v>1682.1697605632132</v>
      </c>
      <c r="DH85" s="10">
        <f>(1/12*I85*(F85^2))</f>
        <v>1.7999340850000001E-9</v>
      </c>
      <c r="DJ85" s="10">
        <f t="shared" si="85"/>
        <v>1.5138973443970082E-3</v>
      </c>
      <c r="DK85" s="10">
        <f>((1/2*I85*(CA85^2))*1000)</f>
        <v>9.1362066527800018E-2</v>
      </c>
      <c r="DL85" s="10">
        <f>(I85*9.8*(BF85))/1000</f>
        <v>1.363329744E-5</v>
      </c>
      <c r="DM85" s="10">
        <f t="shared" si="40"/>
        <v>9.2889597169637031E-2</v>
      </c>
      <c r="DN85" s="10">
        <f t="shared" si="86"/>
        <v>1.6570305400615621</v>
      </c>
    </row>
    <row r="86" spans="1:118" ht="16" x14ac:dyDescent="0.2">
      <c r="A86" s="10" t="s">
        <v>169</v>
      </c>
      <c r="B86" s="10" t="str">
        <f>MID(A86, SEARCH("A",A86), SEARCH("J",A86)- SEARCH("A",A86))</f>
        <v>A6</v>
      </c>
      <c r="C86" s="16">
        <v>75</v>
      </c>
      <c r="D86" s="11" t="str">
        <f>RIGHT(A86, LEN(A86) - SEARCH("J", A86) + 1)</f>
        <v>J3</v>
      </c>
      <c r="E86" s="10">
        <v>16.21</v>
      </c>
      <c r="F86" s="10">
        <f t="shared" si="58"/>
        <v>1.6210000000000002E-2</v>
      </c>
      <c r="G86" s="10">
        <f>VLOOKUP(B86,'[1]General info'!$A$6:$I$12,9,FALSE)</f>
        <v>22.619999999999997</v>
      </c>
      <c r="H86" s="10">
        <v>8.2199999999999995E-2</v>
      </c>
      <c r="I86" s="10">
        <f t="shared" si="59"/>
        <v>8.2199999999999992E-5</v>
      </c>
      <c r="J86" s="10">
        <v>12.4</v>
      </c>
      <c r="K86" s="10">
        <v>7.9829999999999997</v>
      </c>
      <c r="L86" s="10">
        <v>582</v>
      </c>
      <c r="M86" s="10">
        <v>9.1959999999999997</v>
      </c>
      <c r="N86" s="10">
        <v>1.99</v>
      </c>
      <c r="O86" s="10">
        <v>582</v>
      </c>
      <c r="P86" s="10">
        <v>1.028</v>
      </c>
      <c r="Q86" s="10">
        <v>3.996</v>
      </c>
      <c r="R86" s="10">
        <v>582</v>
      </c>
      <c r="S86" s="10">
        <v>7.6319999999999997</v>
      </c>
      <c r="T86" s="10">
        <v>-0.66400000000000003</v>
      </c>
      <c r="U86" s="10">
        <v>582</v>
      </c>
      <c r="V86" s="10">
        <v>13.94</v>
      </c>
      <c r="W86" s="10">
        <v>25.01</v>
      </c>
      <c r="X86" s="10">
        <v>620</v>
      </c>
      <c r="Y86" s="10">
        <v>12.02</v>
      </c>
      <c r="Z86" s="10">
        <v>18.23</v>
      </c>
      <c r="AA86" s="10">
        <v>620</v>
      </c>
      <c r="AB86" s="10">
        <v>14.92</v>
      </c>
      <c r="AC86" s="10">
        <v>41.67</v>
      </c>
      <c r="AD86" s="10">
        <v>640</v>
      </c>
      <c r="AE86" s="10">
        <v>15.18</v>
      </c>
      <c r="AF86" s="10">
        <v>35.159999999999997</v>
      </c>
      <c r="AG86" s="10">
        <v>640</v>
      </c>
      <c r="AH86" s="10">
        <v>19.89</v>
      </c>
      <c r="AI86" s="10">
        <v>78.17</v>
      </c>
      <c r="AJ86" s="10">
        <v>692</v>
      </c>
      <c r="AK86" s="10">
        <v>23.39</v>
      </c>
      <c r="AL86" s="10">
        <v>73.930000000000007</v>
      </c>
      <c r="AM86" s="10">
        <v>692</v>
      </c>
      <c r="AN86" s="17">
        <f t="shared" si="54"/>
        <v>8.4107229177996334</v>
      </c>
      <c r="AO86" s="17">
        <f t="shared" si="55"/>
        <v>8.0825995818177212</v>
      </c>
      <c r="AP86" s="17">
        <f t="shared" si="60"/>
        <v>3.0805538463075113</v>
      </c>
      <c r="AQ86" s="17">
        <f t="shared" si="73"/>
        <v>24.663899529474246</v>
      </c>
      <c r="AR86" s="17">
        <f t="shared" si="74"/>
        <v>26.437570614562908</v>
      </c>
      <c r="AS86" s="17">
        <f t="shared" si="75"/>
        <v>23.503743021059439</v>
      </c>
      <c r="AT86" s="17">
        <f t="shared" si="76"/>
        <v>1.2335889030621943</v>
      </c>
      <c r="AU86" s="17">
        <f t="shared" si="61"/>
        <v>70.67943779963656</v>
      </c>
      <c r="AV86" s="17">
        <f t="shared" si="77"/>
        <v>109.32056220036344</v>
      </c>
      <c r="AW86" s="17">
        <f t="shared" si="87"/>
        <v>-0.24082619838446837</v>
      </c>
      <c r="AX86" s="17">
        <f t="shared" si="78"/>
        <v>-13.798324763610323</v>
      </c>
      <c r="AY86" s="17">
        <f t="shared" si="79"/>
        <v>-84.477762563246884</v>
      </c>
      <c r="AZ86" s="17"/>
      <c r="BA86" s="17">
        <f>((AN86)^2+(AO86)^2)-(AP86)^2</f>
        <v>126.57886399999998</v>
      </c>
      <c r="BB86" s="17">
        <f>2*AN86*AO86</f>
        <v>135.96101107638407</v>
      </c>
      <c r="BC86" s="17">
        <f t="shared" si="80"/>
        <v>0.93099384152775155</v>
      </c>
      <c r="BD86" s="17">
        <f t="shared" si="81"/>
        <v>0.37367027317202672</v>
      </c>
      <c r="BE86" s="17">
        <f t="shared" si="82"/>
        <v>21.409729582256276</v>
      </c>
      <c r="BF86" s="17">
        <f>Z86-N86</f>
        <v>16.240000000000002</v>
      </c>
      <c r="BG86" s="17"/>
      <c r="BH86" s="10">
        <f>X86</f>
        <v>620</v>
      </c>
      <c r="BI86" s="10">
        <f>AJ86</f>
        <v>692</v>
      </c>
      <c r="BJ86" s="10">
        <f t="shared" si="62"/>
        <v>72</v>
      </c>
      <c r="BK86" s="10">
        <f t="shared" si="63"/>
        <v>656</v>
      </c>
      <c r="BL86" s="10">
        <f t="shared" si="33"/>
        <v>36</v>
      </c>
      <c r="BM86" s="10">
        <v>2000</v>
      </c>
      <c r="BN86" s="10">
        <f t="shared" si="34"/>
        <v>5.0000000000000001E-4</v>
      </c>
      <c r="BO86" s="10">
        <f t="shared" si="83"/>
        <v>3.6000000000000004E-2</v>
      </c>
      <c r="BQ86" s="10">
        <f>AE86-Y86</f>
        <v>3.16</v>
      </c>
      <c r="BR86" s="10">
        <f>AF86-Z86</f>
        <v>16.929999999999996</v>
      </c>
      <c r="BS86" s="14">
        <f t="shared" si="36"/>
        <v>0.316</v>
      </c>
      <c r="BT86" s="14">
        <f t="shared" si="8"/>
        <v>1.6929999999999996</v>
      </c>
      <c r="BU86" s="10">
        <f t="shared" si="9"/>
        <v>1.7222383690999334</v>
      </c>
      <c r="BV86" s="10">
        <f t="shared" si="90"/>
        <v>2.9661049999999984</v>
      </c>
      <c r="BW86" s="10">
        <f>AK86-Y86</f>
        <v>11.370000000000001</v>
      </c>
      <c r="BX86" s="10">
        <f>AL86-Z86</f>
        <v>55.7</v>
      </c>
      <c r="BY86" s="10">
        <f t="shared" si="64"/>
        <v>0.3158333333333333</v>
      </c>
      <c r="BZ86" s="10">
        <f t="shared" si="65"/>
        <v>1.5472222222222223</v>
      </c>
      <c r="CA86" s="10">
        <f t="shared" si="37"/>
        <v>1.5791286519415435</v>
      </c>
      <c r="CB86" s="10">
        <f t="shared" si="89"/>
        <v>2.4936472993827166</v>
      </c>
      <c r="CD86" s="10">
        <f>(ATAN2(J86-M86,K86-N86))</f>
        <v>1.0798349065976218</v>
      </c>
      <c r="CE86" s="10">
        <f>(ATAN2(V86-Y86,W86-Z86))</f>
        <v>1.2948358448098625</v>
      </c>
      <c r="CF86" s="10">
        <f>ATAN2(AB86-AE86,AC86-AF86)</f>
        <v>1.6107136679885659</v>
      </c>
      <c r="CG86" s="10">
        <f>ATAN2(AH86-AK86,AI86-AL86)</f>
        <v>2.2608769748182289</v>
      </c>
      <c r="CI86" s="10">
        <f t="shared" si="66"/>
        <v>61.869982718947185</v>
      </c>
      <c r="CJ86" s="10">
        <f t="shared" si="66"/>
        <v>74.188629069861562</v>
      </c>
      <c r="CK86" s="10">
        <f t="shared" si="66"/>
        <v>92.287095179780948</v>
      </c>
      <c r="CL86" s="10">
        <f t="shared" si="66"/>
        <v>129.53870865538983</v>
      </c>
      <c r="CN86" s="10">
        <f t="shared" si="67"/>
        <v>61.869982718947185</v>
      </c>
      <c r="CO86" s="10">
        <f t="shared" si="67"/>
        <v>74.188629069861562</v>
      </c>
      <c r="CP86" s="10">
        <f t="shared" si="67"/>
        <v>92.287095179780948</v>
      </c>
      <c r="CQ86" s="10">
        <f t="shared" si="88"/>
        <v>129.53870865538983</v>
      </c>
      <c r="CS86" s="10">
        <f t="shared" si="68"/>
        <v>1.0798349065976218</v>
      </c>
      <c r="CT86" s="10">
        <f t="shared" si="68"/>
        <v>1.2948358448098625</v>
      </c>
      <c r="CU86" s="10">
        <f t="shared" si="68"/>
        <v>1.6107136679885659</v>
      </c>
      <c r="CV86" s="10">
        <f t="shared" si="68"/>
        <v>2.2608769748182289</v>
      </c>
      <c r="CX86" s="10">
        <f t="shared" si="69"/>
        <v>0.21500093821224064</v>
      </c>
      <c r="CY86" s="10">
        <f t="shared" si="69"/>
        <v>0.31587782317870339</v>
      </c>
      <c r="CZ86" s="10">
        <f t="shared" si="70"/>
        <v>0.96604113000836644</v>
      </c>
      <c r="DB86" s="10">
        <f t="shared" si="71"/>
        <v>31.587782317870339</v>
      </c>
      <c r="DC86" s="10">
        <f t="shared" si="84"/>
        <v>26.834475833565733</v>
      </c>
      <c r="DE86" s="10">
        <f t="shared" si="72"/>
        <v>997.78799176116206</v>
      </c>
      <c r="DF86" s="10">
        <f t="shared" si="72"/>
        <v>720.0890932622234</v>
      </c>
      <c r="DH86" s="10">
        <f>(1/12*I86*(F86^2))</f>
        <v>1.7999340850000001E-9</v>
      </c>
      <c r="DJ86" s="10">
        <f t="shared" si="85"/>
        <v>6.4805645159970993E-4</v>
      </c>
      <c r="DK86" s="10">
        <f>((1/2*I86*(CA86^2))*1000)</f>
        <v>0.10248890400462965</v>
      </c>
      <c r="DL86" s="10">
        <f>(I86*9.8*(BF86))/1000</f>
        <v>1.3082294400000002E-5</v>
      </c>
      <c r="DM86" s="10">
        <f t="shared" si="40"/>
        <v>0.10315004275062936</v>
      </c>
      <c r="DN86" s="10">
        <f t="shared" si="86"/>
        <v>0.63231864746103228</v>
      </c>
    </row>
    <row r="87" spans="1:118" ht="16" x14ac:dyDescent="0.2">
      <c r="A87" s="10" t="s">
        <v>170</v>
      </c>
      <c r="B87" s="10" t="str">
        <f>MID(A87, SEARCH("A",A87), SEARCH("J",A87)- SEARCH("A",A87))</f>
        <v>A6</v>
      </c>
      <c r="C87" s="16">
        <v>75</v>
      </c>
      <c r="D87" s="11" t="str">
        <f>RIGHT(A87, LEN(A87) - SEARCH("J", A87) + 1)</f>
        <v>J4</v>
      </c>
      <c r="E87" s="10">
        <v>16.21</v>
      </c>
      <c r="F87" s="10">
        <f t="shared" si="58"/>
        <v>1.6210000000000002E-2</v>
      </c>
      <c r="G87" s="10">
        <f>VLOOKUP(B87,'[1]General info'!$A$6:$I$12,9,FALSE)</f>
        <v>22.619999999999997</v>
      </c>
      <c r="H87" s="10">
        <v>8.2199999999999995E-2</v>
      </c>
      <c r="I87" s="10">
        <f t="shared" si="59"/>
        <v>8.2199999999999992E-5</v>
      </c>
      <c r="J87" s="10">
        <v>13.68</v>
      </c>
      <c r="K87" s="10">
        <v>8.9629999999999992</v>
      </c>
      <c r="L87" s="10">
        <v>211</v>
      </c>
      <c r="M87" s="10">
        <v>9.6050000000000004</v>
      </c>
      <c r="N87" s="10">
        <v>2.6970000000000001</v>
      </c>
      <c r="O87" s="10">
        <v>211</v>
      </c>
      <c r="P87" s="10">
        <v>1.9879999999999998E-2</v>
      </c>
      <c r="Q87" s="10">
        <v>5.0949999999999998</v>
      </c>
      <c r="R87" s="10">
        <v>211</v>
      </c>
      <c r="S87" s="10">
        <v>8.4410000000000007</v>
      </c>
      <c r="T87" s="10">
        <v>0.26300000000000001</v>
      </c>
      <c r="U87" s="10">
        <v>211</v>
      </c>
      <c r="V87" s="10">
        <v>15.01</v>
      </c>
      <c r="W87" s="10">
        <v>27.18</v>
      </c>
      <c r="X87" s="10">
        <v>250</v>
      </c>
      <c r="Y87" s="10">
        <v>13.73</v>
      </c>
      <c r="Z87" s="10">
        <v>19.91</v>
      </c>
      <c r="AA87" s="10">
        <v>250</v>
      </c>
      <c r="AB87" s="10">
        <v>16.32</v>
      </c>
      <c r="AC87" s="10">
        <v>46.56</v>
      </c>
      <c r="AD87" s="10">
        <v>270</v>
      </c>
      <c r="AE87" s="10">
        <v>17.41</v>
      </c>
      <c r="AF87" s="10">
        <v>39.159999999999997</v>
      </c>
      <c r="AG87" s="10">
        <v>270</v>
      </c>
      <c r="AH87" s="10">
        <v>20.079999999999998</v>
      </c>
      <c r="AI87" s="10">
        <v>82.16</v>
      </c>
      <c r="AJ87" s="10">
        <v>313</v>
      </c>
      <c r="AK87" s="10">
        <v>25.15</v>
      </c>
      <c r="AL87" s="10">
        <v>77.95</v>
      </c>
      <c r="AM87" s="10">
        <v>313</v>
      </c>
      <c r="AN87" s="17">
        <f t="shared" si="54"/>
        <v>9.8805328507322923</v>
      </c>
      <c r="AO87" s="17">
        <f t="shared" si="55"/>
        <v>9.7089384617681045</v>
      </c>
      <c r="AP87" s="17">
        <f t="shared" si="60"/>
        <v>2.6980088954634676</v>
      </c>
      <c r="AQ87" s="17">
        <f t="shared" si="73"/>
        <v>26.69177631058675</v>
      </c>
      <c r="AR87" s="17">
        <f t="shared" si="74"/>
        <v>27.706978362860138</v>
      </c>
      <c r="AS87" s="17">
        <f t="shared" si="75"/>
        <v>25.072521093819024</v>
      </c>
      <c r="AT87" s="17">
        <f t="shared" si="76"/>
        <v>1.2948597387329304</v>
      </c>
      <c r="AU87" s="17">
        <f t="shared" si="61"/>
        <v>74.189998090809354</v>
      </c>
      <c r="AV87" s="17">
        <f t="shared" si="77"/>
        <v>105.81000190919065</v>
      </c>
      <c r="AW87" s="17">
        <f t="shared" si="87"/>
        <v>-0.24514754522395243</v>
      </c>
      <c r="AX87" s="17">
        <f t="shared" si="78"/>
        <v>-14.045919699324957</v>
      </c>
      <c r="AY87" s="17">
        <f t="shared" si="79"/>
        <v>-88.235917790134309</v>
      </c>
      <c r="AZ87" s="17"/>
      <c r="BA87" s="17">
        <f>((AN87)^2+(AO87)^2)-(AP87)^2</f>
        <v>184.60916346880001</v>
      </c>
      <c r="BB87" s="17">
        <f>2*AN87*AO87</f>
        <v>191.85897083447603</v>
      </c>
      <c r="BC87" s="17">
        <f t="shared" si="80"/>
        <v>0.96221283094481569</v>
      </c>
      <c r="BD87" s="17">
        <f t="shared" si="81"/>
        <v>0.27578098173444343</v>
      </c>
      <c r="BE87" s="17">
        <f t="shared" si="82"/>
        <v>15.801086323357014</v>
      </c>
      <c r="BF87" s="17">
        <f>Z87-N87</f>
        <v>17.213000000000001</v>
      </c>
      <c r="BG87" s="17"/>
      <c r="BH87" s="10">
        <f>X87</f>
        <v>250</v>
      </c>
      <c r="BI87" s="10">
        <f>AJ87</f>
        <v>313</v>
      </c>
      <c r="BJ87" s="10">
        <f t="shared" si="62"/>
        <v>63</v>
      </c>
      <c r="BK87" s="10">
        <f t="shared" si="63"/>
        <v>281.5</v>
      </c>
      <c r="BL87" s="10">
        <f t="shared" si="33"/>
        <v>31.5</v>
      </c>
      <c r="BM87" s="10">
        <v>2000</v>
      </c>
      <c r="BN87" s="10">
        <f t="shared" si="34"/>
        <v>5.0000000000000001E-4</v>
      </c>
      <c r="BO87" s="10">
        <f t="shared" si="83"/>
        <v>3.15E-2</v>
      </c>
      <c r="BQ87" s="10">
        <f>AE87-Y87</f>
        <v>3.6799999999999997</v>
      </c>
      <c r="BR87" s="10">
        <f>AF87-Z87</f>
        <v>19.249999999999996</v>
      </c>
      <c r="BS87" s="14">
        <f t="shared" si="36"/>
        <v>0.36799999999999994</v>
      </c>
      <c r="BT87" s="14">
        <f t="shared" si="8"/>
        <v>1.9249999999999996</v>
      </c>
      <c r="BU87" s="10">
        <f t="shared" si="9"/>
        <v>1.9598594337349806</v>
      </c>
      <c r="BV87" s="10">
        <f t="shared" si="90"/>
        <v>3.841048999999999</v>
      </c>
      <c r="BW87" s="10">
        <f>AK87-Y87</f>
        <v>11.419999999999998</v>
      </c>
      <c r="BX87" s="10">
        <f>AL87-Z87</f>
        <v>58.040000000000006</v>
      </c>
      <c r="BY87" s="10">
        <f t="shared" si="64"/>
        <v>0.3625396825396825</v>
      </c>
      <c r="BZ87" s="10">
        <f t="shared" si="65"/>
        <v>1.8425396825396827</v>
      </c>
      <c r="CA87" s="10">
        <f t="shared" si="37"/>
        <v>1.8778678076875934</v>
      </c>
      <c r="CB87" s="10">
        <f t="shared" si="89"/>
        <v>3.5263875031494085</v>
      </c>
      <c r="CD87" s="10">
        <f>(ATAN2(J87-M87,K87-N87))</f>
        <v>0.99418554155398564</v>
      </c>
      <c r="CE87" s="10">
        <f>(ATAN2(V87-Y87,W87-Z87))</f>
        <v>1.3965165000493429</v>
      </c>
      <c r="CF87" s="10">
        <f>ATAN2(AB87-AE87,AC87-AF87)</f>
        <v>1.7170420021249631</v>
      </c>
      <c r="CG87" s="10">
        <f>ATAN2(AH87-AK87,AI87-AL87)</f>
        <v>2.4486029670234193</v>
      </c>
      <c r="CI87" s="10">
        <f t="shared" si="66"/>
        <v>56.962635583971505</v>
      </c>
      <c r="CJ87" s="10">
        <f t="shared" si="66"/>
        <v>80.014501473208568</v>
      </c>
      <c r="CK87" s="10">
        <f t="shared" si="66"/>
        <v>98.379259968453312</v>
      </c>
      <c r="CL87" s="10">
        <f t="shared" si="66"/>
        <v>140.29461571365303</v>
      </c>
      <c r="CN87" s="10">
        <f t="shared" si="67"/>
        <v>56.962635583971505</v>
      </c>
      <c r="CO87" s="10">
        <f t="shared" si="67"/>
        <v>80.014501473208568</v>
      </c>
      <c r="CP87" s="10">
        <f t="shared" si="67"/>
        <v>98.379259968453312</v>
      </c>
      <c r="CQ87" s="10">
        <f t="shared" si="88"/>
        <v>140.29461571365303</v>
      </c>
      <c r="CS87" s="10">
        <f t="shared" si="68"/>
        <v>0.99418554155398564</v>
      </c>
      <c r="CT87" s="10">
        <f t="shared" si="68"/>
        <v>1.3965165000493429</v>
      </c>
      <c r="CU87" s="10">
        <f t="shared" si="68"/>
        <v>1.7170420021249631</v>
      </c>
      <c r="CV87" s="10">
        <f t="shared" si="68"/>
        <v>2.4486029670234197</v>
      </c>
      <c r="CX87" s="10">
        <f t="shared" si="69"/>
        <v>0.40233095849535727</v>
      </c>
      <c r="CY87" s="10">
        <f t="shared" si="69"/>
        <v>0.32052550207562014</v>
      </c>
      <c r="CZ87" s="10">
        <f t="shared" si="70"/>
        <v>1.0520864669740768</v>
      </c>
      <c r="DB87" s="10">
        <f t="shared" si="71"/>
        <v>32.052550207562014</v>
      </c>
      <c r="DC87" s="10">
        <f t="shared" si="84"/>
        <v>33.399570380129425</v>
      </c>
      <c r="DE87" s="10">
        <f t="shared" si="72"/>
        <v>1027.3659748082837</v>
      </c>
      <c r="DF87" s="10">
        <f t="shared" si="72"/>
        <v>1115.5313015772188</v>
      </c>
      <c r="DH87" s="10">
        <f>(1/12*I87*(F87^2))</f>
        <v>1.7999340850000001E-9</v>
      </c>
      <c r="DJ87" s="10">
        <f t="shared" si="85"/>
        <v>1.0039414062966252E-3</v>
      </c>
      <c r="DK87" s="10">
        <f>((1/2*I87*(CA87^2))*1000)</f>
        <v>0.14493452637944068</v>
      </c>
      <c r="DL87" s="10">
        <f>(I87*9.8*(BF87))/1000</f>
        <v>1.3866104280000002E-5</v>
      </c>
      <c r="DM87" s="10">
        <f t="shared" si="40"/>
        <v>0.1459523338900173</v>
      </c>
      <c r="DN87" s="10">
        <f t="shared" si="86"/>
        <v>0.69268616069320299</v>
      </c>
    </row>
    <row r="88" spans="1:118" ht="16" x14ac:dyDescent="0.2">
      <c r="A88" s="10" t="s">
        <v>171</v>
      </c>
      <c r="B88" s="10" t="str">
        <f>MID(A88, SEARCH("A",A88), SEARCH("J",A88)- SEARCH("A",A88))</f>
        <v>A6</v>
      </c>
      <c r="C88" s="16">
        <v>75</v>
      </c>
      <c r="D88" s="11" t="str">
        <f>RIGHT(A88, LEN(A88) - SEARCH("J", A88) + 1)</f>
        <v>J5</v>
      </c>
      <c r="E88" s="10">
        <v>16.21</v>
      </c>
      <c r="F88" s="10">
        <f t="shared" si="58"/>
        <v>1.6210000000000002E-2</v>
      </c>
      <c r="G88" s="10">
        <f>VLOOKUP(B88,'[1]General info'!$A$6:$I$12,9,FALSE)</f>
        <v>22.619999999999997</v>
      </c>
      <c r="H88" s="10">
        <v>8.2199999999999995E-2</v>
      </c>
      <c r="I88" s="10">
        <f t="shared" si="59"/>
        <v>8.2199999999999992E-5</v>
      </c>
      <c r="J88" s="10">
        <v>13.06</v>
      </c>
      <c r="K88" s="10">
        <v>8.4969999999999999</v>
      </c>
      <c r="L88" s="10">
        <v>361</v>
      </c>
      <c r="M88" s="10">
        <v>10.28</v>
      </c>
      <c r="N88" s="10">
        <v>2.2010000000000001</v>
      </c>
      <c r="O88" s="10">
        <v>361</v>
      </c>
      <c r="P88" s="10">
        <v>1.173</v>
      </c>
      <c r="Q88" s="10">
        <v>2.5139999999999998</v>
      </c>
      <c r="R88" s="10">
        <v>361</v>
      </c>
      <c r="S88" s="10">
        <v>8.7370000000000001</v>
      </c>
      <c r="T88" s="10">
        <v>-0.56899999999999995</v>
      </c>
      <c r="U88" s="10">
        <v>361</v>
      </c>
      <c r="V88" s="10">
        <v>13.4</v>
      </c>
      <c r="W88" s="10">
        <v>25.79</v>
      </c>
      <c r="X88" s="10">
        <v>410</v>
      </c>
      <c r="Y88" s="10">
        <v>12.94</v>
      </c>
      <c r="Z88" s="10">
        <v>18.88</v>
      </c>
      <c r="AA88" s="10">
        <v>410</v>
      </c>
      <c r="AB88" s="10">
        <v>14.13</v>
      </c>
      <c r="AC88" s="10">
        <v>42.07</v>
      </c>
      <c r="AD88" s="10">
        <v>430</v>
      </c>
      <c r="AE88" s="10">
        <v>14.86</v>
      </c>
      <c r="AF88" s="10">
        <v>34.97</v>
      </c>
      <c r="AG88" s="10">
        <v>430</v>
      </c>
      <c r="AH88" s="10">
        <v>16.43</v>
      </c>
      <c r="AI88" s="10">
        <v>78.290000000000006</v>
      </c>
      <c r="AJ88" s="10">
        <v>484</v>
      </c>
      <c r="AK88" s="10">
        <v>20.6</v>
      </c>
      <c r="AL88" s="10">
        <v>74.22</v>
      </c>
      <c r="AM88" s="10">
        <v>484</v>
      </c>
      <c r="AN88" s="17">
        <f t="shared" si="54"/>
        <v>9.1123771871010693</v>
      </c>
      <c r="AO88" s="17">
        <f t="shared" si="55"/>
        <v>8.1681690114737471</v>
      </c>
      <c r="AP88" s="17">
        <f t="shared" si="60"/>
        <v>3.1707647342557594</v>
      </c>
      <c r="AQ88" s="17">
        <f t="shared" si="73"/>
        <v>26.292046420923569</v>
      </c>
      <c r="AR88" s="17">
        <f t="shared" si="74"/>
        <v>26.768273197948346</v>
      </c>
      <c r="AS88" s="17">
        <f t="shared" si="75"/>
        <v>23.794438867096655</v>
      </c>
      <c r="AT88" s="17">
        <f t="shared" si="76"/>
        <v>1.1044938865140832</v>
      </c>
      <c r="AU88" s="17">
        <f t="shared" si="61"/>
        <v>63.282838195258279</v>
      </c>
      <c r="AV88" s="17">
        <f t="shared" si="77"/>
        <v>116.71716180474172</v>
      </c>
      <c r="AW88" s="17">
        <f t="shared" si="87"/>
        <v>-3.4355643418002811E-2</v>
      </c>
      <c r="AX88" s="17">
        <f t="shared" si="78"/>
        <v>-1.9684333703079671</v>
      </c>
      <c r="AY88" s="17">
        <f t="shared" si="79"/>
        <v>-65.251271565566242</v>
      </c>
      <c r="AZ88" s="17"/>
      <c r="BA88" s="17">
        <f>((AN88)^2+(AO88)^2)-(AP88)^2</f>
        <v>139.70065399999999</v>
      </c>
      <c r="BB88" s="17">
        <f>2*AN88*AO88</f>
        <v>148.86287392107852</v>
      </c>
      <c r="BC88" s="17">
        <f t="shared" si="80"/>
        <v>0.93845194789174902</v>
      </c>
      <c r="BD88" s="17">
        <f t="shared" si="81"/>
        <v>0.35267544444963472</v>
      </c>
      <c r="BE88" s="17">
        <f t="shared" si="82"/>
        <v>20.206814504863253</v>
      </c>
      <c r="BF88" s="17">
        <f>Z88-N88</f>
        <v>16.678999999999998</v>
      </c>
      <c r="BG88" s="17"/>
      <c r="BH88" s="10">
        <f>X88</f>
        <v>410</v>
      </c>
      <c r="BI88" s="10">
        <f>AJ88</f>
        <v>484</v>
      </c>
      <c r="BJ88" s="10">
        <f t="shared" si="62"/>
        <v>74</v>
      </c>
      <c r="BK88" s="10">
        <f t="shared" si="63"/>
        <v>447</v>
      </c>
      <c r="BL88" s="10">
        <f t="shared" si="33"/>
        <v>37</v>
      </c>
      <c r="BM88" s="10">
        <v>2000</v>
      </c>
      <c r="BN88" s="10">
        <f t="shared" si="34"/>
        <v>5.0000000000000001E-4</v>
      </c>
      <c r="BO88" s="10">
        <f t="shared" si="83"/>
        <v>3.6999999999999998E-2</v>
      </c>
      <c r="BQ88" s="10">
        <f>AE88-Y88</f>
        <v>1.92</v>
      </c>
      <c r="BR88" s="10">
        <f>AF88-Z88</f>
        <v>16.09</v>
      </c>
      <c r="BS88" s="14">
        <f t="shared" si="36"/>
        <v>0.192</v>
      </c>
      <c r="BT88" s="14">
        <f t="shared" si="8"/>
        <v>1.609</v>
      </c>
      <c r="BU88" s="10">
        <f t="shared" si="9"/>
        <v>1.6204150702829199</v>
      </c>
      <c r="BV88" s="10">
        <f t="shared" si="90"/>
        <v>2.6257450000000002</v>
      </c>
      <c r="BW88" s="10">
        <f>AK88-Y88</f>
        <v>7.6600000000000019</v>
      </c>
      <c r="BX88" s="10">
        <f>AL88-Z88</f>
        <v>55.34</v>
      </c>
      <c r="BY88" s="10">
        <f t="shared" si="64"/>
        <v>0.20702702702702708</v>
      </c>
      <c r="BZ88" s="10">
        <f t="shared" si="65"/>
        <v>1.4956756756756759</v>
      </c>
      <c r="CA88" s="10">
        <f t="shared" si="37"/>
        <v>1.5099357326480949</v>
      </c>
      <c r="CB88" s="10">
        <f t="shared" si="89"/>
        <v>2.2799059167275391</v>
      </c>
      <c r="CD88" s="10">
        <f>(ATAN2(J88-M88,K88-N88))</f>
        <v>1.1549914425124448</v>
      </c>
      <c r="CE88" s="10">
        <f>(ATAN2(V88-Y88,W88-Z88))</f>
        <v>1.5043242152712026</v>
      </c>
      <c r="CF88" s="10">
        <f>ATAN2(AB88-AE88,AC88-AF88)</f>
        <v>1.6732532057145999</v>
      </c>
      <c r="CG88" s="10">
        <f>ATAN2(AH88-AK88,AI88-AL88)</f>
        <v>2.3683298167797338</v>
      </c>
      <c r="CI88" s="10">
        <f t="shared" si="66"/>
        <v>66.176135029689931</v>
      </c>
      <c r="CJ88" s="10">
        <f t="shared" si="66"/>
        <v>86.191428554369409</v>
      </c>
      <c r="CK88" s="10">
        <f t="shared" si="66"/>
        <v>95.870346744181901</v>
      </c>
      <c r="CL88" s="10">
        <f t="shared" si="66"/>
        <v>135.69530299647028</v>
      </c>
      <c r="CN88" s="10">
        <f t="shared" si="67"/>
        <v>66.176135029689931</v>
      </c>
      <c r="CO88" s="10">
        <f t="shared" si="67"/>
        <v>86.191428554369409</v>
      </c>
      <c r="CP88" s="10">
        <f t="shared" si="67"/>
        <v>95.870346744181901</v>
      </c>
      <c r="CQ88" s="10">
        <f t="shared" si="88"/>
        <v>135.69530299647028</v>
      </c>
      <c r="CS88" s="10">
        <f t="shared" si="68"/>
        <v>1.1549914425124448</v>
      </c>
      <c r="CT88" s="10">
        <f t="shared" si="68"/>
        <v>1.5043242152712026</v>
      </c>
      <c r="CU88" s="10">
        <f t="shared" si="68"/>
        <v>1.6732532057146001</v>
      </c>
      <c r="CV88" s="10">
        <f t="shared" si="68"/>
        <v>2.3683298167797338</v>
      </c>
      <c r="CX88" s="10">
        <f t="shared" si="69"/>
        <v>0.34933277275875785</v>
      </c>
      <c r="CY88" s="10">
        <f t="shared" si="69"/>
        <v>0.16892899044339749</v>
      </c>
      <c r="CZ88" s="10">
        <f t="shared" si="70"/>
        <v>0.86400560150853112</v>
      </c>
      <c r="DB88" s="10">
        <f t="shared" si="71"/>
        <v>16.89289904433975</v>
      </c>
      <c r="DC88" s="10">
        <f t="shared" si="84"/>
        <v>23.351502743473816</v>
      </c>
      <c r="DE88" s="10">
        <f t="shared" si="72"/>
        <v>285.37003812225481</v>
      </c>
      <c r="DF88" s="10">
        <f t="shared" si="72"/>
        <v>545.29268037846509</v>
      </c>
      <c r="DH88" s="10">
        <f>(1/12*I88*(F88^2))</f>
        <v>1.7999340850000001E-9</v>
      </c>
      <c r="DJ88" s="10">
        <f t="shared" si="85"/>
        <v>4.9074544085710506E-4</v>
      </c>
      <c r="DK88" s="10">
        <f>((1/2*I88*(CA88^2))*1000)</f>
        <v>9.3704133177501842E-2</v>
      </c>
      <c r="DL88" s="10">
        <f>(I88*9.8*(BF88))/1000</f>
        <v>1.3435935239999998E-5</v>
      </c>
      <c r="DM88" s="10">
        <f t="shared" si="40"/>
        <v>9.4208314553598946E-2</v>
      </c>
      <c r="DN88" s="10">
        <f t="shared" si="86"/>
        <v>0.5237180305883582</v>
      </c>
    </row>
    <row r="89" spans="1:118" ht="16" x14ac:dyDescent="0.2">
      <c r="A89" s="10" t="s">
        <v>172</v>
      </c>
      <c r="B89" s="10" t="str">
        <f>MID(A89, SEARCH("F",A89), SEARCH("J",A89)- SEARCH("F",A89))</f>
        <v>F1</v>
      </c>
      <c r="C89" s="16">
        <v>75</v>
      </c>
      <c r="D89" s="11" t="str">
        <f>RIGHT(A89, LEN(A89) - SEARCH("J", A89) + 1)</f>
        <v>J1</v>
      </c>
      <c r="E89" s="10">
        <v>13.55</v>
      </c>
      <c r="F89" s="10">
        <f t="shared" si="58"/>
        <v>1.3550000000000001E-2</v>
      </c>
      <c r="G89" s="10">
        <f>VLOOKUP(B89,'[1]General info'!$A$6:$I$12,9,FALSE)</f>
        <v>20.86</v>
      </c>
      <c r="H89" s="10">
        <v>7.0099999999999996E-2</v>
      </c>
      <c r="I89" s="10">
        <f t="shared" si="59"/>
        <v>7.0099999999999996E-5</v>
      </c>
      <c r="J89" s="10">
        <v>7.3819999999999997</v>
      </c>
      <c r="K89" s="10">
        <v>9.8970000000000002</v>
      </c>
      <c r="L89" s="10">
        <v>62</v>
      </c>
      <c r="M89" s="10">
        <v>7.2640000000000002</v>
      </c>
      <c r="N89" s="10">
        <v>3.573</v>
      </c>
      <c r="O89" s="10">
        <v>62</v>
      </c>
      <c r="P89" s="10">
        <v>3.7450000000000001</v>
      </c>
      <c r="Q89" s="10">
        <v>3.4239999999999999</v>
      </c>
      <c r="R89" s="10">
        <v>62</v>
      </c>
      <c r="S89" s="10">
        <v>5.8869999999999996</v>
      </c>
      <c r="T89" s="10">
        <v>-5.8809999999999999E-3</v>
      </c>
      <c r="U89" s="10">
        <v>62</v>
      </c>
      <c r="V89" s="10">
        <v>7.6529999999999996</v>
      </c>
      <c r="W89" s="10">
        <v>25.78</v>
      </c>
      <c r="X89" s="10">
        <v>98</v>
      </c>
      <c r="Y89" s="10">
        <v>9.0830000000000002</v>
      </c>
      <c r="Z89" s="10">
        <v>19.34</v>
      </c>
      <c r="AA89" s="10">
        <v>98</v>
      </c>
      <c r="AB89" s="10">
        <v>7.1970000000000001</v>
      </c>
      <c r="AC89" s="10">
        <v>41.51</v>
      </c>
      <c r="AD89" s="10">
        <v>118</v>
      </c>
      <c r="AE89" s="10">
        <v>11.7</v>
      </c>
      <c r="AF89" s="10">
        <v>36.840000000000003</v>
      </c>
      <c r="AG89" s="10">
        <v>118</v>
      </c>
      <c r="AH89" s="10">
        <v>10.65</v>
      </c>
      <c r="AI89" s="10">
        <v>69.209999999999994</v>
      </c>
      <c r="AJ89" s="10">
        <v>163</v>
      </c>
      <c r="AK89" s="10">
        <v>15.07</v>
      </c>
      <c r="AL89" s="10">
        <v>70.790000000000006</v>
      </c>
      <c r="AM89" s="10">
        <v>163</v>
      </c>
      <c r="AN89" s="17">
        <f t="shared" si="54"/>
        <v>3.5221530347218022</v>
      </c>
      <c r="AO89" s="17">
        <f t="shared" si="55"/>
        <v>4.043791250072263</v>
      </c>
      <c r="AP89" s="17">
        <f t="shared" si="60"/>
        <v>3.8346470779148634</v>
      </c>
      <c r="AQ89" s="17">
        <f t="shared" si="73"/>
        <v>22.695003855474447</v>
      </c>
      <c r="AR89" s="17">
        <f t="shared" si="74"/>
        <v>25.846284354741609</v>
      </c>
      <c r="AS89" s="17">
        <f t="shared" si="75"/>
        <v>22.21040679501391</v>
      </c>
      <c r="AT89" s="17">
        <f t="shared" si="76"/>
        <v>0.51191257463071638</v>
      </c>
      <c r="AU89" s="17">
        <f t="shared" si="61"/>
        <v>29.330430006015824</v>
      </c>
      <c r="AV89" s="17">
        <f t="shared" si="77"/>
        <v>150.66956999398417</v>
      </c>
      <c r="AW89" s="17">
        <f t="shared" si="87"/>
        <v>4.2316298043992985E-2</v>
      </c>
      <c r="AX89" s="17">
        <f t="shared" si="78"/>
        <v>2.424545282538499</v>
      </c>
      <c r="AY89" s="17">
        <f t="shared" si="79"/>
        <v>-26.905884723477325</v>
      </c>
      <c r="AZ89" s="17"/>
      <c r="BA89" s="17">
        <f>((AN89)^2+(AO89)^2)-(AP89)^2</f>
        <v>14.053291461999995</v>
      </c>
      <c r="BB89" s="17">
        <f>2*AN89*AO89</f>
        <v>28.485703246446981</v>
      </c>
      <c r="BC89" s="17">
        <f t="shared" si="80"/>
        <v>0.49334542807023241</v>
      </c>
      <c r="BD89" s="17">
        <f t="shared" si="81"/>
        <v>1.0548646943961586</v>
      </c>
      <c r="BE89" s="17">
        <f t="shared" si="82"/>
        <v>60.439294946253291</v>
      </c>
      <c r="BF89" s="17">
        <f>Z89-N89</f>
        <v>15.766999999999999</v>
      </c>
      <c r="BG89" s="17"/>
      <c r="BH89" s="10">
        <f>X89</f>
        <v>98</v>
      </c>
      <c r="BI89" s="10">
        <f>AJ89</f>
        <v>163</v>
      </c>
      <c r="BJ89" s="10">
        <f t="shared" si="62"/>
        <v>65</v>
      </c>
      <c r="BK89" s="10">
        <f t="shared" si="63"/>
        <v>130.5</v>
      </c>
      <c r="BL89" s="10">
        <f t="shared" si="33"/>
        <v>32.5</v>
      </c>
      <c r="BM89" s="10">
        <v>2000</v>
      </c>
      <c r="BN89" s="10">
        <f t="shared" si="34"/>
        <v>5.0000000000000001E-4</v>
      </c>
      <c r="BO89" s="10">
        <f t="shared" si="83"/>
        <v>3.2500000000000001E-2</v>
      </c>
      <c r="BQ89" s="10">
        <f>AE89-Y89</f>
        <v>2.6169999999999991</v>
      </c>
      <c r="BR89" s="10">
        <f>AF89-Z89</f>
        <v>17.500000000000004</v>
      </c>
      <c r="BS89" s="14">
        <f t="shared" si="36"/>
        <v>0.26169999999999993</v>
      </c>
      <c r="BT89" s="14">
        <f t="shared" si="8"/>
        <v>1.7500000000000002</v>
      </c>
      <c r="BU89" s="10">
        <f t="shared" si="9"/>
        <v>1.7694594909180603</v>
      </c>
      <c r="BV89" s="10">
        <f t="shared" si="90"/>
        <v>3.1309868900000013</v>
      </c>
      <c r="BW89" s="10">
        <f>AK89-Y89</f>
        <v>5.9870000000000001</v>
      </c>
      <c r="BX89" s="10">
        <f>AL89-Z89</f>
        <v>51.45</v>
      </c>
      <c r="BY89" s="10">
        <f t="shared" si="64"/>
        <v>0.18421538461538461</v>
      </c>
      <c r="BZ89" s="10">
        <f t="shared" si="65"/>
        <v>1.583076923076923</v>
      </c>
      <c r="CA89" s="10">
        <f t="shared" si="37"/>
        <v>1.5937590320709376</v>
      </c>
      <c r="CB89" s="10">
        <f t="shared" si="89"/>
        <v>2.5400678523076921</v>
      </c>
      <c r="CD89" s="10">
        <f>(ATAN2(J89-M89,K89-N89))</f>
        <v>1.5521394152639145</v>
      </c>
      <c r="CE89" s="10">
        <f>(ATAN2(V89-Y89,W89-Z89))</f>
        <v>1.789300853071504</v>
      </c>
      <c r="CF89" s="10">
        <f>ATAN2(AB89-AE89,AC89-AF89)</f>
        <v>2.3379908977704664</v>
      </c>
      <c r="CG89" s="10">
        <f>ATAN2(AH89-AK89,AI89-AL89)</f>
        <v>-2.7982820981009824</v>
      </c>
      <c r="CI89" s="10">
        <f t="shared" si="66"/>
        <v>88.931037710525771</v>
      </c>
      <c r="CJ89" s="10">
        <f t="shared" si="66"/>
        <v>102.51938716015501</v>
      </c>
      <c r="CK89" s="10">
        <f t="shared" si="66"/>
        <v>133.95701098225004</v>
      </c>
      <c r="CL89" s="10">
        <f t="shared" si="66"/>
        <v>-160.3297541081993</v>
      </c>
      <c r="CN89" s="10">
        <f t="shared" si="67"/>
        <v>88.931037710525771</v>
      </c>
      <c r="CO89" s="10">
        <f t="shared" si="67"/>
        <v>102.51938716015501</v>
      </c>
      <c r="CP89" s="10">
        <f t="shared" si="67"/>
        <v>133.95701098225004</v>
      </c>
      <c r="CQ89" s="10">
        <f t="shared" si="88"/>
        <v>160.3297541081993</v>
      </c>
      <c r="CS89" s="10">
        <f t="shared" si="68"/>
        <v>1.5521394152639145</v>
      </c>
      <c r="CT89" s="10">
        <f t="shared" si="68"/>
        <v>1.789300853071504</v>
      </c>
      <c r="CU89" s="10">
        <f t="shared" si="68"/>
        <v>2.3379908977704664</v>
      </c>
      <c r="CV89" s="10">
        <f t="shared" si="68"/>
        <v>2.7982820981009828</v>
      </c>
      <c r="CX89" s="10">
        <f t="shared" si="69"/>
        <v>0.23716143780758947</v>
      </c>
      <c r="CY89" s="10">
        <f t="shared" si="69"/>
        <v>0.54869004469896243</v>
      </c>
      <c r="CZ89" s="10">
        <f t="shared" si="70"/>
        <v>1.0089812450294788</v>
      </c>
      <c r="DB89" s="10">
        <f t="shared" si="71"/>
        <v>54.86900446989624</v>
      </c>
      <c r="DC89" s="10">
        <f t="shared" si="84"/>
        <v>31.04557677013781</v>
      </c>
      <c r="DE89" s="10">
        <f t="shared" si="72"/>
        <v>3010.6076515174937</v>
      </c>
      <c r="DF89" s="10">
        <f t="shared" si="72"/>
        <v>963.82783699052038</v>
      </c>
      <c r="DH89" s="10">
        <f>(1/12*I89*(F89^2))</f>
        <v>1.0725446041666667E-9</v>
      </c>
      <c r="DJ89" s="10">
        <f t="shared" si="85"/>
        <v>5.1687417295490611E-4</v>
      </c>
      <c r="DK89" s="10">
        <f>((1/2*I89*(CA89^2))*1000)</f>
        <v>8.9029378223384595E-2</v>
      </c>
      <c r="DL89" s="10">
        <f>(I89*9.8*(BF89))/1000</f>
        <v>1.0831613659999999E-5</v>
      </c>
      <c r="DM89" s="10">
        <f t="shared" si="40"/>
        <v>8.9557084009999496E-2</v>
      </c>
      <c r="DN89" s="10">
        <f t="shared" si="86"/>
        <v>0.58056585732634391</v>
      </c>
    </row>
    <row r="90" spans="1:118" ht="16" x14ac:dyDescent="0.2">
      <c r="A90" s="10" t="s">
        <v>173</v>
      </c>
      <c r="B90" s="10" t="str">
        <f>MID(A90, SEARCH("F",A90), SEARCH("J",A90)- SEARCH("F",A90))</f>
        <v>F1</v>
      </c>
      <c r="C90" s="16">
        <v>75</v>
      </c>
      <c r="D90" s="11" t="str">
        <f>RIGHT(A90, LEN(A90) - SEARCH("J", A90) + 1)</f>
        <v>J2</v>
      </c>
      <c r="E90" s="10">
        <v>13.55</v>
      </c>
      <c r="F90" s="10">
        <f t="shared" si="58"/>
        <v>1.3550000000000001E-2</v>
      </c>
      <c r="G90" s="10">
        <f>VLOOKUP(B90,'[1]General info'!$A$6:$I$12,9,FALSE)</f>
        <v>20.86</v>
      </c>
      <c r="H90" s="10">
        <v>7.0099999999999996E-2</v>
      </c>
      <c r="I90" s="10">
        <f t="shared" si="59"/>
        <v>7.0099999999999996E-5</v>
      </c>
      <c r="J90" s="10">
        <v>12.17</v>
      </c>
      <c r="K90" s="10">
        <v>8.5519999999999996</v>
      </c>
      <c r="L90" s="10">
        <v>485</v>
      </c>
      <c r="M90" s="10">
        <v>10.19</v>
      </c>
      <c r="N90" s="10">
        <v>2.226</v>
      </c>
      <c r="O90" s="10">
        <v>485</v>
      </c>
      <c r="P90" s="10">
        <v>1.1970000000000001</v>
      </c>
      <c r="Q90" s="10">
        <v>2.0819999999999999</v>
      </c>
      <c r="R90" s="10">
        <v>485</v>
      </c>
      <c r="S90" s="10">
        <v>8.86</v>
      </c>
      <c r="T90" s="10">
        <v>-0.32500000000000001</v>
      </c>
      <c r="U90" s="10">
        <v>485</v>
      </c>
      <c r="V90" s="10">
        <v>12.93</v>
      </c>
      <c r="W90" s="10">
        <v>25.69</v>
      </c>
      <c r="X90" s="10">
        <v>540</v>
      </c>
      <c r="Y90" s="10">
        <v>12.81</v>
      </c>
      <c r="Z90" s="10">
        <v>18.97</v>
      </c>
      <c r="AA90" s="10">
        <v>540</v>
      </c>
      <c r="AB90" s="10">
        <v>12.9</v>
      </c>
      <c r="AC90" s="10">
        <v>42.16</v>
      </c>
      <c r="AD90" s="10">
        <v>560</v>
      </c>
      <c r="AE90" s="10">
        <v>15.74</v>
      </c>
      <c r="AF90" s="10">
        <v>37</v>
      </c>
      <c r="AG90" s="10">
        <v>560</v>
      </c>
      <c r="AH90" s="10">
        <v>15.36</v>
      </c>
      <c r="AI90" s="10">
        <v>71.739999999999995</v>
      </c>
      <c r="AJ90" s="10">
        <v>606</v>
      </c>
      <c r="AK90" s="10">
        <v>21.17</v>
      </c>
      <c r="AL90" s="10">
        <v>71.89</v>
      </c>
      <c r="AM90" s="10">
        <v>606</v>
      </c>
      <c r="AN90" s="17">
        <f t="shared" si="54"/>
        <v>8.994152822806603</v>
      </c>
      <c r="AO90" s="17">
        <f t="shared" si="55"/>
        <v>8.0321365775240636</v>
      </c>
      <c r="AP90" s="17">
        <f t="shared" si="60"/>
        <v>2.8768908564629285</v>
      </c>
      <c r="AQ90" s="17">
        <f t="shared" si="73"/>
        <v>26.362870727597176</v>
      </c>
      <c r="AR90" s="17">
        <f t="shared" si="74"/>
        <v>26.331447453567758</v>
      </c>
      <c r="AS90" s="17">
        <f t="shared" si="75"/>
        <v>23.62343954634888</v>
      </c>
      <c r="AT90" s="17">
        <f t="shared" si="76"/>
        <v>1.0380373969651524</v>
      </c>
      <c r="AU90" s="17">
        <f t="shared" si="61"/>
        <v>59.47516182284928</v>
      </c>
      <c r="AV90" s="17">
        <f t="shared" si="77"/>
        <v>120.52483817715071</v>
      </c>
      <c r="AW90" s="17">
        <f t="shared" si="87"/>
        <v>1.6011085817411706E-2</v>
      </c>
      <c r="AX90" s="17">
        <f t="shared" si="78"/>
        <v>0.91736764275946059</v>
      </c>
      <c r="AY90" s="17">
        <f t="shared" si="79"/>
        <v>-58.557794180089822</v>
      </c>
      <c r="AZ90" s="17"/>
      <c r="BA90" s="17">
        <f>((AN90)^2+(AO90)^2)-(AP90)^2</f>
        <v>137.13350199999996</v>
      </c>
      <c r="BB90" s="17">
        <f>2*AN90*AO90</f>
        <v>144.48452774381244</v>
      </c>
      <c r="BC90" s="17">
        <f t="shared" si="80"/>
        <v>0.94912240183359509</v>
      </c>
      <c r="BD90" s="17">
        <f t="shared" si="81"/>
        <v>0.32035908156940662</v>
      </c>
      <c r="BE90" s="17">
        <f t="shared" si="82"/>
        <v>18.355223302613069</v>
      </c>
      <c r="BF90" s="17">
        <f>Z90-N90</f>
        <v>16.744</v>
      </c>
      <c r="BG90" s="17"/>
      <c r="BH90" s="10">
        <f>X90</f>
        <v>540</v>
      </c>
      <c r="BI90" s="10">
        <f>AJ90</f>
        <v>606</v>
      </c>
      <c r="BJ90" s="10">
        <f t="shared" si="62"/>
        <v>66</v>
      </c>
      <c r="BK90" s="10">
        <f t="shared" si="63"/>
        <v>573</v>
      </c>
      <c r="BL90" s="10">
        <f t="shared" si="33"/>
        <v>33</v>
      </c>
      <c r="BM90" s="10">
        <v>2000</v>
      </c>
      <c r="BN90" s="10">
        <f t="shared" si="34"/>
        <v>5.0000000000000001E-4</v>
      </c>
      <c r="BO90" s="10">
        <f t="shared" si="83"/>
        <v>3.3000000000000002E-2</v>
      </c>
      <c r="BQ90" s="10">
        <f>AE90-Y90</f>
        <v>2.9299999999999997</v>
      </c>
      <c r="BR90" s="10">
        <f>AF90-Z90</f>
        <v>18.03</v>
      </c>
      <c r="BS90" s="14">
        <f t="shared" si="36"/>
        <v>0.29299999999999993</v>
      </c>
      <c r="BT90" s="14">
        <f t="shared" si="8"/>
        <v>1.8029999999999999</v>
      </c>
      <c r="BU90" s="10">
        <f t="shared" si="9"/>
        <v>1.8266521288959208</v>
      </c>
      <c r="BV90" s="10">
        <f t="shared" si="90"/>
        <v>3.3366579999999995</v>
      </c>
      <c r="BW90" s="10">
        <f>AK90-Y90</f>
        <v>8.3600000000000012</v>
      </c>
      <c r="BX90" s="10">
        <f>AL90-Z90</f>
        <v>52.92</v>
      </c>
      <c r="BY90" s="10">
        <f t="shared" si="64"/>
        <v>0.25333333333333335</v>
      </c>
      <c r="BZ90" s="10">
        <f t="shared" si="65"/>
        <v>1.6036363636363635</v>
      </c>
      <c r="CA90" s="10">
        <f t="shared" si="37"/>
        <v>1.6235231333598659</v>
      </c>
      <c r="CB90" s="10">
        <f t="shared" si="89"/>
        <v>2.6358273645546366</v>
      </c>
      <c r="CD90" s="10">
        <f>(ATAN2(J90-M90,K90-N90))</f>
        <v>1.2674614782494249</v>
      </c>
      <c r="CE90" s="10">
        <f>(ATAN2(V90-Y90,W90-Z90))</f>
        <v>1.5529410816553442</v>
      </c>
      <c r="CF90" s="10">
        <f>ATAN2(AB90-AE90,AC90-AF90)</f>
        <v>2.0739370682108538</v>
      </c>
      <c r="CG90" s="10">
        <f>ATAN2(AH90-AK90,AI90-AL90)</f>
        <v>-3.1157808315566697</v>
      </c>
      <c r="CI90" s="10">
        <f t="shared" si="66"/>
        <v>72.620193399104437</v>
      </c>
      <c r="CJ90" s="10">
        <f t="shared" si="66"/>
        <v>88.976969811332168</v>
      </c>
      <c r="CK90" s="10">
        <f t="shared" si="66"/>
        <v>118.82784098421745</v>
      </c>
      <c r="CL90" s="10">
        <f t="shared" si="66"/>
        <v>-178.52109153595924</v>
      </c>
      <c r="CN90" s="10">
        <f t="shared" si="67"/>
        <v>72.620193399104437</v>
      </c>
      <c r="CO90" s="10">
        <f t="shared" si="67"/>
        <v>88.976969811332168</v>
      </c>
      <c r="CP90" s="10">
        <f t="shared" si="67"/>
        <v>118.82784098421745</v>
      </c>
      <c r="CQ90" s="10">
        <f t="shared" si="88"/>
        <v>178.52109153595924</v>
      </c>
      <c r="CS90" s="10">
        <f t="shared" si="68"/>
        <v>1.2674614782494249</v>
      </c>
      <c r="CT90" s="10">
        <f t="shared" si="68"/>
        <v>1.5529410816553442</v>
      </c>
      <c r="CU90" s="10">
        <f t="shared" si="68"/>
        <v>2.0739370682108538</v>
      </c>
      <c r="CV90" s="10">
        <f t="shared" si="68"/>
        <v>3.1157808315566697</v>
      </c>
      <c r="CX90" s="10">
        <f t="shared" si="69"/>
        <v>0.28547960340591927</v>
      </c>
      <c r="CY90" s="10">
        <f t="shared" si="69"/>
        <v>0.5209959865555096</v>
      </c>
      <c r="CZ90" s="10">
        <f t="shared" si="70"/>
        <v>1.5628397499013256</v>
      </c>
      <c r="DB90" s="10">
        <f t="shared" si="71"/>
        <v>52.099598655550956</v>
      </c>
      <c r="DC90" s="10">
        <f t="shared" si="84"/>
        <v>47.358780300040166</v>
      </c>
      <c r="DE90" s="10">
        <f t="shared" si="72"/>
        <v>2714.3681800694872</v>
      </c>
      <c r="DF90" s="10">
        <f t="shared" si="72"/>
        <v>2242.8540715074723</v>
      </c>
      <c r="DH90" s="10">
        <f>(1/12*I90*(F90^2))</f>
        <v>1.0725446041666667E-9</v>
      </c>
      <c r="DJ90" s="10">
        <f t="shared" si="85"/>
        <v>1.2027805161642891E-3</v>
      </c>
      <c r="DK90" s="10">
        <f>((1/2*I90*(CA90^2))*1000)</f>
        <v>9.2385749127640013E-2</v>
      </c>
      <c r="DL90" s="10">
        <f>(I90*9.8*(BF90))/1000</f>
        <v>1.150279312E-5</v>
      </c>
      <c r="DM90" s="10">
        <f t="shared" si="40"/>
        <v>9.3600032436924302E-2</v>
      </c>
      <c r="DN90" s="10">
        <f t="shared" si="86"/>
        <v>1.3019113093974366</v>
      </c>
    </row>
    <row r="91" spans="1:118" ht="16" x14ac:dyDescent="0.2">
      <c r="A91" s="10" t="s">
        <v>174</v>
      </c>
      <c r="B91" s="10" t="str">
        <f>MID(A91, SEARCH("F",A91), SEARCH("J",A91)- SEARCH("F",A91))</f>
        <v>F1</v>
      </c>
      <c r="C91" s="16">
        <v>75</v>
      </c>
      <c r="D91" s="11" t="str">
        <f>RIGHT(A91, LEN(A91) - SEARCH("J", A91) + 1)</f>
        <v>J3</v>
      </c>
      <c r="E91" s="10">
        <v>13.55</v>
      </c>
      <c r="F91" s="10">
        <f t="shared" si="58"/>
        <v>1.3550000000000001E-2</v>
      </c>
      <c r="G91" s="10">
        <f>VLOOKUP(B91,'[1]General info'!$A$6:$I$12,9,FALSE)</f>
        <v>20.86</v>
      </c>
      <c r="H91" s="10">
        <v>7.0099999999999996E-2</v>
      </c>
      <c r="I91" s="10">
        <f t="shared" si="59"/>
        <v>7.0099999999999996E-5</v>
      </c>
      <c r="J91" s="10">
        <v>11.47</v>
      </c>
      <c r="K91" s="10">
        <v>8.8989999999999991</v>
      </c>
      <c r="L91" s="10">
        <v>454</v>
      </c>
      <c r="M91" s="10">
        <v>9.1460000000000008</v>
      </c>
      <c r="N91" s="10">
        <v>2.5990000000000002</v>
      </c>
      <c r="O91" s="10">
        <v>454</v>
      </c>
      <c r="P91" s="10">
        <v>0.68</v>
      </c>
      <c r="Q91" s="10">
        <v>2.996</v>
      </c>
      <c r="R91" s="10">
        <v>454</v>
      </c>
      <c r="S91" s="10">
        <v>7.9729999999999999</v>
      </c>
      <c r="T91" s="10">
        <v>-3.8350000000000002E-2</v>
      </c>
      <c r="U91" s="10">
        <v>454</v>
      </c>
      <c r="V91" s="10">
        <v>11.86</v>
      </c>
      <c r="W91" s="10">
        <v>24.35</v>
      </c>
      <c r="X91" s="10">
        <v>498</v>
      </c>
      <c r="Y91" s="10">
        <v>11.99</v>
      </c>
      <c r="Z91" s="10">
        <v>17.91</v>
      </c>
      <c r="AA91" s="10">
        <v>498</v>
      </c>
      <c r="AB91" s="10">
        <v>11.79</v>
      </c>
      <c r="AC91" s="10">
        <v>39.47</v>
      </c>
      <c r="AD91" s="10">
        <v>518</v>
      </c>
      <c r="AE91" s="10">
        <v>15.46</v>
      </c>
      <c r="AF91" s="10">
        <v>34.68</v>
      </c>
      <c r="AG91" s="10">
        <v>518</v>
      </c>
      <c r="AH91" s="10">
        <v>16.399999999999999</v>
      </c>
      <c r="AI91" s="10">
        <v>69.14</v>
      </c>
      <c r="AJ91" s="10">
        <v>567</v>
      </c>
      <c r="AK91" s="10">
        <v>21.78</v>
      </c>
      <c r="AL91" s="10">
        <v>70.489999999999995</v>
      </c>
      <c r="AM91" s="10">
        <v>567</v>
      </c>
      <c r="AN91" s="17">
        <f t="shared" si="54"/>
        <v>8.4753032394127352</v>
      </c>
      <c r="AO91" s="17">
        <f t="shared" si="55"/>
        <v>7.8990587364887972</v>
      </c>
      <c r="AP91" s="17">
        <f t="shared" si="60"/>
        <v>2.8864414115827821</v>
      </c>
      <c r="AQ91" s="17">
        <f t="shared" si="73"/>
        <v>24.103645284479278</v>
      </c>
      <c r="AR91" s="17">
        <f t="shared" si="74"/>
        <v>24.696161335772413</v>
      </c>
      <c r="AS91" s="17">
        <f t="shared" si="75"/>
        <v>21.919666899841339</v>
      </c>
      <c r="AT91" s="17">
        <f t="shared" si="76"/>
        <v>1.0701972373006494</v>
      </c>
      <c r="AU91" s="17">
        <f t="shared" si="61"/>
        <v>61.317784943887851</v>
      </c>
      <c r="AV91" s="17">
        <f t="shared" si="77"/>
        <v>118.68221505611214</v>
      </c>
      <c r="AW91" s="17">
        <f t="shared" si="87"/>
        <v>-4.6859128613508126E-2</v>
      </c>
      <c r="AX91" s="17">
        <f t="shared" si="78"/>
        <v>-2.6848303012147285</v>
      </c>
      <c r="AY91" s="17">
        <f t="shared" si="79"/>
        <v>-64.002615245102575</v>
      </c>
      <c r="AZ91" s="17"/>
      <c r="BA91" s="17">
        <f>((AN91)^2+(AO91)^2)-(AP91)^2</f>
        <v>125.89434990000001</v>
      </c>
      <c r="BB91" s="17">
        <f>2*AN91*AO91</f>
        <v>133.89383619534993</v>
      </c>
      <c r="BC91" s="17">
        <f t="shared" si="80"/>
        <v>0.94025500708129128</v>
      </c>
      <c r="BD91" s="17">
        <f t="shared" si="81"/>
        <v>0.34741781100784142</v>
      </c>
      <c r="BE91" s="17">
        <f t="shared" si="82"/>
        <v>19.905574298421673</v>
      </c>
      <c r="BF91" s="17">
        <f>Z91-N91</f>
        <v>15.311</v>
      </c>
      <c r="BG91" s="17"/>
      <c r="BH91" s="10">
        <f>X91</f>
        <v>498</v>
      </c>
      <c r="BI91" s="10">
        <f>AJ91</f>
        <v>567</v>
      </c>
      <c r="BJ91" s="10">
        <f t="shared" si="62"/>
        <v>69</v>
      </c>
      <c r="BK91" s="10">
        <f t="shared" si="63"/>
        <v>532.5</v>
      </c>
      <c r="BL91" s="10">
        <f t="shared" si="33"/>
        <v>34.5</v>
      </c>
      <c r="BM91" s="10">
        <v>2000</v>
      </c>
      <c r="BN91" s="10">
        <f t="shared" si="34"/>
        <v>5.0000000000000001E-4</v>
      </c>
      <c r="BO91" s="10">
        <f t="shared" si="83"/>
        <v>3.4500000000000003E-2</v>
      </c>
      <c r="BQ91" s="10">
        <f>AE91-Y91</f>
        <v>3.4700000000000006</v>
      </c>
      <c r="BR91" s="10">
        <f>AF91-Z91</f>
        <v>16.77</v>
      </c>
      <c r="BS91" s="14">
        <f t="shared" si="36"/>
        <v>0.34700000000000003</v>
      </c>
      <c r="BT91" s="14">
        <f t="shared" si="8"/>
        <v>1.677</v>
      </c>
      <c r="BU91" s="10">
        <f t="shared" si="9"/>
        <v>1.712523868446802</v>
      </c>
      <c r="BV91" s="10">
        <f t="shared" si="90"/>
        <v>2.9327379999999996</v>
      </c>
      <c r="BW91" s="10">
        <f>AK91-Y91</f>
        <v>9.7900000000000009</v>
      </c>
      <c r="BX91" s="10">
        <f>AL91-Z91</f>
        <v>52.58</v>
      </c>
      <c r="BY91" s="10">
        <f t="shared" si="64"/>
        <v>0.283768115942029</v>
      </c>
      <c r="BZ91" s="10">
        <f t="shared" si="65"/>
        <v>1.5240579710144926</v>
      </c>
      <c r="CA91" s="10">
        <f t="shared" si="37"/>
        <v>1.5502506386510861</v>
      </c>
      <c r="CB91" s="10">
        <f t="shared" si="89"/>
        <v>2.4032770426381003</v>
      </c>
      <c r="CD91" s="10">
        <f>(ATAN2(J91-M91,K91-N91))</f>
        <v>1.2173940773767766</v>
      </c>
      <c r="CE91" s="10">
        <f>(ATAN2(V91-Y91,W91-Z91))</f>
        <v>1.5909799209714002</v>
      </c>
      <c r="CF91" s="10">
        <f>ATAN2(AB91-AE91,AC91-AF91)</f>
        <v>2.2245721817261011</v>
      </c>
      <c r="CG91" s="10">
        <f>ATAN2(AH91-AK91,AI91-AL91)</f>
        <v>-2.8957394825966611</v>
      </c>
      <c r="CI91" s="10">
        <f t="shared" si="66"/>
        <v>69.751542637912081</v>
      </c>
      <c r="CJ91" s="10">
        <f t="shared" si="66"/>
        <v>91.156434761718486</v>
      </c>
      <c r="CK91" s="10">
        <f t="shared" si="66"/>
        <v>127.45859723511519</v>
      </c>
      <c r="CL91" s="10">
        <f t="shared" si="66"/>
        <v>-165.91365092218538</v>
      </c>
      <c r="CN91" s="10">
        <f t="shared" si="67"/>
        <v>69.751542637912081</v>
      </c>
      <c r="CO91" s="10">
        <f t="shared" si="67"/>
        <v>91.156434761718486</v>
      </c>
      <c r="CP91" s="10">
        <f t="shared" si="67"/>
        <v>127.45859723511519</v>
      </c>
      <c r="CQ91" s="10">
        <f t="shared" si="88"/>
        <v>165.91365092218538</v>
      </c>
      <c r="CS91" s="10">
        <f t="shared" si="68"/>
        <v>1.2173940773767769</v>
      </c>
      <c r="CT91" s="10">
        <f t="shared" si="68"/>
        <v>1.5909799209714002</v>
      </c>
      <c r="CU91" s="10">
        <f t="shared" si="68"/>
        <v>2.2245721817261011</v>
      </c>
      <c r="CV91" s="10">
        <f t="shared" si="68"/>
        <v>2.8957394825966611</v>
      </c>
      <c r="CX91" s="10">
        <f t="shared" si="69"/>
        <v>0.37358584359462332</v>
      </c>
      <c r="CY91" s="10">
        <f t="shared" si="69"/>
        <v>0.63359226075470088</v>
      </c>
      <c r="CZ91" s="10">
        <f t="shared" si="70"/>
        <v>1.304759561625261</v>
      </c>
      <c r="DB91" s="10">
        <f t="shared" si="71"/>
        <v>63.359226075470083</v>
      </c>
      <c r="DC91" s="10">
        <f t="shared" si="84"/>
        <v>37.819117728268431</v>
      </c>
      <c r="DE91" s="10">
        <f t="shared" si="72"/>
        <v>4014.3915288825283</v>
      </c>
      <c r="DF91" s="10">
        <f t="shared" si="72"/>
        <v>1430.2856657446275</v>
      </c>
      <c r="DH91" s="10">
        <f>(1/12*I91*(F91^2))</f>
        <v>1.0725446041666667E-9</v>
      </c>
      <c r="DJ91" s="10">
        <f t="shared" si="85"/>
        <v>7.6702258660566445E-4</v>
      </c>
      <c r="DK91" s="10">
        <f>((1/2*I91*(CA91^2))*1000)</f>
        <v>8.4234860344465409E-2</v>
      </c>
      <c r="DL91" s="10">
        <f>(I91*9.8*(BF91))/1000</f>
        <v>1.0518350779999999E-5</v>
      </c>
      <c r="DM91" s="10">
        <f t="shared" si="40"/>
        <v>8.5012401281851072E-2</v>
      </c>
      <c r="DN91" s="10">
        <f t="shared" si="86"/>
        <v>0.91057619549559932</v>
      </c>
    </row>
    <row r="92" spans="1:118" ht="16" x14ac:dyDescent="0.2">
      <c r="A92" s="10" t="s">
        <v>175</v>
      </c>
      <c r="B92" s="10" t="str">
        <f>MID(A92, SEARCH("F",A92), SEARCH("J",A92)- SEARCH("F",A92))</f>
        <v>F1</v>
      </c>
      <c r="C92" s="16">
        <v>75</v>
      </c>
      <c r="D92" s="11" t="str">
        <f>RIGHT(A92, LEN(A92) - SEARCH("J", A92) + 1)</f>
        <v>J4</v>
      </c>
      <c r="E92" s="10">
        <v>13.55</v>
      </c>
      <c r="F92" s="10">
        <f t="shared" si="58"/>
        <v>1.3550000000000001E-2</v>
      </c>
      <c r="G92" s="10">
        <f>VLOOKUP(B92,'[1]General info'!$A$6:$I$12,9,FALSE)</f>
        <v>20.86</v>
      </c>
      <c r="H92" s="10">
        <v>7.0099999999999996E-2</v>
      </c>
      <c r="I92" s="10">
        <f t="shared" si="59"/>
        <v>7.0099999999999996E-5</v>
      </c>
      <c r="J92" s="10">
        <v>12.58</v>
      </c>
      <c r="K92" s="10">
        <v>9.8460000000000001</v>
      </c>
      <c r="L92" s="10">
        <v>315</v>
      </c>
      <c r="M92" s="10">
        <v>10.35</v>
      </c>
      <c r="N92" s="10">
        <v>3.3220000000000001</v>
      </c>
      <c r="O92" s="10">
        <v>315</v>
      </c>
      <c r="P92" s="10">
        <v>0.49</v>
      </c>
      <c r="Q92" s="10">
        <v>3.1640000000000001</v>
      </c>
      <c r="R92" s="10">
        <v>315</v>
      </c>
      <c r="S92" s="10">
        <v>9.1560000000000006</v>
      </c>
      <c r="T92" s="10">
        <v>0.35</v>
      </c>
      <c r="U92" s="10">
        <v>315</v>
      </c>
      <c r="V92" s="10">
        <v>13.22</v>
      </c>
      <c r="W92" s="10">
        <v>28.06</v>
      </c>
      <c r="X92" s="10">
        <v>356</v>
      </c>
      <c r="Y92" s="10">
        <v>13.15</v>
      </c>
      <c r="Z92" s="10">
        <v>21.22</v>
      </c>
      <c r="AA92" s="10">
        <v>356</v>
      </c>
      <c r="AB92" s="10">
        <v>13.04</v>
      </c>
      <c r="AC92" s="10">
        <v>47.07</v>
      </c>
      <c r="AD92" s="10">
        <v>376</v>
      </c>
      <c r="AE92" s="10">
        <v>16.8</v>
      </c>
      <c r="AF92" s="10">
        <v>41.07</v>
      </c>
      <c r="AG92" s="10">
        <v>376</v>
      </c>
      <c r="AH92" s="10">
        <v>15.59</v>
      </c>
      <c r="AI92" s="10">
        <v>76.5</v>
      </c>
      <c r="AJ92" s="10">
        <v>414</v>
      </c>
      <c r="AK92" s="10">
        <v>22.22</v>
      </c>
      <c r="AL92" s="10">
        <v>77.16</v>
      </c>
      <c r="AM92" s="10">
        <v>414</v>
      </c>
      <c r="AN92" s="17">
        <f t="shared" si="54"/>
        <v>9.8612658416655616</v>
      </c>
      <c r="AO92" s="17">
        <f t="shared" si="55"/>
        <v>9.1114297451058697</v>
      </c>
      <c r="AP92" s="17">
        <f t="shared" si="60"/>
        <v>3.2028768318497667</v>
      </c>
      <c r="AQ92" s="17">
        <f t="shared" si="73"/>
        <v>27.96182604909772</v>
      </c>
      <c r="AR92" s="17">
        <f t="shared" si="74"/>
        <v>28.006431332820675</v>
      </c>
      <c r="AS92" s="17">
        <f t="shared" si="75"/>
        <v>24.903926276794184</v>
      </c>
      <c r="AT92" s="17">
        <f t="shared" si="76"/>
        <v>1.065891603161115</v>
      </c>
      <c r="AU92" s="17">
        <f t="shared" si="61"/>
        <v>61.071090279565084</v>
      </c>
      <c r="AV92" s="17">
        <f t="shared" si="77"/>
        <v>118.92890972043492</v>
      </c>
      <c r="AW92" s="17">
        <f t="shared" si="87"/>
        <v>1.6022969408012542E-2</v>
      </c>
      <c r="AX92" s="17">
        <f t="shared" si="78"/>
        <v>0.91804852234634982</v>
      </c>
      <c r="AY92" s="17">
        <f t="shared" si="79"/>
        <v>-60.153041757218737</v>
      </c>
      <c r="AZ92" s="17"/>
      <c r="BA92" s="17">
        <f>((AN92)^2+(AO92)^2)-(AP92)^2</f>
        <v>170.00429600000001</v>
      </c>
      <c r="BB92" s="17">
        <f>2*AN92*AO92</f>
        <v>179.70046182829614</v>
      </c>
      <c r="BC92" s="17">
        <f t="shared" si="80"/>
        <v>0.94604262154005581</v>
      </c>
      <c r="BD92" s="17">
        <f t="shared" si="81"/>
        <v>0.32999914205215775</v>
      </c>
      <c r="BE92" s="17">
        <f t="shared" si="82"/>
        <v>18.907558082525519</v>
      </c>
      <c r="BF92" s="17">
        <f>Z92-N92</f>
        <v>17.898</v>
      </c>
      <c r="BG92" s="17"/>
      <c r="BH92" s="10">
        <f>X92</f>
        <v>356</v>
      </c>
      <c r="BI92" s="10">
        <f>AJ92</f>
        <v>414</v>
      </c>
      <c r="BJ92" s="10">
        <f t="shared" si="62"/>
        <v>58</v>
      </c>
      <c r="BK92" s="10">
        <f t="shared" si="63"/>
        <v>385</v>
      </c>
      <c r="BL92" s="10">
        <f t="shared" si="33"/>
        <v>29</v>
      </c>
      <c r="BM92" s="10">
        <v>2000</v>
      </c>
      <c r="BN92" s="10">
        <f t="shared" si="34"/>
        <v>5.0000000000000001E-4</v>
      </c>
      <c r="BO92" s="10">
        <f t="shared" si="83"/>
        <v>2.9000000000000001E-2</v>
      </c>
      <c r="BQ92" s="10">
        <f>AE92-Y92</f>
        <v>3.6500000000000004</v>
      </c>
      <c r="BR92" s="10">
        <f>AF92-Z92</f>
        <v>19.850000000000001</v>
      </c>
      <c r="BS92" s="14">
        <f t="shared" si="36"/>
        <v>0.36499999999999999</v>
      </c>
      <c r="BT92" s="14">
        <f t="shared" si="8"/>
        <v>1.9850000000000001</v>
      </c>
      <c r="BU92" s="10">
        <f t="shared" si="9"/>
        <v>2.0182789698156198</v>
      </c>
      <c r="BV92" s="10">
        <f t="shared" si="90"/>
        <v>4.0734499999999993</v>
      </c>
      <c r="BW92" s="10">
        <f>AK92-Y92</f>
        <v>9.0699999999999985</v>
      </c>
      <c r="BX92" s="10">
        <f>AL92-Z92</f>
        <v>55.94</v>
      </c>
      <c r="BY92" s="10">
        <f t="shared" si="64"/>
        <v>0.3127586206896551</v>
      </c>
      <c r="BZ92" s="10">
        <f t="shared" si="65"/>
        <v>1.9289655172413791</v>
      </c>
      <c r="CA92" s="10">
        <f t="shared" si="37"/>
        <v>1.954156063757958</v>
      </c>
      <c r="CB92" s="10">
        <f t="shared" si="89"/>
        <v>3.8187259215219966</v>
      </c>
      <c r="CD92" s="10">
        <f>(ATAN2(J92-M92,K92-N92))</f>
        <v>1.241431939158689</v>
      </c>
      <c r="CE92" s="10">
        <f>(ATAN2(V92-Y92,W92-Z92))</f>
        <v>1.5605627659203816</v>
      </c>
      <c r="CF92" s="10">
        <f>ATAN2(AB92-AE92,AC92-AF92)</f>
        <v>2.1305932463563213</v>
      </c>
      <c r="CG92" s="10">
        <f>ATAN2(AH92-AK92,AI92-AL92)</f>
        <v>-3.0423720297424892</v>
      </c>
      <c r="CI92" s="10">
        <f t="shared" si="66"/>
        <v>71.128810666534477</v>
      </c>
      <c r="CJ92" s="10">
        <f t="shared" si="66"/>
        <v>89.413660152500086</v>
      </c>
      <c r="CK92" s="10">
        <f t="shared" si="66"/>
        <v>122.07400087529408</v>
      </c>
      <c r="CL92" s="10">
        <f t="shared" si="66"/>
        <v>-174.31507701289439</v>
      </c>
      <c r="CN92" s="10">
        <f t="shared" si="67"/>
        <v>71.128810666534477</v>
      </c>
      <c r="CO92" s="10">
        <f t="shared" si="67"/>
        <v>89.413660152500086</v>
      </c>
      <c r="CP92" s="10">
        <f t="shared" si="67"/>
        <v>122.07400087529408</v>
      </c>
      <c r="CQ92" s="10">
        <f t="shared" si="88"/>
        <v>174.31507701289439</v>
      </c>
      <c r="CS92" s="10">
        <f t="shared" si="68"/>
        <v>1.241431939158689</v>
      </c>
      <c r="CT92" s="10">
        <f t="shared" si="68"/>
        <v>1.5605627659203816</v>
      </c>
      <c r="CU92" s="10">
        <f t="shared" si="68"/>
        <v>2.1305932463563213</v>
      </c>
      <c r="CV92" s="10">
        <f t="shared" si="68"/>
        <v>3.0423720297424892</v>
      </c>
      <c r="CX92" s="10">
        <f t="shared" si="69"/>
        <v>0.31913082676169258</v>
      </c>
      <c r="CY92" s="10">
        <f t="shared" si="69"/>
        <v>0.57003048043593973</v>
      </c>
      <c r="CZ92" s="10">
        <f t="shared" si="70"/>
        <v>1.4818092638221076</v>
      </c>
      <c r="DB92" s="10">
        <f t="shared" si="71"/>
        <v>57.003048043593971</v>
      </c>
      <c r="DC92" s="10">
        <f t="shared" si="84"/>
        <v>51.09687116627957</v>
      </c>
      <c r="DE92" s="10">
        <f t="shared" si="72"/>
        <v>3249.3474862602825</v>
      </c>
      <c r="DF92" s="10">
        <f t="shared" si="72"/>
        <v>2610.8902429833724</v>
      </c>
      <c r="DH92" s="10">
        <f>(1/12*I92*(F92^2))</f>
        <v>1.0725446041666667E-9</v>
      </c>
      <c r="DJ92" s="10">
        <f t="shared" si="85"/>
        <v>1.4001481210916067E-3</v>
      </c>
      <c r="DK92" s="10">
        <f>((1/2*I92*(CA92^2))*1000)</f>
        <v>0.13384634354934596</v>
      </c>
      <c r="DL92" s="10">
        <f>(I92*9.8*(BF92))/1000</f>
        <v>1.229556804E-5</v>
      </c>
      <c r="DM92" s="10">
        <f t="shared" si="40"/>
        <v>0.13525878723847756</v>
      </c>
      <c r="DN92" s="10">
        <f t="shared" si="86"/>
        <v>1.0460861940359285</v>
      </c>
    </row>
    <row r="93" spans="1:118" ht="16" x14ac:dyDescent="0.2">
      <c r="A93" s="10" t="s">
        <v>176</v>
      </c>
      <c r="B93" s="10" t="str">
        <f>MID(A93, SEARCH("F",A93), SEARCH("J",A93)- SEARCH("F",A93))</f>
        <v>F1</v>
      </c>
      <c r="C93" s="16">
        <v>75</v>
      </c>
      <c r="D93" s="11" t="str">
        <f>RIGHT(A93, LEN(A93) - SEARCH("J", A93) + 1)</f>
        <v>J5</v>
      </c>
      <c r="E93" s="10">
        <v>13.55</v>
      </c>
      <c r="F93" s="10">
        <f t="shared" si="58"/>
        <v>1.3550000000000001E-2</v>
      </c>
      <c r="G93" s="10">
        <f>VLOOKUP(B93,'[1]General info'!$A$6:$I$12,9,FALSE)</f>
        <v>20.86</v>
      </c>
      <c r="H93" s="10">
        <v>7.0099999999999996E-2</v>
      </c>
      <c r="I93" s="10">
        <f t="shared" si="59"/>
        <v>7.0099999999999996E-5</v>
      </c>
      <c r="J93" s="10">
        <v>9.1660000000000004</v>
      </c>
      <c r="K93" s="10">
        <v>8.9700000000000006</v>
      </c>
      <c r="L93" s="10">
        <v>259</v>
      </c>
      <c r="M93" s="10">
        <v>7.3049999999999997</v>
      </c>
      <c r="N93" s="10">
        <v>3.0529999999999999</v>
      </c>
      <c r="O93" s="10">
        <v>259</v>
      </c>
      <c r="P93" s="10">
        <v>0.114</v>
      </c>
      <c r="Q93" s="10">
        <v>3.1360000000000001</v>
      </c>
      <c r="R93" s="10">
        <v>259</v>
      </c>
      <c r="S93" s="10">
        <v>6.218</v>
      </c>
      <c r="T93" s="10">
        <v>0.434</v>
      </c>
      <c r="U93" s="10">
        <v>259</v>
      </c>
      <c r="V93" s="10">
        <v>10.33</v>
      </c>
      <c r="W93" s="10">
        <v>24.82</v>
      </c>
      <c r="X93" s="10">
        <v>294</v>
      </c>
      <c r="Y93" s="10">
        <v>9.9309999999999992</v>
      </c>
      <c r="Z93" s="10">
        <v>18.54</v>
      </c>
      <c r="AA93" s="10">
        <v>294</v>
      </c>
      <c r="AB93" s="10">
        <v>10.4</v>
      </c>
      <c r="AC93" s="10">
        <v>43.2</v>
      </c>
      <c r="AD93" s="10">
        <v>314</v>
      </c>
      <c r="AE93" s="10">
        <v>13.46</v>
      </c>
      <c r="AF93" s="10">
        <v>38.049999999999997</v>
      </c>
      <c r="AG93" s="10">
        <v>314</v>
      </c>
      <c r="AH93" s="10">
        <v>12.21</v>
      </c>
      <c r="AI93" s="10">
        <v>67.459999999999994</v>
      </c>
      <c r="AJ93" s="10">
        <v>346</v>
      </c>
      <c r="AK93" s="10">
        <v>17.54</v>
      </c>
      <c r="AL93" s="10">
        <v>65.8</v>
      </c>
      <c r="AM93" s="10">
        <v>346</v>
      </c>
      <c r="AN93" s="17">
        <f t="shared" si="54"/>
        <v>7.191478985577306</v>
      </c>
      <c r="AO93" s="17">
        <f t="shared" si="55"/>
        <v>6.6752992442286816</v>
      </c>
      <c r="AP93" s="17">
        <f t="shared" si="60"/>
        <v>2.8356180984046491</v>
      </c>
      <c r="AQ93" s="17">
        <f t="shared" si="73"/>
        <v>23.970033625341458</v>
      </c>
      <c r="AR93" s="17">
        <f t="shared" si="74"/>
        <v>24.730255558728057</v>
      </c>
      <c r="AS93" s="17">
        <f t="shared" si="75"/>
        <v>21.976189706134228</v>
      </c>
      <c r="AT93" s="17">
        <f t="shared" si="76"/>
        <v>0.99829835337955175</v>
      </c>
      <c r="AU93" s="17">
        <f t="shared" si="61"/>
        <v>57.198282343507941</v>
      </c>
      <c r="AV93" s="17">
        <f t="shared" si="77"/>
        <v>122.80171765649206</v>
      </c>
      <c r="AW93" s="17">
        <f t="shared" si="87"/>
        <v>-1.1541693015137645E-2</v>
      </c>
      <c r="AX93" s="17">
        <f t="shared" si="78"/>
        <v>-0.66129029820300878</v>
      </c>
      <c r="AY93" s="17">
        <f t="shared" si="79"/>
        <v>-57.859572641710947</v>
      </c>
      <c r="AZ93" s="17"/>
      <c r="BA93" s="17">
        <f>((AN93)^2+(AO93)^2)-(AP93)^2</f>
        <v>88.236260000000016</v>
      </c>
      <c r="BB93" s="17">
        <f>2*AN93*AO93</f>
        <v>96.010548474621274</v>
      </c>
      <c r="BC93" s="17">
        <f t="shared" si="80"/>
        <v>0.9190267257282021</v>
      </c>
      <c r="BD93" s="17">
        <f t="shared" si="81"/>
        <v>0.40519200734445948</v>
      </c>
      <c r="BE93" s="17">
        <f t="shared" si="82"/>
        <v>23.215791913269854</v>
      </c>
      <c r="BF93" s="17">
        <f>Z93-N93</f>
        <v>15.486999999999998</v>
      </c>
      <c r="BG93" s="17"/>
      <c r="BH93" s="10">
        <f>X93</f>
        <v>294</v>
      </c>
      <c r="BI93" s="10">
        <f>AJ93</f>
        <v>346</v>
      </c>
      <c r="BJ93" s="10">
        <f t="shared" si="62"/>
        <v>52</v>
      </c>
      <c r="BK93" s="10">
        <f t="shared" si="63"/>
        <v>320</v>
      </c>
      <c r="BL93" s="10">
        <f t="shared" si="33"/>
        <v>26</v>
      </c>
      <c r="BM93" s="10">
        <v>2000</v>
      </c>
      <c r="BN93" s="10">
        <f t="shared" si="34"/>
        <v>5.0000000000000001E-4</v>
      </c>
      <c r="BO93" s="10">
        <f t="shared" si="83"/>
        <v>2.6000000000000002E-2</v>
      </c>
      <c r="BQ93" s="10">
        <f>AE93-Y93</f>
        <v>3.5290000000000017</v>
      </c>
      <c r="BR93" s="10">
        <f>AF93-Z93</f>
        <v>19.509999999999998</v>
      </c>
      <c r="BS93" s="14">
        <f t="shared" si="36"/>
        <v>0.35290000000000016</v>
      </c>
      <c r="BT93" s="14">
        <f t="shared" si="8"/>
        <v>1.9509999999999998</v>
      </c>
      <c r="BU93" s="10">
        <f t="shared" si="9"/>
        <v>1.9826596808327948</v>
      </c>
      <c r="BV93" s="10">
        <f t="shared" si="90"/>
        <v>3.9309394099999997</v>
      </c>
      <c r="BW93" s="10">
        <f>AK93-Y93</f>
        <v>7.609</v>
      </c>
      <c r="BX93" s="10">
        <f>AL93-Z93</f>
        <v>47.26</v>
      </c>
      <c r="BY93" s="10">
        <f t="shared" si="64"/>
        <v>0.29265384615384615</v>
      </c>
      <c r="BZ93" s="10">
        <f t="shared" si="65"/>
        <v>1.8176923076923075</v>
      </c>
      <c r="CA93" s="10">
        <f t="shared" si="37"/>
        <v>1.8411006488273327</v>
      </c>
      <c r="CB93" s="10">
        <f t="shared" si="89"/>
        <v>3.3896515991124256</v>
      </c>
      <c r="CD93" s="10">
        <f>(ATAN2(J93-M93,K93-N93))</f>
        <v>1.2660745157771693</v>
      </c>
      <c r="CE93" s="10">
        <f>(ATAN2(V93-Y93,W93-Z93))</f>
        <v>1.5073465791096763</v>
      </c>
      <c r="CF93" s="10">
        <f>ATAN2(AB93-AE93,AC93-AF93)</f>
        <v>2.1069215505708243</v>
      </c>
      <c r="CG93" s="10">
        <f>ATAN2(AH93-AK93,AI93-AL93)</f>
        <v>2.8396695288806852</v>
      </c>
      <c r="CI93" s="10">
        <f t="shared" si="66"/>
        <v>72.540726303101167</v>
      </c>
      <c r="CJ93" s="10">
        <f t="shared" si="66"/>
        <v>86.364597246466914</v>
      </c>
      <c r="CK93" s="10">
        <f t="shared" si="66"/>
        <v>120.71771261286747</v>
      </c>
      <c r="CL93" s="10">
        <f t="shared" si="66"/>
        <v>162.70107921676609</v>
      </c>
      <c r="CN93" s="10">
        <f t="shared" si="67"/>
        <v>72.540726303101167</v>
      </c>
      <c r="CO93" s="10">
        <f t="shared" si="67"/>
        <v>86.364597246466914</v>
      </c>
      <c r="CP93" s="10">
        <f t="shared" si="67"/>
        <v>120.71771261286747</v>
      </c>
      <c r="CQ93" s="10">
        <f t="shared" si="88"/>
        <v>162.70107921676609</v>
      </c>
      <c r="CS93" s="10">
        <f t="shared" si="68"/>
        <v>1.2660745157771696</v>
      </c>
      <c r="CT93" s="10">
        <f t="shared" si="68"/>
        <v>1.5073465791096763</v>
      </c>
      <c r="CU93" s="10">
        <f t="shared" si="68"/>
        <v>2.1069215505708243</v>
      </c>
      <c r="CV93" s="10">
        <f t="shared" si="68"/>
        <v>2.8396695288806852</v>
      </c>
      <c r="CX93" s="10">
        <f t="shared" si="69"/>
        <v>0.24127206333250673</v>
      </c>
      <c r="CY93" s="10">
        <f t="shared" si="69"/>
        <v>0.59957497146114802</v>
      </c>
      <c r="CZ93" s="10">
        <f t="shared" si="70"/>
        <v>1.332322949771009</v>
      </c>
      <c r="DB93" s="10">
        <f t="shared" si="71"/>
        <v>59.957497146114804</v>
      </c>
      <c r="DC93" s="10">
        <f t="shared" si="84"/>
        <v>51.243190375808034</v>
      </c>
      <c r="DE93" s="10">
        <f t="shared" si="72"/>
        <v>3594.9014640263649</v>
      </c>
      <c r="DF93" s="10">
        <f t="shared" si="72"/>
        <v>2625.8645598913049</v>
      </c>
      <c r="DH93" s="10">
        <f>(1/12*I93*(F93^2))</f>
        <v>1.0725446041666667E-9</v>
      </c>
      <c r="DJ93" s="10">
        <f t="shared" si="85"/>
        <v>1.4081784324919489E-3</v>
      </c>
      <c r="DK93" s="10">
        <f>((1/2*I93*(CA93^2))*1000)</f>
        <v>0.11880728854889051</v>
      </c>
      <c r="DL93" s="10">
        <f>(I93*9.8*(BF93))/1000</f>
        <v>1.0639259259999998E-5</v>
      </c>
      <c r="DM93" s="10">
        <f t="shared" si="40"/>
        <v>0.12022610624064246</v>
      </c>
      <c r="DN93" s="10">
        <f t="shared" si="86"/>
        <v>1.1852626633360694</v>
      </c>
    </row>
    <row r="94" spans="1:118" ht="16" x14ac:dyDescent="0.2">
      <c r="A94" s="10" t="s">
        <v>177</v>
      </c>
      <c r="B94" s="10" t="str">
        <f>MID(A94, SEARCH("M",A94), SEARCH("J",A94)- SEARCH("M",A94))</f>
        <v>M1</v>
      </c>
      <c r="C94" s="16">
        <v>75</v>
      </c>
      <c r="D94" s="11" t="str">
        <f>RIGHT(A94, LEN(A94) - SEARCH("J", A94) + 1)</f>
        <v>J1</v>
      </c>
      <c r="E94" s="10">
        <v>12.09</v>
      </c>
      <c r="F94" s="10">
        <f t="shared" si="58"/>
        <v>1.209E-2</v>
      </c>
      <c r="G94" s="10">
        <f>VLOOKUP(B94,'[1]General info'!$A$6:$I$12,9,FALSE)</f>
        <v>17.860999999999997</v>
      </c>
      <c r="H94" s="14">
        <v>7.1199999999999999E-2</v>
      </c>
      <c r="I94" s="10">
        <f t="shared" si="59"/>
        <v>7.1199999999999996E-5</v>
      </c>
      <c r="J94" s="10">
        <v>11.44</v>
      </c>
      <c r="K94" s="10">
        <v>8.2469999999999999</v>
      </c>
      <c r="L94" s="10">
        <v>507</v>
      </c>
      <c r="M94" s="10">
        <v>7.7</v>
      </c>
      <c r="N94" s="10">
        <v>2.1150000000000002</v>
      </c>
      <c r="O94" s="10">
        <v>507</v>
      </c>
      <c r="P94" s="10">
        <v>1.8440000000000001</v>
      </c>
      <c r="Q94" s="10">
        <v>3.85</v>
      </c>
      <c r="R94" s="10">
        <v>507</v>
      </c>
      <c r="S94" s="10">
        <v>5.8659999999999997</v>
      </c>
      <c r="T94" s="10">
        <v>-0.373</v>
      </c>
      <c r="U94" s="10">
        <v>507</v>
      </c>
      <c r="V94" s="10">
        <v>13.84</v>
      </c>
      <c r="W94" s="10">
        <v>22.87</v>
      </c>
      <c r="X94" s="10">
        <v>551</v>
      </c>
      <c r="Y94" s="10">
        <v>12.74</v>
      </c>
      <c r="Z94" s="10">
        <v>16.59</v>
      </c>
      <c r="AA94" s="10">
        <v>551</v>
      </c>
      <c r="AB94" s="10">
        <v>15.85</v>
      </c>
      <c r="AC94" s="10">
        <v>36.25</v>
      </c>
      <c r="AD94" s="10">
        <v>571</v>
      </c>
      <c r="AE94" s="10">
        <v>17.68</v>
      </c>
      <c r="AF94" s="10">
        <v>30.36</v>
      </c>
      <c r="AG94" s="10">
        <v>571</v>
      </c>
      <c r="AH94" s="10">
        <v>28.69</v>
      </c>
      <c r="AI94" s="10">
        <v>72.12</v>
      </c>
      <c r="AJ94" s="10">
        <v>655</v>
      </c>
      <c r="AK94" s="10">
        <v>34.11</v>
      </c>
      <c r="AL94" s="10">
        <v>73.25</v>
      </c>
      <c r="AM94" s="10">
        <v>655</v>
      </c>
      <c r="AN94" s="17">
        <f t="shared" si="54"/>
        <v>6.1076150009639605</v>
      </c>
      <c r="AO94" s="17">
        <f t="shared" si="55"/>
        <v>5.8318275866146791</v>
      </c>
      <c r="AP94" s="17">
        <f t="shared" si="60"/>
        <v>3.0909060160412518</v>
      </c>
      <c r="AQ94" s="17">
        <f t="shared" si="73"/>
        <v>22.486983256986697</v>
      </c>
      <c r="AR94" s="17">
        <f t="shared" si="74"/>
        <v>24.572784233781896</v>
      </c>
      <c r="AS94" s="17">
        <f t="shared" si="75"/>
        <v>21.644159142826503</v>
      </c>
      <c r="AT94" s="17">
        <f t="shared" si="76"/>
        <v>1.1411345246043294</v>
      </c>
      <c r="AU94" s="17">
        <f t="shared" si="61"/>
        <v>65.382192116495673</v>
      </c>
      <c r="AV94" s="17">
        <f t="shared" si="77"/>
        <v>114.61780788350433</v>
      </c>
      <c r="AW94" s="17">
        <f t="shared" si="87"/>
        <v>-0.28803800437887545</v>
      </c>
      <c r="AX94" s="17">
        <f t="shared" si="78"/>
        <v>-16.50336199028029</v>
      </c>
      <c r="AY94" s="17">
        <f t="shared" si="79"/>
        <v>-81.88555410677597</v>
      </c>
      <c r="AZ94" s="17"/>
      <c r="BA94" s="17">
        <f>((AN94)^2+(AO94)^2)-(AP94)^2</f>
        <v>61.759473999999983</v>
      </c>
      <c r="BB94" s="17">
        <f>2*AN94*AO94</f>
        <v>71.237115302086536</v>
      </c>
      <c r="BC94" s="17">
        <f t="shared" si="80"/>
        <v>0.86695641363500087</v>
      </c>
      <c r="BD94" s="17">
        <f t="shared" si="81"/>
        <v>0.52173374247864523</v>
      </c>
      <c r="BE94" s="17">
        <f t="shared" si="82"/>
        <v>29.893141473589761</v>
      </c>
      <c r="BF94" s="17">
        <f>Z94-N94</f>
        <v>14.475</v>
      </c>
      <c r="BG94" s="17"/>
      <c r="BH94" s="10">
        <f>X94</f>
        <v>551</v>
      </c>
      <c r="BI94" s="10">
        <f>AJ94</f>
        <v>655</v>
      </c>
      <c r="BJ94" s="10">
        <f t="shared" si="62"/>
        <v>104</v>
      </c>
      <c r="BK94" s="10">
        <f t="shared" si="63"/>
        <v>603</v>
      </c>
      <c r="BL94" s="10">
        <f t="shared" si="33"/>
        <v>52</v>
      </c>
      <c r="BM94" s="10">
        <v>2000</v>
      </c>
      <c r="BN94" s="10">
        <f t="shared" si="34"/>
        <v>5.0000000000000001E-4</v>
      </c>
      <c r="BO94" s="10">
        <f t="shared" si="83"/>
        <v>5.2000000000000005E-2</v>
      </c>
      <c r="BQ94" s="10">
        <f>AE94-Y94</f>
        <v>4.9399999999999995</v>
      </c>
      <c r="BR94" s="10">
        <f>AF94-Z94</f>
        <v>13.77</v>
      </c>
      <c r="BS94" s="14">
        <f t="shared" si="36"/>
        <v>0.49399999999999994</v>
      </c>
      <c r="BT94" s="14">
        <f t="shared" si="8"/>
        <v>1.377</v>
      </c>
      <c r="BU94" s="10">
        <f t="shared" si="9"/>
        <v>1.4629302785847316</v>
      </c>
      <c r="BV94" s="10">
        <f t="shared" si="90"/>
        <v>2.1401650000000005</v>
      </c>
      <c r="BW94" s="10">
        <f>AK94-Y94</f>
        <v>21.369999999999997</v>
      </c>
      <c r="BX94" s="10">
        <f>AL94-Z94</f>
        <v>56.66</v>
      </c>
      <c r="BY94" s="10">
        <f t="shared" si="64"/>
        <v>0.41096153846153838</v>
      </c>
      <c r="BZ94" s="10">
        <f t="shared" si="65"/>
        <v>1.0896153846153844</v>
      </c>
      <c r="CA94" s="10">
        <f t="shared" si="37"/>
        <v>1.1645389956910874</v>
      </c>
      <c r="CB94" s="10">
        <f t="shared" si="89"/>
        <v>1.3561510724852066</v>
      </c>
      <c r="CD94" s="10">
        <f>(ATAN2(J94-M94,K94-N94))</f>
        <v>1.0231181192452692</v>
      </c>
      <c r="CE94" s="10">
        <f>(ATAN2(V94-Y94,W94-Z94))</f>
        <v>1.3973961605368859</v>
      </c>
      <c r="CF94" s="10">
        <f>ATAN2(AB94-AE94,AC94-AF94)</f>
        <v>1.8720369370520922</v>
      </c>
      <c r="CG94" s="10">
        <f>ATAN2(AH94-AK94,AI94-AL94)</f>
        <v>-2.9360499130417765</v>
      </c>
      <c r="CI94" s="10">
        <f t="shared" si="66"/>
        <v>58.620350176116411</v>
      </c>
      <c r="CJ94" s="10">
        <f t="shared" si="66"/>
        <v>80.0649023065492</v>
      </c>
      <c r="CK94" s="10">
        <f t="shared" si="66"/>
        <v>107.25981558568265</v>
      </c>
      <c r="CL94" s="10">
        <f t="shared" si="66"/>
        <v>-168.22326845704615</v>
      </c>
      <c r="CN94" s="10">
        <f t="shared" si="67"/>
        <v>58.620350176116411</v>
      </c>
      <c r="CO94" s="10">
        <f t="shared" si="67"/>
        <v>80.0649023065492</v>
      </c>
      <c r="CP94" s="10">
        <f t="shared" si="67"/>
        <v>107.25981558568265</v>
      </c>
      <c r="CQ94" s="10">
        <f t="shared" si="88"/>
        <v>168.22326845704615</v>
      </c>
      <c r="CS94" s="10">
        <f t="shared" si="68"/>
        <v>1.0231181192452692</v>
      </c>
      <c r="CT94" s="10">
        <f t="shared" si="68"/>
        <v>1.3973961605368859</v>
      </c>
      <c r="CU94" s="10">
        <f t="shared" si="68"/>
        <v>1.8720369370520922</v>
      </c>
      <c r="CV94" s="10">
        <f t="shared" si="68"/>
        <v>2.9360499130417765</v>
      </c>
      <c r="CX94" s="10">
        <f t="shared" si="69"/>
        <v>0.37427804129161668</v>
      </c>
      <c r="CY94" s="10">
        <f t="shared" si="69"/>
        <v>0.47464077651520631</v>
      </c>
      <c r="CZ94" s="10">
        <f t="shared" si="70"/>
        <v>1.5386537525048907</v>
      </c>
      <c r="DB94" s="10">
        <f t="shared" si="71"/>
        <v>47.464077651520633</v>
      </c>
      <c r="DC94" s="10">
        <f t="shared" si="84"/>
        <v>29.589495240478666</v>
      </c>
      <c r="DE94" s="10">
        <f t="shared" si="72"/>
        <v>2252.8386673095802</v>
      </c>
      <c r="DF94" s="10">
        <f t="shared" si="72"/>
        <v>875.53822858630963</v>
      </c>
      <c r="DH94" s="10">
        <f>(1/12*I94*(F94^2))</f>
        <v>8.6726405999999995E-10</v>
      </c>
      <c r="DJ94" s="10">
        <f t="shared" si="85"/>
        <v>3.7966141940448548E-4</v>
      </c>
      <c r="DK94" s="10">
        <f>((1/2*I94*(CA94^2))*1000)</f>
        <v>4.8278978180473359E-2</v>
      </c>
      <c r="DL94" s="10">
        <f>(I94*9.8*(BF94))/1000</f>
        <v>1.0100075999999999E-5</v>
      </c>
      <c r="DM94" s="10">
        <f t="shared" si="40"/>
        <v>4.8668739675877842E-2</v>
      </c>
      <c r="DN94" s="10">
        <f t="shared" si="86"/>
        <v>0.78639075165439432</v>
      </c>
    </row>
    <row r="95" spans="1:118" ht="16" x14ac:dyDescent="0.2">
      <c r="A95" s="10" t="s">
        <v>178</v>
      </c>
      <c r="B95" s="10" t="str">
        <f>MID(A95, SEARCH("M",A95), SEARCH("J",A95)- SEARCH("M",A95))</f>
        <v>M1</v>
      </c>
      <c r="C95" s="16">
        <v>75</v>
      </c>
      <c r="D95" s="11" t="str">
        <f>RIGHT(A95, LEN(A95) - SEARCH("J", A95) + 1)</f>
        <v>J2</v>
      </c>
      <c r="E95" s="10">
        <v>12.09</v>
      </c>
      <c r="F95" s="10">
        <f t="shared" si="58"/>
        <v>1.209E-2</v>
      </c>
      <c r="G95" s="10">
        <f>VLOOKUP(B95,'[1]General info'!$A$6:$I$12,9,FALSE)</f>
        <v>17.860999999999997</v>
      </c>
      <c r="H95" s="14">
        <v>7.1199999999999999E-2</v>
      </c>
      <c r="I95" s="10">
        <f t="shared" si="59"/>
        <v>7.1199999999999996E-5</v>
      </c>
      <c r="J95" s="10">
        <v>11.82</v>
      </c>
      <c r="K95" s="10">
        <v>8.0749999999999993</v>
      </c>
      <c r="L95" s="10">
        <v>765</v>
      </c>
      <c r="M95" s="10">
        <v>8.4190000000000005</v>
      </c>
      <c r="N95" s="10">
        <v>2.2890000000000001</v>
      </c>
      <c r="O95" s="10">
        <v>765</v>
      </c>
      <c r="P95" s="10">
        <v>4.274E-2</v>
      </c>
      <c r="Q95" s="10">
        <v>4.6920000000000002</v>
      </c>
      <c r="R95" s="10">
        <v>765</v>
      </c>
      <c r="S95" s="10">
        <v>6.9660000000000002</v>
      </c>
      <c r="T95" s="10">
        <v>-0.14299999999999999</v>
      </c>
      <c r="U95" s="10">
        <v>765</v>
      </c>
      <c r="V95" s="10">
        <v>15.09</v>
      </c>
      <c r="W95" s="10">
        <v>22.8</v>
      </c>
      <c r="X95" s="10">
        <v>820</v>
      </c>
      <c r="Y95" s="10">
        <v>13.34</v>
      </c>
      <c r="Z95" s="10">
        <v>16.48</v>
      </c>
      <c r="AA95" s="10">
        <v>820</v>
      </c>
      <c r="AB95" s="10">
        <v>17.66</v>
      </c>
      <c r="AC95" s="10">
        <v>37.619999999999997</v>
      </c>
      <c r="AD95" s="10">
        <v>840</v>
      </c>
      <c r="AE95" s="10">
        <v>18.850000000000001</v>
      </c>
      <c r="AF95" s="10">
        <v>31.93</v>
      </c>
      <c r="AG95" s="10">
        <v>840</v>
      </c>
      <c r="AH95" s="10">
        <v>27.72</v>
      </c>
      <c r="AI95" s="10">
        <v>71.760000000000005</v>
      </c>
      <c r="AJ95" s="10">
        <v>900</v>
      </c>
      <c r="AK95" s="10">
        <v>32.86</v>
      </c>
      <c r="AL95" s="10">
        <v>70.05</v>
      </c>
      <c r="AM95" s="10">
        <v>900</v>
      </c>
      <c r="AN95" s="17">
        <f t="shared" si="54"/>
        <v>8.7141345288904049</v>
      </c>
      <c r="AO95" s="17">
        <f t="shared" si="55"/>
        <v>8.444451079116984</v>
      </c>
      <c r="AP95" s="17">
        <f t="shared" si="60"/>
        <v>2.8329901164670521</v>
      </c>
      <c r="AQ95" s="17">
        <f t="shared" si="73"/>
        <v>23.543994935176148</v>
      </c>
      <c r="AR95" s="17">
        <f t="shared" si="74"/>
        <v>24.338870659913535</v>
      </c>
      <c r="AS95" s="17">
        <f t="shared" si="75"/>
        <v>21.568573480877216</v>
      </c>
      <c r="AT95" s="17">
        <f t="shared" si="76"/>
        <v>1.2910788399236151</v>
      </c>
      <c r="AU95" s="17">
        <f t="shared" si="61"/>
        <v>73.973368546269555</v>
      </c>
      <c r="AV95" s="17">
        <f t="shared" si="77"/>
        <v>106.02663145373045</v>
      </c>
      <c r="AW95" s="17">
        <f t="shared" si="87"/>
        <v>-0.27937910679361694</v>
      </c>
      <c r="AX95" s="17">
        <f t="shared" si="78"/>
        <v>-16.007243703408957</v>
      </c>
      <c r="AY95" s="17">
        <f t="shared" si="79"/>
        <v>-89.980612249678515</v>
      </c>
      <c r="AZ95" s="17"/>
      <c r="BA95" s="17">
        <f>((AN95)^2+(AO95)^2)-(AP95)^2</f>
        <v>139.21906161519999</v>
      </c>
      <c r="BB95" s="17">
        <f>2*AN95*AO95</f>
        <v>147.17216545211829</v>
      </c>
      <c r="BC95" s="17">
        <f t="shared" si="80"/>
        <v>0.94596054347310798</v>
      </c>
      <c r="BD95" s="17">
        <f t="shared" si="81"/>
        <v>0.33025234283245575</v>
      </c>
      <c r="BE95" s="17">
        <f t="shared" si="82"/>
        <v>18.922065418606014</v>
      </c>
      <c r="BF95" s="17">
        <f>Z95-N95</f>
        <v>14.191000000000001</v>
      </c>
      <c r="BG95" s="17"/>
      <c r="BH95" s="10">
        <f>X95</f>
        <v>820</v>
      </c>
      <c r="BI95" s="10">
        <f>AJ95</f>
        <v>900</v>
      </c>
      <c r="BJ95" s="10">
        <f t="shared" si="62"/>
        <v>80</v>
      </c>
      <c r="BK95" s="10">
        <f t="shared" si="63"/>
        <v>860</v>
      </c>
      <c r="BL95" s="10">
        <f t="shared" si="33"/>
        <v>40</v>
      </c>
      <c r="BM95" s="10">
        <v>2000</v>
      </c>
      <c r="BN95" s="10">
        <f t="shared" si="34"/>
        <v>5.0000000000000001E-4</v>
      </c>
      <c r="BO95" s="10">
        <f t="shared" si="83"/>
        <v>0.04</v>
      </c>
      <c r="BQ95" s="10">
        <f>AE95-Y95</f>
        <v>5.5100000000000016</v>
      </c>
      <c r="BR95" s="10">
        <f>AF95-Z95</f>
        <v>15.45</v>
      </c>
      <c r="BS95" s="14">
        <f t="shared" si="36"/>
        <v>0.55100000000000016</v>
      </c>
      <c r="BT95" s="14">
        <f t="shared" si="8"/>
        <v>1.5449999999999999</v>
      </c>
      <c r="BU95" s="10">
        <f t="shared" si="9"/>
        <v>1.6403127750523678</v>
      </c>
      <c r="BV95" s="10">
        <f t="shared" si="90"/>
        <v>2.690626</v>
      </c>
      <c r="BW95" s="10">
        <f>AK95-Y95</f>
        <v>19.52</v>
      </c>
      <c r="BX95" s="10">
        <f>AL95-Z95</f>
        <v>53.569999999999993</v>
      </c>
      <c r="BY95" s="10">
        <f t="shared" si="64"/>
        <v>0.48799999999999999</v>
      </c>
      <c r="BZ95" s="10">
        <f t="shared" si="65"/>
        <v>1.3392499999999998</v>
      </c>
      <c r="CA95" s="10">
        <f t="shared" si="37"/>
        <v>1.4253892670074373</v>
      </c>
      <c r="CB95" s="10">
        <f t="shared" si="89"/>
        <v>2.0317345624999992</v>
      </c>
      <c r="CD95" s="10">
        <f>(ATAN2(J95-M95,K95-N95))</f>
        <v>1.0393971016362897</v>
      </c>
      <c r="CE95" s="10">
        <f>(ATAN2(V95-Y95,W95-Z95))</f>
        <v>1.3006657361723415</v>
      </c>
      <c r="CF95" s="10">
        <f>ATAN2(AB95-AE95,AC95-AF95)</f>
        <v>1.7769635914892203</v>
      </c>
      <c r="CG95" s="10">
        <f>ATAN2(AH95-AK95,AI95-AL95)</f>
        <v>2.8204258702885401</v>
      </c>
      <c r="CI95" s="10">
        <f t="shared" si="66"/>
        <v>59.553067161889672</v>
      </c>
      <c r="CJ95" s="10">
        <f t="shared" si="66"/>
        <v>74.522657239951386</v>
      </c>
      <c r="CK95" s="10">
        <f t="shared" si="66"/>
        <v>101.81251414074126</v>
      </c>
      <c r="CL95" s="10">
        <f t="shared" si="66"/>
        <v>161.59849879704552</v>
      </c>
      <c r="CN95" s="10">
        <f t="shared" si="67"/>
        <v>59.553067161889672</v>
      </c>
      <c r="CO95" s="10">
        <f t="shared" si="67"/>
        <v>74.522657239951386</v>
      </c>
      <c r="CP95" s="10">
        <f t="shared" si="67"/>
        <v>101.81251414074126</v>
      </c>
      <c r="CQ95" s="10">
        <f t="shared" si="88"/>
        <v>161.59849879704552</v>
      </c>
      <c r="CS95" s="10">
        <f t="shared" si="68"/>
        <v>1.0393971016362897</v>
      </c>
      <c r="CT95" s="10">
        <f t="shared" si="68"/>
        <v>1.3006657361723415</v>
      </c>
      <c r="CU95" s="10">
        <f t="shared" si="68"/>
        <v>1.7769635914892203</v>
      </c>
      <c r="CV95" s="10">
        <f t="shared" si="68"/>
        <v>2.8204258702885401</v>
      </c>
      <c r="CX95" s="10">
        <f t="shared" si="69"/>
        <v>0.26126863453605176</v>
      </c>
      <c r="CY95" s="10">
        <f t="shared" si="69"/>
        <v>0.47629785531687885</v>
      </c>
      <c r="CZ95" s="10">
        <f t="shared" si="70"/>
        <v>1.5197601341161986</v>
      </c>
      <c r="DB95" s="10">
        <f t="shared" si="71"/>
        <v>47.629785531687887</v>
      </c>
      <c r="DC95" s="10">
        <f t="shared" si="84"/>
        <v>37.994003352904961</v>
      </c>
      <c r="DE95" s="10">
        <f t="shared" si="72"/>
        <v>2268.5964697945847</v>
      </c>
      <c r="DF95" s="10">
        <f t="shared" si="72"/>
        <v>1443.5442907805534</v>
      </c>
      <c r="DH95" s="10">
        <f>(1/12*I95*(F95^2))</f>
        <v>8.6726405999999995E-10</v>
      </c>
      <c r="DJ95" s="10">
        <f t="shared" si="85"/>
        <v>6.2596704120608168E-4</v>
      </c>
      <c r="DK95" s="10">
        <f>((1/2*I95*(CA95^2))*1000)</f>
        <v>7.2329750424999964E-2</v>
      </c>
      <c r="DL95" s="10">
        <f>(I95*9.8*(BF95))/1000</f>
        <v>9.9019121599999992E-6</v>
      </c>
      <c r="DM95" s="10">
        <f t="shared" si="40"/>
        <v>7.2965619378366056E-2</v>
      </c>
      <c r="DN95" s="10">
        <f t="shared" si="86"/>
        <v>0.8654350907171432</v>
      </c>
    </row>
    <row r="96" spans="1:118" ht="16" x14ac:dyDescent="0.2">
      <c r="A96" s="10" t="s">
        <v>179</v>
      </c>
      <c r="B96" s="10" t="str">
        <f>MID(A96, SEARCH("M",A96), SEARCH("J",A96)- SEARCH("M",A96))</f>
        <v>M1</v>
      </c>
      <c r="C96" s="16">
        <v>75</v>
      </c>
      <c r="D96" s="11" t="str">
        <f>RIGHT(A96, LEN(A96) - SEARCH("J", A96) + 1)</f>
        <v>J3</v>
      </c>
      <c r="E96" s="10">
        <v>12.09</v>
      </c>
      <c r="F96" s="10">
        <f t="shared" si="58"/>
        <v>1.209E-2</v>
      </c>
      <c r="G96" s="10">
        <f>VLOOKUP(B96,'[1]General info'!$A$6:$I$12,9,FALSE)</f>
        <v>17.860999999999997</v>
      </c>
      <c r="H96" s="14">
        <v>7.1199999999999999E-2</v>
      </c>
      <c r="I96" s="10">
        <f t="shared" si="59"/>
        <v>7.1199999999999996E-5</v>
      </c>
      <c r="J96" s="10">
        <v>11.07</v>
      </c>
      <c r="K96" s="10">
        <v>8.0790000000000006</v>
      </c>
      <c r="L96" s="10">
        <v>705</v>
      </c>
      <c r="M96" s="10">
        <v>7.9459999999999997</v>
      </c>
      <c r="N96" s="10">
        <v>2.113</v>
      </c>
      <c r="O96" s="10">
        <v>705</v>
      </c>
      <c r="P96" s="10">
        <v>0.70299999999999996</v>
      </c>
      <c r="Q96" s="10">
        <v>4.4089999999999998</v>
      </c>
      <c r="R96" s="10">
        <v>705</v>
      </c>
      <c r="S96" s="10">
        <v>6.7439999999999998</v>
      </c>
      <c r="T96" s="10">
        <v>-7.3910000000000003E-2</v>
      </c>
      <c r="U96" s="10">
        <v>705</v>
      </c>
      <c r="V96" s="10">
        <v>12.36</v>
      </c>
      <c r="W96" s="10">
        <v>23.24</v>
      </c>
      <c r="X96" s="10">
        <v>752</v>
      </c>
      <c r="Y96" s="10">
        <v>11.25</v>
      </c>
      <c r="Z96" s="10">
        <v>16.45</v>
      </c>
      <c r="AA96" s="10">
        <v>752</v>
      </c>
      <c r="AB96" s="10">
        <v>12.84</v>
      </c>
      <c r="AC96" s="10">
        <v>37.549999999999997</v>
      </c>
      <c r="AD96" s="10">
        <v>772</v>
      </c>
      <c r="AE96" s="10">
        <v>14.75</v>
      </c>
      <c r="AF96" s="10">
        <v>31.65</v>
      </c>
      <c r="AG96" s="10">
        <v>772</v>
      </c>
      <c r="AH96" s="10">
        <v>18.55</v>
      </c>
      <c r="AI96" s="10">
        <v>71.37</v>
      </c>
      <c r="AJ96" s="10">
        <v>838</v>
      </c>
      <c r="AK96" s="10">
        <v>24.1</v>
      </c>
      <c r="AL96" s="10">
        <v>71.06</v>
      </c>
      <c r="AM96" s="10">
        <v>838</v>
      </c>
      <c r="AN96" s="17">
        <f t="shared" si="54"/>
        <v>7.5982014319179507</v>
      </c>
      <c r="AO96" s="17">
        <f t="shared" si="55"/>
        <v>7.5226433564339601</v>
      </c>
      <c r="AP96" s="17">
        <f t="shared" si="60"/>
        <v>2.4954717686441579</v>
      </c>
      <c r="AQ96" s="17">
        <f t="shared" si="73"/>
        <v>22.147058721193655</v>
      </c>
      <c r="AR96" s="17">
        <f t="shared" si="74"/>
        <v>23.980780960763141</v>
      </c>
      <c r="AS96" s="17">
        <f t="shared" si="75"/>
        <v>21.583176897759976</v>
      </c>
      <c r="AT96" s="17">
        <f t="shared" si="76"/>
        <v>1.2305554580691618</v>
      </c>
      <c r="AU96" s="17">
        <f t="shared" si="61"/>
        <v>70.505634204150709</v>
      </c>
      <c r="AV96" s="17">
        <f t="shared" si="77"/>
        <v>109.49436579584929</v>
      </c>
      <c r="AW96" s="17">
        <f t="shared" si="87"/>
        <v>-0.30697535495081557</v>
      </c>
      <c r="AX96" s="17">
        <f t="shared" si="78"/>
        <v>-17.588392253212113</v>
      </c>
      <c r="AY96" s="17">
        <f t="shared" si="79"/>
        <v>-88.094026457362816</v>
      </c>
      <c r="AZ96" s="17"/>
      <c r="BA96" s="17">
        <f>((AN96)^2+(AO96)^2)-(AP96)^2</f>
        <v>108.09544871999999</v>
      </c>
      <c r="BB96" s="17">
        <f>2*AN96*AO96</f>
        <v>114.31711904532915</v>
      </c>
      <c r="BC96" s="17">
        <f t="shared" si="80"/>
        <v>0.94557534009528232</v>
      </c>
      <c r="BD96" s="17">
        <f t="shared" si="81"/>
        <v>0.33143815852655001</v>
      </c>
      <c r="BE96" s="17">
        <f t="shared" si="82"/>
        <v>18.990007653157985</v>
      </c>
      <c r="BF96" s="17">
        <f>Z96-N96</f>
        <v>14.337</v>
      </c>
      <c r="BG96" s="17"/>
      <c r="BH96" s="10">
        <f>X96</f>
        <v>752</v>
      </c>
      <c r="BI96" s="10">
        <f>AJ96</f>
        <v>838</v>
      </c>
      <c r="BJ96" s="10">
        <f t="shared" si="62"/>
        <v>86</v>
      </c>
      <c r="BK96" s="10">
        <f t="shared" si="63"/>
        <v>795</v>
      </c>
      <c r="BL96" s="10">
        <f t="shared" si="33"/>
        <v>43</v>
      </c>
      <c r="BM96" s="10">
        <v>2000</v>
      </c>
      <c r="BN96" s="10">
        <f t="shared" si="34"/>
        <v>5.0000000000000001E-4</v>
      </c>
      <c r="BO96" s="10">
        <f t="shared" si="83"/>
        <v>4.3000000000000003E-2</v>
      </c>
      <c r="BQ96" s="10">
        <f>AE96-Y96</f>
        <v>3.5</v>
      </c>
      <c r="BR96" s="10">
        <f>AF96-Z96</f>
        <v>15.2</v>
      </c>
      <c r="BS96" s="14">
        <f t="shared" si="36"/>
        <v>0.35</v>
      </c>
      <c r="BT96" s="14">
        <f t="shared" si="8"/>
        <v>1.52</v>
      </c>
      <c r="BU96" s="10">
        <f t="shared" si="9"/>
        <v>1.5597756248896826</v>
      </c>
      <c r="BV96" s="10">
        <f t="shared" si="90"/>
        <v>2.4328999999999996</v>
      </c>
      <c r="BW96" s="10">
        <f>AK96-Y96</f>
        <v>12.850000000000001</v>
      </c>
      <c r="BX96" s="10">
        <f>AL96-Z96</f>
        <v>54.61</v>
      </c>
      <c r="BY96" s="10">
        <f t="shared" si="64"/>
        <v>0.2988372093023256</v>
      </c>
      <c r="BZ96" s="10">
        <f t="shared" si="65"/>
        <v>1.2699999999999998</v>
      </c>
      <c r="CA96" s="10">
        <f t="shared" si="37"/>
        <v>1.3046852791626038</v>
      </c>
      <c r="CB96" s="10">
        <f t="shared" si="89"/>
        <v>1.7022036776636014</v>
      </c>
      <c r="CD96" s="10">
        <f>(ATAN2(J96-M96,K96-N96))</f>
        <v>1.088420833212199</v>
      </c>
      <c r="CE96" s="10">
        <f>(ATAN2(V96-Y96,W96-Z96))</f>
        <v>1.4087539715276083</v>
      </c>
      <c r="CF96" s="10">
        <f>ATAN2(AB96-AE96,AC96-AF96)</f>
        <v>1.8838780519432996</v>
      </c>
      <c r="CG96" s="10">
        <f>ATAN2(AH96-AK96,AI96-AL96)</f>
        <v>3.0857947770327918</v>
      </c>
      <c r="CI96" s="10">
        <f t="shared" si="66"/>
        <v>62.361920077171504</v>
      </c>
      <c r="CJ96" s="10">
        <f t="shared" si="66"/>
        <v>80.7156569408249</v>
      </c>
      <c r="CK96" s="10">
        <f t="shared" si="66"/>
        <v>107.93826149367834</v>
      </c>
      <c r="CL96" s="10">
        <f t="shared" si="66"/>
        <v>176.80301716749187</v>
      </c>
      <c r="CN96" s="10">
        <f t="shared" si="67"/>
        <v>62.361920077171504</v>
      </c>
      <c r="CO96" s="10">
        <f t="shared" si="67"/>
        <v>80.7156569408249</v>
      </c>
      <c r="CP96" s="10">
        <f t="shared" si="67"/>
        <v>107.93826149367834</v>
      </c>
      <c r="CQ96" s="10">
        <f t="shared" si="88"/>
        <v>176.80301716749187</v>
      </c>
      <c r="CS96" s="10">
        <f t="shared" si="68"/>
        <v>1.088420833212199</v>
      </c>
      <c r="CT96" s="10">
        <f t="shared" si="68"/>
        <v>1.4087539715276083</v>
      </c>
      <c r="CU96" s="10">
        <f t="shared" si="68"/>
        <v>1.8838780519432996</v>
      </c>
      <c r="CV96" s="10">
        <f t="shared" si="68"/>
        <v>3.0857947770327918</v>
      </c>
      <c r="CX96" s="10">
        <f t="shared" si="69"/>
        <v>0.32033313831540933</v>
      </c>
      <c r="CY96" s="10">
        <f t="shared" si="69"/>
        <v>0.47512408041569132</v>
      </c>
      <c r="CZ96" s="10">
        <f t="shared" si="70"/>
        <v>1.6770408055051835</v>
      </c>
      <c r="DB96" s="10">
        <f t="shared" si="71"/>
        <v>47.512408041569131</v>
      </c>
      <c r="DC96" s="10">
        <f t="shared" si="84"/>
        <v>39.000948965236823</v>
      </c>
      <c r="DE96" s="10">
        <f t="shared" si="72"/>
        <v>2257.4289179085631</v>
      </c>
      <c r="DF96" s="10">
        <f t="shared" si="72"/>
        <v>1521.0740201890071</v>
      </c>
      <c r="DH96" s="10">
        <f>(1/12*I96*(F96^2))</f>
        <v>8.6726405999999995E-10</v>
      </c>
      <c r="DJ96" s="10">
        <f t="shared" si="85"/>
        <v>6.5958641515482012E-4</v>
      </c>
      <c r="DK96" s="10">
        <f>((1/2*I96*(CA96^2))*1000)</f>
        <v>6.0598450924824201E-2</v>
      </c>
      <c r="DL96" s="10">
        <f>(I96*9.8*(BF96))/1000</f>
        <v>1.0003785119999999E-5</v>
      </c>
      <c r="DM96" s="10">
        <f t="shared" si="40"/>
        <v>6.1268041125099017E-2</v>
      </c>
      <c r="DN96" s="10">
        <f t="shared" si="86"/>
        <v>1.0884542510386517</v>
      </c>
    </row>
    <row r="97" spans="1:118" ht="16" x14ac:dyDescent="0.2">
      <c r="A97" s="10" t="s">
        <v>180</v>
      </c>
      <c r="B97" s="10" t="str">
        <f>MID(A97, SEARCH("M",A97), SEARCH("J",A97)- SEARCH("M",A97))</f>
        <v>M1</v>
      </c>
      <c r="C97" s="16">
        <v>75</v>
      </c>
      <c r="D97" s="11" t="str">
        <f>RIGHT(A97, LEN(A97) - SEARCH("J", A97) + 1)</f>
        <v>J4</v>
      </c>
      <c r="E97" s="10">
        <v>12.09</v>
      </c>
      <c r="F97" s="10">
        <f t="shared" si="58"/>
        <v>1.209E-2</v>
      </c>
      <c r="G97" s="10">
        <f>VLOOKUP(B97,'[1]General info'!$A$6:$I$12,9,FALSE)</f>
        <v>17.860999999999997</v>
      </c>
      <c r="H97" s="14">
        <v>7.1199999999999999E-2</v>
      </c>
      <c r="I97" s="10">
        <f t="shared" si="59"/>
        <v>7.1199999999999996E-5</v>
      </c>
      <c r="J97" s="10">
        <v>11.01</v>
      </c>
      <c r="K97" s="10">
        <v>8.7080000000000002</v>
      </c>
      <c r="L97" s="10">
        <v>410</v>
      </c>
      <c r="M97" s="10">
        <v>7.5289999999999999</v>
      </c>
      <c r="N97" s="10">
        <v>2.8769999999999998</v>
      </c>
      <c r="O97" s="10">
        <v>410</v>
      </c>
      <c r="P97" s="10">
        <v>0.28999999999999998</v>
      </c>
      <c r="Q97" s="10">
        <v>5</v>
      </c>
      <c r="R97" s="10">
        <v>410</v>
      </c>
      <c r="S97" s="10">
        <v>5.5890000000000004</v>
      </c>
      <c r="T97" s="10">
        <v>-0.154</v>
      </c>
      <c r="U97" s="10">
        <v>410</v>
      </c>
      <c r="V97" s="10">
        <v>14.36</v>
      </c>
      <c r="W97" s="10">
        <v>23.16</v>
      </c>
      <c r="X97" s="10">
        <v>446</v>
      </c>
      <c r="Y97" s="10">
        <v>12.95</v>
      </c>
      <c r="Z97" s="10">
        <v>16.829999999999998</v>
      </c>
      <c r="AA97" s="10">
        <v>446</v>
      </c>
      <c r="AB97" s="10">
        <v>16.760000000000002</v>
      </c>
      <c r="AC97" s="10">
        <v>36.72</v>
      </c>
      <c r="AD97" s="10">
        <v>466</v>
      </c>
      <c r="AE97" s="10">
        <v>18.45</v>
      </c>
      <c r="AF97" s="10">
        <v>30.86</v>
      </c>
      <c r="AG97" s="10">
        <v>466</v>
      </c>
      <c r="AH97" s="10">
        <v>29.63</v>
      </c>
      <c r="AI97" s="10">
        <v>69.040000000000006</v>
      </c>
      <c r="AJ97" s="10">
        <v>533</v>
      </c>
      <c r="AK97" s="10">
        <v>35.130000000000003</v>
      </c>
      <c r="AL97" s="10">
        <v>68.41</v>
      </c>
      <c r="AM97" s="10">
        <v>533</v>
      </c>
      <c r="AN97" s="17">
        <f t="shared" si="54"/>
        <v>7.543888254739727</v>
      </c>
      <c r="AO97" s="17">
        <f t="shared" si="55"/>
        <v>7.3920982812730518</v>
      </c>
      <c r="AP97" s="17">
        <f t="shared" si="60"/>
        <v>3.5986887889896781</v>
      </c>
      <c r="AQ97" s="17">
        <f t="shared" si="73"/>
        <v>22.972820897747841</v>
      </c>
      <c r="AR97" s="17">
        <f t="shared" si="74"/>
        <v>24.909296196400252</v>
      </c>
      <c r="AS97" s="17">
        <f t="shared" si="75"/>
        <v>21.402398230104961</v>
      </c>
      <c r="AT97" s="17">
        <f t="shared" si="76"/>
        <v>1.2377827268826223</v>
      </c>
      <c r="AU97" s="17">
        <f t="shared" si="61"/>
        <v>70.919726204568519</v>
      </c>
      <c r="AV97" s="17">
        <f t="shared" si="77"/>
        <v>109.08027379543148</v>
      </c>
      <c r="AW97" s="17">
        <f t="shared" si="87"/>
        <v>-0.28527345297558493</v>
      </c>
      <c r="AX97" s="17">
        <f t="shared" si="78"/>
        <v>-16.344964862624771</v>
      </c>
      <c r="AY97" s="17">
        <f t="shared" si="79"/>
        <v>-87.264691067193297</v>
      </c>
      <c r="AZ97" s="17"/>
      <c r="BA97" s="17">
        <f>((AN97)^2+(AO97)^2)-(AP97)^2</f>
        <v>98.602806000000015</v>
      </c>
      <c r="BB97" s="17">
        <f>2*AN97*AO97</f>
        <v>111.53032680395499</v>
      </c>
      <c r="BC97" s="17">
        <f t="shared" si="80"/>
        <v>0.88408963575728938</v>
      </c>
      <c r="BD97" s="17">
        <f t="shared" si="81"/>
        <v>0.4862539842484932</v>
      </c>
      <c r="BE97" s="17">
        <f t="shared" si="82"/>
        <v>27.860301068857634</v>
      </c>
      <c r="BF97" s="17">
        <f>Z97-N97</f>
        <v>13.952999999999999</v>
      </c>
      <c r="BG97" s="17"/>
      <c r="BH97" s="10">
        <f>X97</f>
        <v>446</v>
      </c>
      <c r="BI97" s="10">
        <f>AJ97</f>
        <v>533</v>
      </c>
      <c r="BJ97" s="10">
        <f t="shared" si="62"/>
        <v>87</v>
      </c>
      <c r="BK97" s="10">
        <f t="shared" si="63"/>
        <v>489.5</v>
      </c>
      <c r="BL97" s="10">
        <f t="shared" si="33"/>
        <v>43.5</v>
      </c>
      <c r="BM97" s="10">
        <v>2000</v>
      </c>
      <c r="BN97" s="10">
        <f t="shared" si="34"/>
        <v>5.0000000000000001E-4</v>
      </c>
      <c r="BO97" s="10">
        <f t="shared" si="83"/>
        <v>4.3500000000000004E-2</v>
      </c>
      <c r="BQ97" s="10">
        <f>AE97-Y97</f>
        <v>5.5</v>
      </c>
      <c r="BR97" s="10">
        <f>AF97-Z97</f>
        <v>14.030000000000001</v>
      </c>
      <c r="BS97" s="14">
        <f t="shared" si="36"/>
        <v>0.55000000000000004</v>
      </c>
      <c r="BT97" s="14">
        <f t="shared" si="8"/>
        <v>1.403</v>
      </c>
      <c r="BU97" s="10">
        <f t="shared" si="9"/>
        <v>1.5069535493836563</v>
      </c>
      <c r="BV97" s="10">
        <f t="shared" si="90"/>
        <v>2.2709090000000001</v>
      </c>
      <c r="BW97" s="10">
        <f>AK97-Y97</f>
        <v>22.180000000000003</v>
      </c>
      <c r="BX97" s="10">
        <f>AL97-Z97</f>
        <v>51.58</v>
      </c>
      <c r="BY97" s="10">
        <f t="shared" si="64"/>
        <v>0.50988505747126445</v>
      </c>
      <c r="BZ97" s="10">
        <f t="shared" si="65"/>
        <v>1.1857471264367814</v>
      </c>
      <c r="CA97" s="10">
        <f t="shared" si="37"/>
        <v>1.2907280967289583</v>
      </c>
      <c r="CB97" s="10">
        <f t="shared" si="89"/>
        <v>1.6659790196855591</v>
      </c>
      <c r="CD97" s="10">
        <f>(ATAN2(J97-M97,K97-N97))</f>
        <v>1.0325991573271265</v>
      </c>
      <c r="CE97" s="10">
        <f>(ATAN2(V97-Y97,W97-Z97))</f>
        <v>1.351625624816549</v>
      </c>
      <c r="CF97" s="10">
        <f>ATAN2(AB97-AE97,AC97-AF97)</f>
        <v>1.8515734582086718</v>
      </c>
      <c r="CG97" s="10">
        <f>ATAN2(AH97-AK97,AI97-AL97)</f>
        <v>3.0275442624910816</v>
      </c>
      <c r="CI97" s="10">
        <f t="shared" si="66"/>
        <v>59.163573643609645</v>
      </c>
      <c r="CJ97" s="10">
        <f t="shared" si="66"/>
        <v>77.442443783721117</v>
      </c>
      <c r="CK97" s="10">
        <f t="shared" si="66"/>
        <v>106.0873446137994</v>
      </c>
      <c r="CL97" s="10">
        <f t="shared" si="66"/>
        <v>173.46550852978643</v>
      </c>
      <c r="CN97" s="10">
        <f t="shared" si="67"/>
        <v>59.163573643609645</v>
      </c>
      <c r="CO97" s="10">
        <f t="shared" si="67"/>
        <v>77.442443783721117</v>
      </c>
      <c r="CP97" s="10">
        <f t="shared" si="67"/>
        <v>106.0873446137994</v>
      </c>
      <c r="CQ97" s="10">
        <f t="shared" si="88"/>
        <v>173.46550852978643</v>
      </c>
      <c r="CS97" s="10">
        <f t="shared" si="68"/>
        <v>1.0325991573271265</v>
      </c>
      <c r="CT97" s="10">
        <f t="shared" si="68"/>
        <v>1.351625624816549</v>
      </c>
      <c r="CU97" s="10">
        <f t="shared" si="68"/>
        <v>1.8515734582086718</v>
      </c>
      <c r="CV97" s="10">
        <f t="shared" si="68"/>
        <v>3.0275442624910816</v>
      </c>
      <c r="CX97" s="10">
        <f t="shared" si="69"/>
        <v>0.31902646748942254</v>
      </c>
      <c r="CY97" s="10">
        <f t="shared" si="69"/>
        <v>0.49994783339212279</v>
      </c>
      <c r="CZ97" s="10">
        <f t="shared" si="70"/>
        <v>1.6759186376745325</v>
      </c>
      <c r="DB97" s="10">
        <f t="shared" si="71"/>
        <v>49.994783339212276</v>
      </c>
      <c r="DC97" s="10">
        <f t="shared" si="84"/>
        <v>38.526865233897297</v>
      </c>
      <c r="DE97" s="10">
        <f t="shared" si="72"/>
        <v>2499.4783611347775</v>
      </c>
      <c r="DF97" s="10">
        <f t="shared" si="72"/>
        <v>1484.3193447508843</v>
      </c>
      <c r="DH97" s="10">
        <f>(1/12*I97*(F97^2))</f>
        <v>8.6726405999999995E-10</v>
      </c>
      <c r="DJ97" s="10">
        <f t="shared" si="85"/>
        <v>6.4364841063259577E-4</v>
      </c>
      <c r="DK97" s="10">
        <f>((1/2*I97*(CA97^2))*1000)</f>
        <v>5.93088531008059E-2</v>
      </c>
      <c r="DL97" s="10">
        <f>(I97*9.8*(BF97))/1000</f>
        <v>9.7358452799999991E-6</v>
      </c>
      <c r="DM97" s="10">
        <f t="shared" si="40"/>
        <v>5.9962237356718497E-2</v>
      </c>
      <c r="DN97" s="10">
        <f t="shared" si="86"/>
        <v>1.0852484527707884</v>
      </c>
    </row>
    <row r="98" spans="1:118" ht="16" x14ac:dyDescent="0.2">
      <c r="A98" s="10" t="s">
        <v>181</v>
      </c>
      <c r="B98" s="10" t="str">
        <f>MID(A98, SEARCH("M",A98), SEARCH("J",A98)- SEARCH("M",A98))</f>
        <v>M1</v>
      </c>
      <c r="C98" s="16">
        <v>75</v>
      </c>
      <c r="D98" s="11" t="str">
        <f>RIGHT(A98, LEN(A98) - SEARCH("J", A98) + 1)</f>
        <v>J5</v>
      </c>
      <c r="E98" s="10">
        <v>12.09</v>
      </c>
      <c r="F98" s="10">
        <f t="shared" si="58"/>
        <v>1.209E-2</v>
      </c>
      <c r="G98" s="10">
        <f>VLOOKUP(B98,'[1]General info'!$A$6:$I$12,9,FALSE)</f>
        <v>17.860999999999997</v>
      </c>
      <c r="H98" s="14">
        <v>7.1199999999999999E-2</v>
      </c>
      <c r="I98" s="10">
        <f t="shared" si="59"/>
        <v>7.1199999999999996E-5</v>
      </c>
      <c r="J98" s="10">
        <v>11.19</v>
      </c>
      <c r="K98" s="10">
        <v>7.9790000000000001</v>
      </c>
      <c r="L98" s="10">
        <v>406</v>
      </c>
      <c r="M98" s="10">
        <v>8.4450000000000003</v>
      </c>
      <c r="N98" s="10">
        <v>2.2810000000000001</v>
      </c>
      <c r="O98" s="10">
        <v>406</v>
      </c>
      <c r="P98" s="10">
        <v>0.82299999999999995</v>
      </c>
      <c r="Q98" s="10">
        <v>3.9409999999999998</v>
      </c>
      <c r="R98" s="10">
        <v>406</v>
      </c>
      <c r="S98" s="10">
        <v>7.1820000000000004</v>
      </c>
      <c r="T98" s="10">
        <v>-0.29699999999999999</v>
      </c>
      <c r="U98" s="10">
        <v>406</v>
      </c>
      <c r="V98" s="10">
        <v>13.58</v>
      </c>
      <c r="W98" s="10">
        <v>22.35</v>
      </c>
      <c r="X98" s="10">
        <v>450</v>
      </c>
      <c r="Y98" s="10">
        <v>13.13</v>
      </c>
      <c r="Z98" s="10">
        <v>16.600000000000001</v>
      </c>
      <c r="AA98" s="10">
        <v>450</v>
      </c>
      <c r="AB98" s="10">
        <v>15.23</v>
      </c>
      <c r="AC98" s="10">
        <v>36.1</v>
      </c>
      <c r="AD98" s="10">
        <v>470</v>
      </c>
      <c r="AE98" s="10">
        <v>16.88</v>
      </c>
      <c r="AF98" s="10">
        <v>30.89</v>
      </c>
      <c r="AG98" s="10">
        <v>470</v>
      </c>
      <c r="AH98" s="10">
        <v>23.14</v>
      </c>
      <c r="AI98" s="10">
        <v>66.55</v>
      </c>
      <c r="AJ98" s="10">
        <v>530</v>
      </c>
      <c r="AK98" s="10">
        <v>28.51</v>
      </c>
      <c r="AL98" s="10">
        <v>66.19</v>
      </c>
      <c r="AM98" s="10">
        <v>530</v>
      </c>
      <c r="AN98" s="17">
        <f t="shared" si="54"/>
        <v>7.8006720223324351</v>
      </c>
      <c r="AO98" s="17">
        <f t="shared" si="55"/>
        <v>7.6418273338253329</v>
      </c>
      <c r="AP98" s="17">
        <f t="shared" si="60"/>
        <v>2.870758262201818</v>
      </c>
      <c r="AQ98" s="17">
        <f t="shared" si="73"/>
        <v>22.397150041913818</v>
      </c>
      <c r="AR98" s="17">
        <f t="shared" si="74"/>
        <v>23.533402070249004</v>
      </c>
      <c r="AS98" s="17">
        <f t="shared" si="75"/>
        <v>20.715525240746373</v>
      </c>
      <c r="AT98" s="17">
        <f t="shared" si="76"/>
        <v>1.1993698356803069</v>
      </c>
      <c r="AU98" s="17">
        <f t="shared" si="61"/>
        <v>68.718829659780639</v>
      </c>
      <c r="AV98" s="17">
        <f t="shared" si="77"/>
        <v>111.28117034021936</v>
      </c>
      <c r="AW98" s="17">
        <f t="shared" si="87"/>
        <v>-0.21444193470271913</v>
      </c>
      <c r="AX98" s="17">
        <f t="shared" si="78"/>
        <v>-12.286617809085792</v>
      </c>
      <c r="AY98" s="17">
        <f t="shared" si="79"/>
        <v>-81.005447468866436</v>
      </c>
      <c r="AZ98" s="17"/>
      <c r="BA98" s="17">
        <f>((AN98)^2+(AO98)^2)-(AP98)^2</f>
        <v>111.006756</v>
      </c>
      <c r="BB98" s="17">
        <f>2*AN98*AO98</f>
        <v>119.22277736493308</v>
      </c>
      <c r="BC98" s="17">
        <f t="shared" si="80"/>
        <v>0.93108681456241882</v>
      </c>
      <c r="BD98" s="17">
        <f t="shared" si="81"/>
        <v>0.37341549409175823</v>
      </c>
      <c r="BE98" s="17">
        <f t="shared" si="82"/>
        <v>21.395131816248664</v>
      </c>
      <c r="BF98" s="17">
        <f>Z98-N98</f>
        <v>14.319000000000001</v>
      </c>
      <c r="BG98" s="17"/>
      <c r="BH98" s="10">
        <f>X98</f>
        <v>450</v>
      </c>
      <c r="BI98" s="10">
        <f>AJ98</f>
        <v>530</v>
      </c>
      <c r="BJ98" s="10">
        <f t="shared" si="62"/>
        <v>80</v>
      </c>
      <c r="BK98" s="10">
        <f t="shared" si="63"/>
        <v>490</v>
      </c>
      <c r="BL98" s="10">
        <f t="shared" si="33"/>
        <v>40</v>
      </c>
      <c r="BM98" s="10">
        <v>2000</v>
      </c>
      <c r="BN98" s="10">
        <f t="shared" si="34"/>
        <v>5.0000000000000001E-4</v>
      </c>
      <c r="BO98" s="10">
        <f t="shared" si="83"/>
        <v>0.04</v>
      </c>
      <c r="BQ98" s="10">
        <f>AE98-Y98</f>
        <v>3.7499999999999982</v>
      </c>
      <c r="BR98" s="10">
        <f>AF98-Z98</f>
        <v>14.29</v>
      </c>
      <c r="BS98" s="14">
        <f t="shared" si="36"/>
        <v>0.37499999999999983</v>
      </c>
      <c r="BT98" s="14">
        <f t="shared" si="8"/>
        <v>1.4289999999999998</v>
      </c>
      <c r="BU98" s="10">
        <f t="shared" si="9"/>
        <v>1.4773848516889563</v>
      </c>
      <c r="BV98" s="10">
        <f t="shared" si="90"/>
        <v>2.1826659999999993</v>
      </c>
      <c r="BW98" s="10">
        <f>AK98-Y98</f>
        <v>15.38</v>
      </c>
      <c r="BX98" s="10">
        <f>AL98-Z98</f>
        <v>49.589999999999996</v>
      </c>
      <c r="BY98" s="10">
        <f t="shared" si="64"/>
        <v>0.38450000000000001</v>
      </c>
      <c r="BZ98" s="10">
        <f t="shared" si="65"/>
        <v>1.2397499999999997</v>
      </c>
      <c r="CA98" s="10">
        <f t="shared" si="37"/>
        <v>1.2980062836904909</v>
      </c>
      <c r="CB98" s="10">
        <f t="shared" si="89"/>
        <v>1.684820312499999</v>
      </c>
      <c r="CD98" s="10">
        <f>(ATAN2(J98-M98,K98-N98))</f>
        <v>1.1218566593365051</v>
      </c>
      <c r="CE98" s="10">
        <f>(ATAN2(V98-Y98,W98-Z98))</f>
        <v>1.4926946490749113</v>
      </c>
      <c r="CF98" s="10">
        <f>ATAN2(AB98-AE98,AC98-AF98)</f>
        <v>1.8775017201898838</v>
      </c>
      <c r="CG98" s="10">
        <f>ATAN2(AH98-AK98,AI98-AL98)</f>
        <v>3.0746537074802012</v>
      </c>
      <c r="CI98" s="10">
        <f t="shared" si="66"/>
        <v>64.277651798627502</v>
      </c>
      <c r="CJ98" s="10">
        <f t="shared" si="66"/>
        <v>85.525103493753917</v>
      </c>
      <c r="CK98" s="10">
        <f t="shared" si="66"/>
        <v>107.57292459543237</v>
      </c>
      <c r="CL98" s="10">
        <f t="shared" si="66"/>
        <v>176.16468090286671</v>
      </c>
      <c r="CN98" s="10">
        <f t="shared" si="67"/>
        <v>64.277651798627502</v>
      </c>
      <c r="CO98" s="10">
        <f t="shared" si="67"/>
        <v>85.525103493753917</v>
      </c>
      <c r="CP98" s="10">
        <f t="shared" si="67"/>
        <v>107.57292459543237</v>
      </c>
      <c r="CQ98" s="10">
        <f t="shared" si="88"/>
        <v>176.16468090286671</v>
      </c>
      <c r="CS98" s="10">
        <f t="shared" si="68"/>
        <v>1.1218566593365051</v>
      </c>
      <c r="CT98" s="10">
        <f t="shared" si="68"/>
        <v>1.4926946490749116</v>
      </c>
      <c r="CU98" s="10">
        <f t="shared" si="68"/>
        <v>1.8775017201898838</v>
      </c>
      <c r="CV98" s="10">
        <f t="shared" si="68"/>
        <v>3.0746537074802012</v>
      </c>
      <c r="CX98" s="10">
        <f t="shared" si="69"/>
        <v>0.37083798973840643</v>
      </c>
      <c r="CY98" s="10">
        <f t="shared" si="69"/>
        <v>0.38480707111497225</v>
      </c>
      <c r="CZ98" s="10">
        <f t="shared" si="70"/>
        <v>1.5819590584052896</v>
      </c>
      <c r="DB98" s="10">
        <f t="shared" si="71"/>
        <v>38.480707111497225</v>
      </c>
      <c r="DC98" s="10">
        <f t="shared" si="84"/>
        <v>39.548976460132238</v>
      </c>
      <c r="DE98" s="10">
        <f t="shared" si="72"/>
        <v>1480.764819800833</v>
      </c>
      <c r="DF98" s="10">
        <f t="shared" si="72"/>
        <v>1564.1215390440939</v>
      </c>
      <c r="DH98" s="10">
        <f>(1/12*I98*(F98^2))</f>
        <v>8.6726405999999995E-10</v>
      </c>
      <c r="DJ98" s="10">
        <f t="shared" si="85"/>
        <v>6.7825319814241467E-4</v>
      </c>
      <c r="DK98" s="10">
        <f>((1/2*I98*(CA98^2))*1000)</f>
        <v>5.9979603124999961E-2</v>
      </c>
      <c r="DL98" s="10">
        <f>(I98*9.8*(BF98))/1000</f>
        <v>9.9912254399999993E-6</v>
      </c>
      <c r="DM98" s="10">
        <f t="shared" si="40"/>
        <v>6.0667847548582378E-2</v>
      </c>
      <c r="DN98" s="10">
        <f t="shared" si="86"/>
        <v>1.1308064121880017</v>
      </c>
    </row>
    <row r="99" spans="1:118" ht="16" x14ac:dyDescent="0.2">
      <c r="A99" s="10" t="s">
        <v>182</v>
      </c>
      <c r="B99" s="10" t="str">
        <f>MID(A99, SEARCH("M",A99), SEARCH("J",A99)- SEARCH("M",A99))</f>
        <v>M2</v>
      </c>
      <c r="C99" s="16">
        <v>75</v>
      </c>
      <c r="D99" s="11" t="str">
        <f>RIGHT(A99, LEN(A99) - SEARCH("J", A99) + 1)</f>
        <v>J1</v>
      </c>
      <c r="E99" s="10">
        <v>15.18</v>
      </c>
      <c r="F99" s="10">
        <f t="shared" si="58"/>
        <v>1.5179999999999999E-2</v>
      </c>
      <c r="G99" s="10">
        <f>VLOOKUP(B99,'[1]General info'!$A$6:$I$12,9,FALSE)</f>
        <v>20.53</v>
      </c>
      <c r="H99" s="14">
        <v>0.67800000000000005</v>
      </c>
      <c r="I99" s="10">
        <f t="shared" si="59"/>
        <v>6.78E-4</v>
      </c>
      <c r="J99" s="10">
        <v>10.46</v>
      </c>
      <c r="K99" s="10">
        <v>8.7349999999999994</v>
      </c>
      <c r="L99" s="10">
        <v>51</v>
      </c>
      <c r="M99" s="10">
        <v>7.9960000000000004</v>
      </c>
      <c r="N99" s="10">
        <v>2.992</v>
      </c>
      <c r="O99" s="10">
        <v>51</v>
      </c>
      <c r="P99" s="10">
        <v>0.82699999999999996</v>
      </c>
      <c r="Q99" s="10">
        <v>3.7469999999999999</v>
      </c>
      <c r="R99" s="10">
        <v>51</v>
      </c>
      <c r="S99" s="10">
        <v>6.367</v>
      </c>
      <c r="T99" s="10">
        <v>0.46899999999999997</v>
      </c>
      <c r="U99" s="10">
        <v>51</v>
      </c>
      <c r="V99" s="10">
        <v>12.87</v>
      </c>
      <c r="W99" s="10">
        <v>22.85</v>
      </c>
      <c r="X99" s="10">
        <v>81</v>
      </c>
      <c r="Y99" s="10">
        <v>11.85</v>
      </c>
      <c r="Z99" s="10">
        <v>16.3</v>
      </c>
      <c r="AA99" s="10">
        <v>81</v>
      </c>
      <c r="AB99" s="10">
        <v>14.95</v>
      </c>
      <c r="AC99" s="10">
        <v>37.75</v>
      </c>
      <c r="AD99" s="10">
        <v>101</v>
      </c>
      <c r="AE99" s="10">
        <v>16.59</v>
      </c>
      <c r="AF99" s="10">
        <v>31.83</v>
      </c>
      <c r="AG99" s="10">
        <v>101</v>
      </c>
      <c r="AH99" s="10">
        <v>21.75</v>
      </c>
      <c r="AI99" s="10">
        <v>68.11</v>
      </c>
      <c r="AJ99" s="10">
        <v>151</v>
      </c>
      <c r="AK99" s="10">
        <v>26.89</v>
      </c>
      <c r="AL99" s="10">
        <v>65.84</v>
      </c>
      <c r="AM99" s="10">
        <v>151</v>
      </c>
      <c r="AN99" s="17">
        <f t="shared" si="54"/>
        <v>7.2086466136161791</v>
      </c>
      <c r="AO99" s="17">
        <f t="shared" si="55"/>
        <v>6.4371487476987825</v>
      </c>
      <c r="AP99" s="17">
        <f t="shared" si="60"/>
        <v>3.0031933004720162</v>
      </c>
      <c r="AQ99" s="17">
        <f t="shared" si="73"/>
        <v>22.582259807202643</v>
      </c>
      <c r="AR99" s="17">
        <f t="shared" si="74"/>
        <v>23.306612151919463</v>
      </c>
      <c r="AS99" s="17">
        <f t="shared" si="75"/>
        <v>20.447396900339172</v>
      </c>
      <c r="AT99" s="17">
        <f t="shared" si="76"/>
        <v>1.0930076632659929</v>
      </c>
      <c r="AU99" s="17">
        <f t="shared" si="61"/>
        <v>62.624726080597654</v>
      </c>
      <c r="AV99" s="17">
        <f t="shared" si="77"/>
        <v>117.37527391940235</v>
      </c>
      <c r="AW99" s="17">
        <f t="shared" si="87"/>
        <v>-0.10492776612760953</v>
      </c>
      <c r="AX99" s="17">
        <f t="shared" si="78"/>
        <v>-6.011918152847783</v>
      </c>
      <c r="AY99" s="17">
        <f t="shared" si="79"/>
        <v>-68.636644233445438</v>
      </c>
      <c r="AZ99" s="17"/>
      <c r="BA99" s="17">
        <f>((AN99)^2+(AO99)^2)-(AP99)^2</f>
        <v>84.382300000000015</v>
      </c>
      <c r="BB99" s="17">
        <f>2*AN99*AO99</f>
        <v>92.806261042884913</v>
      </c>
      <c r="BC99" s="17">
        <f t="shared" si="80"/>
        <v>0.90923068176410793</v>
      </c>
      <c r="BD99" s="17">
        <f t="shared" si="81"/>
        <v>0.42936403335814366</v>
      </c>
      <c r="BE99" s="17">
        <f t="shared" si="82"/>
        <v>24.600746986134304</v>
      </c>
      <c r="BF99" s="17">
        <f>Z99-N99</f>
        <v>13.308</v>
      </c>
      <c r="BG99" s="17"/>
      <c r="BH99" s="10">
        <f>X99</f>
        <v>81</v>
      </c>
      <c r="BI99" s="10">
        <f>AJ99</f>
        <v>151</v>
      </c>
      <c r="BJ99" s="10">
        <f t="shared" si="62"/>
        <v>70</v>
      </c>
      <c r="BK99" s="10">
        <f t="shared" si="63"/>
        <v>116</v>
      </c>
      <c r="BL99" s="10">
        <f t="shared" si="33"/>
        <v>35</v>
      </c>
      <c r="BM99" s="10">
        <v>2000</v>
      </c>
      <c r="BN99" s="10">
        <f t="shared" si="34"/>
        <v>5.0000000000000001E-4</v>
      </c>
      <c r="BO99" s="10">
        <f t="shared" si="83"/>
        <v>3.5000000000000003E-2</v>
      </c>
      <c r="BQ99" s="10">
        <f>AE99-Y99</f>
        <v>4.74</v>
      </c>
      <c r="BR99" s="10">
        <f>AF99-Z99</f>
        <v>15.529999999999998</v>
      </c>
      <c r="BS99" s="14">
        <f t="shared" si="36"/>
        <v>0.47399999999999998</v>
      </c>
      <c r="BT99" s="14">
        <f t="shared" si="8"/>
        <v>1.5529999999999997</v>
      </c>
      <c r="BU99" s="10">
        <f t="shared" si="9"/>
        <v>1.6237256541669838</v>
      </c>
      <c r="BV99" s="10">
        <f t="shared" si="90"/>
        <v>2.6364849999999995</v>
      </c>
      <c r="BW99" s="10">
        <f>AK99-Y99</f>
        <v>15.040000000000001</v>
      </c>
      <c r="BX99" s="10">
        <f>AL99-Z99</f>
        <v>49.540000000000006</v>
      </c>
      <c r="BY99" s="10">
        <f t="shared" si="64"/>
        <v>0.42971428571428572</v>
      </c>
      <c r="BZ99" s="10">
        <f t="shared" si="65"/>
        <v>1.4154285714285715</v>
      </c>
      <c r="CA99" s="10">
        <f t="shared" si="37"/>
        <v>1.4792202027295549</v>
      </c>
      <c r="CB99" s="10">
        <f t="shared" si="89"/>
        <v>2.1880924081632656</v>
      </c>
      <c r="CD99" s="10">
        <f>(ATAN2(J99-M99,K99-N99))</f>
        <v>1.1655053221585718</v>
      </c>
      <c r="CE99" s="10">
        <f>(ATAN2(V99-Y99,W99-Z99))</f>
        <v>1.4163119276300389</v>
      </c>
      <c r="CF99" s="10">
        <f>ATAN2(AB99-AE99,AC99-AF99)</f>
        <v>1.8410460702403131</v>
      </c>
      <c r="CG99" s="10">
        <f>ATAN2(AH99-AK99,AI99-AL99)</f>
        <v>2.7257174342540189</v>
      </c>
      <c r="CI99" s="10">
        <f t="shared" si="66"/>
        <v>66.778535959721509</v>
      </c>
      <c r="CJ99" s="10">
        <f t="shared" si="66"/>
        <v>81.148695927239316</v>
      </c>
      <c r="CK99" s="10">
        <f t="shared" si="66"/>
        <v>105.48416971391565</v>
      </c>
      <c r="CL99" s="10">
        <f t="shared" si="66"/>
        <v>156.17210512798272</v>
      </c>
      <c r="CN99" s="10">
        <f t="shared" si="67"/>
        <v>66.778535959721509</v>
      </c>
      <c r="CO99" s="10">
        <f t="shared" si="67"/>
        <v>81.148695927239316</v>
      </c>
      <c r="CP99" s="10">
        <f t="shared" si="67"/>
        <v>105.48416971391565</v>
      </c>
      <c r="CQ99" s="10">
        <f t="shared" si="88"/>
        <v>156.17210512798272</v>
      </c>
      <c r="CS99" s="10">
        <f t="shared" si="68"/>
        <v>1.1655053221585718</v>
      </c>
      <c r="CT99" s="10">
        <f t="shared" si="68"/>
        <v>1.4163119276300389</v>
      </c>
      <c r="CU99" s="10">
        <f t="shared" si="68"/>
        <v>1.8410460702403131</v>
      </c>
      <c r="CV99" s="10">
        <f t="shared" si="68"/>
        <v>2.7257174342540189</v>
      </c>
      <c r="CX99" s="10">
        <f t="shared" si="69"/>
        <v>0.25080660547146705</v>
      </c>
      <c r="CY99" s="10">
        <f t="shared" si="69"/>
        <v>0.4247341426102742</v>
      </c>
      <c r="CZ99" s="10">
        <f t="shared" si="70"/>
        <v>1.30940550662398</v>
      </c>
      <c r="DB99" s="10">
        <f t="shared" si="71"/>
        <v>42.473414261027422</v>
      </c>
      <c r="DC99" s="10">
        <f t="shared" si="84"/>
        <v>37.411585903542282</v>
      </c>
      <c r="DE99" s="10">
        <f t="shared" si="72"/>
        <v>1803.9909189888476</v>
      </c>
      <c r="DF99" s="10">
        <f t="shared" si="72"/>
        <v>1399.6267598181234</v>
      </c>
      <c r="DH99" s="10">
        <f>(1/12*I99*(F99^2))</f>
        <v>1.3019430599999999E-8</v>
      </c>
      <c r="DJ99" s="10">
        <f t="shared" si="85"/>
        <v>9.1111717326774633E-3</v>
      </c>
      <c r="DK99" s="10">
        <f>((1/2*I99*(CA99^2))*1000)</f>
        <v>0.74176332636734699</v>
      </c>
      <c r="DL99" s="10">
        <f>(I99*9.8*(BF99))/1000</f>
        <v>8.8423675200000013E-5</v>
      </c>
      <c r="DM99" s="10">
        <f t="shared" si="40"/>
        <v>0.7509629217752245</v>
      </c>
      <c r="DN99" s="10">
        <f t="shared" si="86"/>
        <v>1.2283125100424948</v>
      </c>
    </row>
    <row r="100" spans="1:118" ht="16" x14ac:dyDescent="0.2">
      <c r="A100" s="10" t="s">
        <v>183</v>
      </c>
      <c r="B100" s="10" t="str">
        <f>MID(A100, SEARCH("M",A100), SEARCH("J",A100)- SEARCH("M",A100))</f>
        <v>M2</v>
      </c>
      <c r="C100" s="16">
        <v>75</v>
      </c>
      <c r="D100" s="11" t="str">
        <f>RIGHT(A100, LEN(A100) - SEARCH("J", A100) + 1)</f>
        <v>J2</v>
      </c>
      <c r="E100" s="10">
        <v>15.18</v>
      </c>
      <c r="F100" s="10">
        <f t="shared" si="58"/>
        <v>1.5179999999999999E-2</v>
      </c>
      <c r="G100" s="10">
        <f>VLOOKUP(B100,'[1]General info'!$A$6:$I$12,9,FALSE)</f>
        <v>20.53</v>
      </c>
      <c r="H100" s="14">
        <v>0.67800000000000005</v>
      </c>
      <c r="I100" s="10">
        <f t="shared" si="59"/>
        <v>6.78E-4</v>
      </c>
      <c r="J100" s="10">
        <v>11.9</v>
      </c>
      <c r="K100" s="10">
        <v>6.51</v>
      </c>
      <c r="L100" s="10">
        <v>490</v>
      </c>
      <c r="M100" s="10">
        <v>8.4730000000000008</v>
      </c>
      <c r="N100" s="10">
        <v>1.0649999999999999</v>
      </c>
      <c r="O100" s="10">
        <v>490</v>
      </c>
      <c r="P100" s="10">
        <v>2.16</v>
      </c>
      <c r="Q100" s="10">
        <v>3.39</v>
      </c>
      <c r="R100" s="10">
        <v>490</v>
      </c>
      <c r="S100" s="10">
        <v>7.2569999999999997</v>
      </c>
      <c r="T100" s="10">
        <v>-0.57999999999999996</v>
      </c>
      <c r="U100" s="10">
        <v>490</v>
      </c>
      <c r="V100" s="10">
        <v>15.6</v>
      </c>
      <c r="W100" s="10">
        <v>21.88</v>
      </c>
      <c r="X100" s="10">
        <v>551</v>
      </c>
      <c r="Y100" s="10">
        <v>14.53</v>
      </c>
      <c r="Z100" s="10">
        <v>16.100000000000001</v>
      </c>
      <c r="AA100" s="10">
        <v>551</v>
      </c>
      <c r="AB100" s="10">
        <v>19.739999999999998</v>
      </c>
      <c r="AC100" s="10">
        <v>39.6</v>
      </c>
      <c r="AD100" s="10">
        <v>571</v>
      </c>
      <c r="AE100" s="10">
        <v>21.17</v>
      </c>
      <c r="AF100" s="10">
        <v>33.92</v>
      </c>
      <c r="AG100" s="10">
        <v>571</v>
      </c>
      <c r="AH100" s="10">
        <v>28.51</v>
      </c>
      <c r="AI100" s="10">
        <v>68.790000000000006</v>
      </c>
      <c r="AJ100" s="10">
        <v>612</v>
      </c>
      <c r="AK100" s="10">
        <v>33.630000000000003</v>
      </c>
      <c r="AL100" s="10">
        <v>66.709999999999994</v>
      </c>
      <c r="AM100" s="10">
        <v>612</v>
      </c>
      <c r="AN100" s="17">
        <f t="shared" si="54"/>
        <v>6.7275251021456626</v>
      </c>
      <c r="AO100" s="17">
        <f t="shared" si="55"/>
        <v>6.4606740360429882</v>
      </c>
      <c r="AP100" s="17">
        <f t="shared" si="60"/>
        <v>2.0456492856792443</v>
      </c>
      <c r="AQ100" s="17">
        <f t="shared" si="73"/>
        <v>22.858558572228478</v>
      </c>
      <c r="AR100" s="17">
        <f t="shared" si="74"/>
        <v>23.959491835178806</v>
      </c>
      <c r="AS100" s="17">
        <f t="shared" si="75"/>
        <v>22.001326187300617</v>
      </c>
      <c r="AT100" s="17">
        <f t="shared" si="76"/>
        <v>1.260795386284207</v>
      </c>
      <c r="AU100" s="17">
        <f t="shared" si="61"/>
        <v>72.238254463651373</v>
      </c>
      <c r="AV100" s="17">
        <f t="shared" si="77"/>
        <v>107.76174553634863</v>
      </c>
      <c r="AW100" s="17">
        <f t="shared" si="87"/>
        <v>-0.35287293249718094</v>
      </c>
      <c r="AX100" s="17">
        <f t="shared" si="78"/>
        <v>-20.21812973649326</v>
      </c>
      <c r="AY100" s="17">
        <f t="shared" si="79"/>
        <v>-92.45638420014464</v>
      </c>
      <c r="AZ100" s="17"/>
      <c r="BA100" s="17">
        <f>((AN100)^2+(AO100)^2)-(AP100)^2</f>
        <v>82.815222000000006</v>
      </c>
      <c r="BB100" s="17">
        <f>2*AN100*AO100</f>
        <v>86.928693508519871</v>
      </c>
      <c r="BC100" s="17">
        <f t="shared" si="80"/>
        <v>0.95267993406438689</v>
      </c>
      <c r="BD100" s="17">
        <f t="shared" si="81"/>
        <v>0.30886257839566067</v>
      </c>
      <c r="BE100" s="17">
        <f t="shared" si="82"/>
        <v>17.696522191598714</v>
      </c>
      <c r="BF100" s="17">
        <f>Z100-N100</f>
        <v>15.035000000000002</v>
      </c>
      <c r="BG100" s="17"/>
      <c r="BH100" s="10">
        <f>X100</f>
        <v>551</v>
      </c>
      <c r="BI100" s="10">
        <f>AJ100</f>
        <v>612</v>
      </c>
      <c r="BJ100" s="10">
        <f t="shared" si="62"/>
        <v>61</v>
      </c>
      <c r="BK100" s="10">
        <f t="shared" si="63"/>
        <v>581.5</v>
      </c>
      <c r="BL100" s="10">
        <f t="shared" si="33"/>
        <v>30.5</v>
      </c>
      <c r="BM100" s="10">
        <v>2000</v>
      </c>
      <c r="BN100" s="10">
        <f t="shared" si="34"/>
        <v>5.0000000000000001E-4</v>
      </c>
      <c r="BO100" s="10">
        <f t="shared" si="83"/>
        <v>3.0499999999999999E-2</v>
      </c>
      <c r="BQ100" s="10">
        <f>AE100-Y100</f>
        <v>6.6400000000000023</v>
      </c>
      <c r="BR100" s="10">
        <f>AF100-Z100</f>
        <v>17.82</v>
      </c>
      <c r="BS100" s="14">
        <f t="shared" si="36"/>
        <v>0.66400000000000026</v>
      </c>
      <c r="BT100" s="14">
        <f t="shared" si="8"/>
        <v>1.782</v>
      </c>
      <c r="BU100" s="10">
        <f t="shared" si="9"/>
        <v>1.9016887232141859</v>
      </c>
      <c r="BV100" s="10">
        <f t="shared" si="90"/>
        <v>3.6164200000000006</v>
      </c>
      <c r="BW100" s="10">
        <f>AK100-Y100</f>
        <v>19.100000000000001</v>
      </c>
      <c r="BX100" s="10">
        <f>AL100-Z100</f>
        <v>50.609999999999992</v>
      </c>
      <c r="BY100" s="10">
        <f t="shared" si="64"/>
        <v>0.6262295081967213</v>
      </c>
      <c r="BZ100" s="10">
        <f t="shared" si="65"/>
        <v>1.6593442622950818</v>
      </c>
      <c r="CA100" s="10">
        <f t="shared" si="37"/>
        <v>1.7735802146358977</v>
      </c>
      <c r="CB100" s="10">
        <f t="shared" si="89"/>
        <v>3.145586777747917</v>
      </c>
      <c r="CD100" s="10">
        <f>(ATAN2(J100-M100,K100-N100))</f>
        <v>1.0090501398882521</v>
      </c>
      <c r="CE100" s="10">
        <f>(ATAN2(V100-Y100,W100-Z100))</f>
        <v>1.3877474635624427</v>
      </c>
      <c r="CF100" s="10">
        <f>ATAN2(AB100-AE100,AC100-AF100)</f>
        <v>1.817431303106924</v>
      </c>
      <c r="CG100" s="10">
        <f>ATAN2(AH100-AK100,AI100-AL100)</f>
        <v>2.7557099841917174</v>
      </c>
      <c r="CI100" s="10">
        <f t="shared" ref="CI100:CL131" si="91">DEGREES(CD100)</f>
        <v>57.814314332682166</v>
      </c>
      <c r="CJ100" s="10">
        <f t="shared" si="91"/>
        <v>79.512072692112966</v>
      </c>
      <c r="CK100" s="10">
        <f t="shared" si="91"/>
        <v>104.1311432229882</v>
      </c>
      <c r="CL100" s="10">
        <f t="shared" si="91"/>
        <v>157.89055165624822</v>
      </c>
      <c r="CN100" s="10">
        <f t="shared" ref="CN100:CP131" si="92">IF(CI100&lt;0,CI100*-1,CI100*1)</f>
        <v>57.814314332682166</v>
      </c>
      <c r="CO100" s="10">
        <f t="shared" si="92"/>
        <v>79.512072692112966</v>
      </c>
      <c r="CP100" s="10">
        <f t="shared" si="92"/>
        <v>104.1311432229882</v>
      </c>
      <c r="CQ100" s="10">
        <f t="shared" si="88"/>
        <v>157.89055165624822</v>
      </c>
      <c r="CS100" s="10">
        <f t="shared" ref="CS100:CV131" si="93">RADIANS(CN100)</f>
        <v>1.0090501398882521</v>
      </c>
      <c r="CT100" s="10">
        <f t="shared" si="93"/>
        <v>1.3877474635624427</v>
      </c>
      <c r="CU100" s="10">
        <f t="shared" si="93"/>
        <v>1.817431303106924</v>
      </c>
      <c r="CV100" s="10">
        <f t="shared" si="93"/>
        <v>2.7557099841917174</v>
      </c>
      <c r="CX100" s="10">
        <f t="shared" ref="CX100:CY131" si="94">CT100-CS100</f>
        <v>0.37869732367419062</v>
      </c>
      <c r="CY100" s="10">
        <f t="shared" si="94"/>
        <v>0.42968383954448131</v>
      </c>
      <c r="CZ100" s="10">
        <f t="shared" si="70"/>
        <v>1.3679625206292747</v>
      </c>
      <c r="DB100" s="10">
        <f t="shared" si="71"/>
        <v>42.968383954448129</v>
      </c>
      <c r="DC100" s="10">
        <f t="shared" si="84"/>
        <v>44.851230184566383</v>
      </c>
      <c r="DE100" s="10">
        <f t="shared" ref="DE100:DF131" si="95">DB100^2</f>
        <v>1846.2820196568755</v>
      </c>
      <c r="DF100" s="10">
        <f t="shared" si="95"/>
        <v>2011.6328490689586</v>
      </c>
      <c r="DH100" s="10">
        <f>(1/12*I100*(F100^2))</f>
        <v>1.3019430599999999E-8</v>
      </c>
      <c r="DJ100" s="10">
        <f t="shared" si="85"/>
        <v>1.309515713556679E-2</v>
      </c>
      <c r="DK100" s="10">
        <f>((1/2*I100*(CA100^2))*1000)</f>
        <v>1.0663539176565437</v>
      </c>
      <c r="DL100" s="10">
        <f>(I100*9.8*(BF100))/1000</f>
        <v>9.9898554000000034E-5</v>
      </c>
      <c r="DM100" s="10">
        <f t="shared" si="40"/>
        <v>1.0795489733461106</v>
      </c>
      <c r="DN100" s="10">
        <f t="shared" si="86"/>
        <v>1.228031042859125</v>
      </c>
    </row>
    <row r="101" spans="1:118" ht="16" x14ac:dyDescent="0.2">
      <c r="A101" s="10" t="s">
        <v>184</v>
      </c>
      <c r="B101" s="10" t="str">
        <f>MID(A101, SEARCH("M",A101), SEARCH("J",A101)- SEARCH("M",A101))</f>
        <v>M2</v>
      </c>
      <c r="C101" s="16">
        <v>75</v>
      </c>
      <c r="D101" s="11" t="str">
        <f>RIGHT(A101, LEN(A101) - SEARCH("J", A101) + 1)</f>
        <v>J3</v>
      </c>
      <c r="E101" s="10">
        <v>15.18</v>
      </c>
      <c r="F101" s="10">
        <f t="shared" si="58"/>
        <v>1.5179999999999999E-2</v>
      </c>
      <c r="G101" s="10">
        <f>VLOOKUP(B101,'[1]General info'!$A$6:$I$12,9,FALSE)</f>
        <v>20.53</v>
      </c>
      <c r="H101" s="14">
        <v>0.67800000000000005</v>
      </c>
      <c r="I101" s="10">
        <f t="shared" si="59"/>
        <v>6.78E-4</v>
      </c>
      <c r="J101" s="10">
        <v>11.5</v>
      </c>
      <c r="K101" s="10">
        <v>9.1920000000000002</v>
      </c>
      <c r="L101" s="10">
        <v>347</v>
      </c>
      <c r="M101" s="10">
        <v>8.6129999999999995</v>
      </c>
      <c r="N101" s="10">
        <v>2.9140000000000001</v>
      </c>
      <c r="O101" s="10">
        <v>347</v>
      </c>
      <c r="P101" s="10">
        <v>0.92400000000000004</v>
      </c>
      <c r="Q101" s="10">
        <v>4.03</v>
      </c>
      <c r="R101" s="10">
        <v>347</v>
      </c>
      <c r="S101" s="10">
        <v>7.548</v>
      </c>
      <c r="T101" s="10">
        <v>0.13600000000000001</v>
      </c>
      <c r="U101" s="10">
        <v>347</v>
      </c>
      <c r="V101" s="10">
        <v>12.65</v>
      </c>
      <c r="W101" s="10">
        <v>23.93</v>
      </c>
      <c r="X101" s="10">
        <v>377</v>
      </c>
      <c r="Y101" s="10">
        <v>11.49</v>
      </c>
      <c r="Z101" s="10">
        <v>17.010000000000002</v>
      </c>
      <c r="AA101" s="10">
        <v>377</v>
      </c>
      <c r="AB101" s="10">
        <v>13.03</v>
      </c>
      <c r="AC101" s="10">
        <v>40.630000000000003</v>
      </c>
      <c r="AD101" s="10">
        <v>397</v>
      </c>
      <c r="AE101" s="10">
        <v>14.81</v>
      </c>
      <c r="AF101" s="10">
        <v>34.630000000000003</v>
      </c>
      <c r="AG101" s="10">
        <v>397</v>
      </c>
      <c r="AH101" s="10">
        <v>15.96</v>
      </c>
      <c r="AI101" s="10">
        <v>71.3</v>
      </c>
      <c r="AJ101" s="10">
        <v>448</v>
      </c>
      <c r="AK101" s="10">
        <v>21.99</v>
      </c>
      <c r="AL101" s="10">
        <v>72.45</v>
      </c>
      <c r="AM101" s="10">
        <v>448</v>
      </c>
      <c r="AN101" s="17">
        <f t="shared" si="54"/>
        <v>7.7695673624726354</v>
      </c>
      <c r="AO101" s="17">
        <f t="shared" si="55"/>
        <v>7.6837889091254974</v>
      </c>
      <c r="AP101" s="17">
        <f t="shared" si="60"/>
        <v>2.97514856771893</v>
      </c>
      <c r="AQ101" s="17">
        <f t="shared" si="73"/>
        <v>23.097815394534607</v>
      </c>
      <c r="AR101" s="17">
        <f t="shared" si="74"/>
        <v>24.334848263344483</v>
      </c>
      <c r="AS101" s="17">
        <f t="shared" si="75"/>
        <v>21.400224881995982</v>
      </c>
      <c r="AT101" s="17">
        <f t="shared" si="76"/>
        <v>1.1167250762570768</v>
      </c>
      <c r="AU101" s="17">
        <f t="shared" si="61"/>
        <v>63.983633745955515</v>
      </c>
      <c r="AV101" s="17">
        <f t="shared" si="77"/>
        <v>116.01636625404448</v>
      </c>
      <c r="AW101" s="17">
        <f t="shared" si="87"/>
        <v>-0.14413589758439288</v>
      </c>
      <c r="AX101" s="17">
        <f t="shared" si="78"/>
        <v>-8.2583786079155903</v>
      </c>
      <c r="AY101" s="17">
        <f t="shared" si="79"/>
        <v>-72.242012353871104</v>
      </c>
      <c r="AZ101" s="17"/>
      <c r="BA101" s="17">
        <f>((AN101)^2+(AO101)^2)-(AP101)^2</f>
        <v>110.55527999999998</v>
      </c>
      <c r="BB101" s="17">
        <f>2*AN101*AO101</f>
        <v>119.39943105694135</v>
      </c>
      <c r="BC101" s="17">
        <f t="shared" si="80"/>
        <v>0.92592803015348024</v>
      </c>
      <c r="BD101" s="17">
        <f t="shared" si="81"/>
        <v>0.38731102976544207</v>
      </c>
      <c r="BE101" s="17">
        <f t="shared" si="82"/>
        <v>22.191287364424173</v>
      </c>
      <c r="BF101" s="17">
        <f>Z101-N101</f>
        <v>14.096000000000002</v>
      </c>
      <c r="BG101" s="17"/>
      <c r="BH101" s="10">
        <f>X101</f>
        <v>377</v>
      </c>
      <c r="BI101" s="10">
        <f>AJ101</f>
        <v>448</v>
      </c>
      <c r="BJ101" s="10">
        <f t="shared" si="62"/>
        <v>71</v>
      </c>
      <c r="BK101" s="10">
        <f t="shared" si="63"/>
        <v>412.5</v>
      </c>
      <c r="BL101" s="10">
        <f t="shared" si="33"/>
        <v>35.5</v>
      </c>
      <c r="BM101" s="10">
        <v>2000</v>
      </c>
      <c r="BN101" s="10">
        <f t="shared" si="34"/>
        <v>5.0000000000000001E-4</v>
      </c>
      <c r="BO101" s="10">
        <f t="shared" si="83"/>
        <v>3.5500000000000004E-2</v>
      </c>
      <c r="BQ101" s="10">
        <f>AE101-Y101</f>
        <v>3.3200000000000003</v>
      </c>
      <c r="BR101" s="10">
        <f>AF101-Z101</f>
        <v>17.62</v>
      </c>
      <c r="BS101" s="14">
        <f t="shared" si="36"/>
        <v>0.33200000000000002</v>
      </c>
      <c r="BT101" s="14">
        <f t="shared" si="8"/>
        <v>1.762</v>
      </c>
      <c r="BU101" s="10">
        <f t="shared" si="9"/>
        <v>1.7930052983747706</v>
      </c>
      <c r="BV101" s="10">
        <f t="shared" si="90"/>
        <v>3.2148680000000001</v>
      </c>
      <c r="BW101" s="10">
        <f>AK101-Y101</f>
        <v>10.499999999999998</v>
      </c>
      <c r="BX101" s="10">
        <f>AL101-Z101</f>
        <v>55.44</v>
      </c>
      <c r="BY101" s="10">
        <f t="shared" si="64"/>
        <v>0.29577464788732383</v>
      </c>
      <c r="BZ101" s="10">
        <f t="shared" si="65"/>
        <v>1.5616901408450701</v>
      </c>
      <c r="CA101" s="10">
        <f t="shared" si="37"/>
        <v>1.5894523391236257</v>
      </c>
      <c r="CB101" s="10">
        <f t="shared" si="89"/>
        <v>2.5263587383455652</v>
      </c>
      <c r="CD101" s="10">
        <f>(ATAN2(J101-M101,K101-N101))</f>
        <v>1.1397732839044232</v>
      </c>
      <c r="CE101" s="10">
        <f>(ATAN2(V101-Y101,W101-Z101))</f>
        <v>1.4047104425318964</v>
      </c>
      <c r="CF101" s="10">
        <f>ATAN2(AB101-AE101,AC101-AF101)</f>
        <v>1.8591922186803043</v>
      </c>
      <c r="CG101" s="10">
        <f>ATAN2(AH101-AK101,AI101-AL101)</f>
        <v>-2.953142542025192</v>
      </c>
      <c r="CI101" s="10">
        <f t="shared" si="91"/>
        <v>65.304198769489616</v>
      </c>
      <c r="CJ101" s="10">
        <f t="shared" si="91"/>
        <v>80.483979795031829</v>
      </c>
      <c r="CK101" s="10">
        <f t="shared" si="91"/>
        <v>106.52386743394504</v>
      </c>
      <c r="CL101" s="10">
        <f t="shared" si="91"/>
        <v>-169.20260395857886</v>
      </c>
      <c r="CN101" s="10">
        <f t="shared" si="92"/>
        <v>65.304198769489616</v>
      </c>
      <c r="CO101" s="10">
        <f t="shared" si="92"/>
        <v>80.483979795031829</v>
      </c>
      <c r="CP101" s="10">
        <f t="shared" si="92"/>
        <v>106.52386743394504</v>
      </c>
      <c r="CQ101" s="10">
        <f t="shared" si="88"/>
        <v>169.20260395857886</v>
      </c>
      <c r="CS101" s="10">
        <f t="shared" si="93"/>
        <v>1.1397732839044232</v>
      </c>
      <c r="CT101" s="10">
        <f t="shared" si="93"/>
        <v>1.4047104425318964</v>
      </c>
      <c r="CU101" s="10">
        <f t="shared" si="93"/>
        <v>1.8591922186803043</v>
      </c>
      <c r="CV101" s="10">
        <f t="shared" si="93"/>
        <v>2.9531425420251924</v>
      </c>
      <c r="CX101" s="10">
        <f t="shared" si="94"/>
        <v>0.26493715862747313</v>
      </c>
      <c r="CY101" s="10">
        <f t="shared" si="94"/>
        <v>0.4544817761484079</v>
      </c>
      <c r="CZ101" s="10">
        <f t="shared" si="70"/>
        <v>1.5484320994932961</v>
      </c>
      <c r="DB101" s="10">
        <f t="shared" si="71"/>
        <v>45.448177614840787</v>
      </c>
      <c r="DC101" s="10">
        <f t="shared" si="84"/>
        <v>43.617805619529463</v>
      </c>
      <c r="DE101" s="10">
        <f t="shared" si="95"/>
        <v>2065.5368485101153</v>
      </c>
      <c r="DF101" s="10">
        <f t="shared" si="95"/>
        <v>1902.5129670630561</v>
      </c>
      <c r="DH101" s="10">
        <f>(1/12*I101*(F101^2))</f>
        <v>1.3019430599999999E-8</v>
      </c>
      <c r="DJ101" s="10">
        <f t="shared" si="85"/>
        <v>1.2384817770138772E-2</v>
      </c>
      <c r="DK101" s="10">
        <f>((1/2*I101*(CA101^2))*1000)</f>
        <v>0.85643561229914666</v>
      </c>
      <c r="DL101" s="10">
        <f>(I101*9.8*(BF101))/1000</f>
        <v>9.3659462400000023E-5</v>
      </c>
      <c r="DM101" s="10">
        <f t="shared" si="40"/>
        <v>0.86891408953168547</v>
      </c>
      <c r="DN101" s="10">
        <f t="shared" si="86"/>
        <v>1.4460886016744532</v>
      </c>
    </row>
    <row r="102" spans="1:118" ht="16" x14ac:dyDescent="0.2">
      <c r="A102" s="10" t="s">
        <v>185</v>
      </c>
      <c r="B102" s="10" t="str">
        <f>MID(A102, SEARCH("M",A102), SEARCH("J",A102)- SEARCH("M",A102))</f>
        <v>M2</v>
      </c>
      <c r="C102" s="16">
        <v>75</v>
      </c>
      <c r="D102" s="11" t="str">
        <f>RIGHT(A102, LEN(A102) - SEARCH("J", A102) + 1)</f>
        <v>J4</v>
      </c>
      <c r="E102" s="10">
        <v>15.18</v>
      </c>
      <c r="F102" s="10">
        <f t="shared" si="58"/>
        <v>1.5179999999999999E-2</v>
      </c>
      <c r="G102" s="10">
        <f>VLOOKUP(B102,'[1]General info'!$A$6:$I$12,9,FALSE)</f>
        <v>20.53</v>
      </c>
      <c r="H102" s="14">
        <v>0.67800000000000005</v>
      </c>
      <c r="I102" s="10">
        <f t="shared" si="59"/>
        <v>6.78E-4</v>
      </c>
      <c r="J102" s="10">
        <v>10.9</v>
      </c>
      <c r="K102" s="10">
        <v>9.0090000000000003</v>
      </c>
      <c r="L102" s="10">
        <v>253</v>
      </c>
      <c r="M102" s="10">
        <v>7.8819999999999997</v>
      </c>
      <c r="N102" s="10">
        <v>3.0760000000000001</v>
      </c>
      <c r="O102" s="10">
        <v>253</v>
      </c>
      <c r="P102" s="10">
        <v>0.876</v>
      </c>
      <c r="Q102" s="10">
        <v>3.7570000000000001</v>
      </c>
      <c r="R102" s="10">
        <v>253</v>
      </c>
      <c r="S102" s="10">
        <v>6.35</v>
      </c>
      <c r="T102" s="10">
        <v>-0.11799999999999999</v>
      </c>
      <c r="U102" s="10">
        <v>253</v>
      </c>
      <c r="V102" s="10">
        <v>12.23</v>
      </c>
      <c r="W102" s="10">
        <v>23.88</v>
      </c>
      <c r="X102" s="10">
        <v>284</v>
      </c>
      <c r="Y102" s="10">
        <v>10.96</v>
      </c>
      <c r="Z102" s="10">
        <v>17.27</v>
      </c>
      <c r="AA102" s="10">
        <v>284</v>
      </c>
      <c r="AB102" s="10">
        <v>12.71</v>
      </c>
      <c r="AC102" s="10">
        <v>39.270000000000003</v>
      </c>
      <c r="AD102" s="10">
        <v>304</v>
      </c>
      <c r="AE102" s="10">
        <v>14.72</v>
      </c>
      <c r="AF102" s="10">
        <v>33.21</v>
      </c>
      <c r="AG102" s="10">
        <v>304</v>
      </c>
      <c r="AH102" s="10">
        <v>17.02</v>
      </c>
      <c r="AI102" s="10">
        <v>71.28</v>
      </c>
      <c r="AJ102" s="10">
        <v>360</v>
      </c>
      <c r="AK102" s="10">
        <v>23.45</v>
      </c>
      <c r="AL102" s="10">
        <v>71.849999999999994</v>
      </c>
      <c r="AM102" s="10">
        <v>360</v>
      </c>
      <c r="AN102" s="17">
        <f t="shared" si="54"/>
        <v>7.0390196050302336</v>
      </c>
      <c r="AO102" s="17">
        <f t="shared" si="55"/>
        <v>6.7067354950079849</v>
      </c>
      <c r="AP102" s="17">
        <f t="shared" si="60"/>
        <v>3.5424087849936234</v>
      </c>
      <c r="AQ102" s="17">
        <f t="shared" si="73"/>
        <v>23.105160570746957</v>
      </c>
      <c r="AR102" s="17">
        <f t="shared" si="74"/>
        <v>24.707861178175659</v>
      </c>
      <c r="AS102" s="17">
        <f t="shared" si="75"/>
        <v>21.253506063706286</v>
      </c>
      <c r="AT102" s="17">
        <f t="shared" si="76"/>
        <v>1.0881786616465108</v>
      </c>
      <c r="AU102" s="17">
        <f t="shared" si="61"/>
        <v>62.348044668539494</v>
      </c>
      <c r="AV102" s="17">
        <f t="shared" si="77"/>
        <v>117.6519553314605</v>
      </c>
      <c r="AW102" s="17">
        <f t="shared" si="87"/>
        <v>-9.6897989106936894E-2</v>
      </c>
      <c r="AX102" s="17">
        <f t="shared" si="78"/>
        <v>-5.551845819132109</v>
      </c>
      <c r="AY102" s="17">
        <f t="shared" si="79"/>
        <v>-67.899890487671598</v>
      </c>
      <c r="AZ102" s="17"/>
      <c r="BA102" s="17">
        <f>((AN102)^2+(AO102)^2)-(AP102)^2</f>
        <v>81.979437999999988</v>
      </c>
      <c r="BB102" s="17">
        <f>2*AN102*AO102</f>
        <v>94.417685270226713</v>
      </c>
      <c r="BC102" s="17">
        <f t="shared" si="80"/>
        <v>0.86826358605776</v>
      </c>
      <c r="BD102" s="17">
        <f t="shared" si="81"/>
        <v>0.51910490669579179</v>
      </c>
      <c r="BE102" s="17">
        <f t="shared" si="82"/>
        <v>29.742520278199297</v>
      </c>
      <c r="BF102" s="17">
        <f>Z102-N102</f>
        <v>14.193999999999999</v>
      </c>
      <c r="BG102" s="17"/>
      <c r="BH102" s="10">
        <f>X102</f>
        <v>284</v>
      </c>
      <c r="BI102" s="10">
        <f>AJ102</f>
        <v>360</v>
      </c>
      <c r="BJ102" s="10">
        <f t="shared" si="62"/>
        <v>76</v>
      </c>
      <c r="BK102" s="10">
        <f t="shared" si="63"/>
        <v>322</v>
      </c>
      <c r="BL102" s="10">
        <f t="shared" si="33"/>
        <v>38</v>
      </c>
      <c r="BM102" s="10">
        <v>2000</v>
      </c>
      <c r="BN102" s="10">
        <f t="shared" si="34"/>
        <v>5.0000000000000001E-4</v>
      </c>
      <c r="BO102" s="10">
        <f t="shared" si="83"/>
        <v>3.7999999999999999E-2</v>
      </c>
      <c r="BQ102" s="10">
        <f>AE102-Y102</f>
        <v>3.76</v>
      </c>
      <c r="BR102" s="10">
        <f>AF102-Z102</f>
        <v>15.940000000000001</v>
      </c>
      <c r="BS102" s="14">
        <f t="shared" si="36"/>
        <v>0.37599999999999995</v>
      </c>
      <c r="BT102" s="14">
        <f t="shared" si="8"/>
        <v>1.5940000000000001</v>
      </c>
      <c r="BU102" s="10">
        <f t="shared" si="9"/>
        <v>1.6377460120543721</v>
      </c>
      <c r="BV102" s="10">
        <f t="shared" si="90"/>
        <v>2.6822119999999994</v>
      </c>
      <c r="BW102" s="10">
        <f>AK102-Y102</f>
        <v>12.489999999999998</v>
      </c>
      <c r="BX102" s="10">
        <f>AL102-Z102</f>
        <v>54.58</v>
      </c>
      <c r="BY102" s="10">
        <f t="shared" si="64"/>
        <v>0.3286842105263158</v>
      </c>
      <c r="BZ102" s="10">
        <f t="shared" si="65"/>
        <v>1.4363157894736842</v>
      </c>
      <c r="CA102" s="10">
        <f t="shared" si="37"/>
        <v>1.4734437068787936</v>
      </c>
      <c r="CB102" s="10">
        <f t="shared" si="89"/>
        <v>2.1710363573407201</v>
      </c>
      <c r="CD102" s="10">
        <f>(ATAN2(J102-M102,K102-N102))</f>
        <v>1.1002286455110568</v>
      </c>
      <c r="CE102" s="10">
        <f>(ATAN2(V102-Y102,W102-Z102))</f>
        <v>1.3809763795962113</v>
      </c>
      <c r="CF102" s="10">
        <f>ATAN2(AB102-AE102,AC102-AF102)</f>
        <v>1.8910609981840341</v>
      </c>
      <c r="CG102" s="10">
        <f>ATAN2(AH102-AK102,AI102-AL102)</f>
        <v>-3.053176801892969</v>
      </c>
      <c r="CI102" s="10">
        <f t="shared" si="91"/>
        <v>63.038457887178723</v>
      </c>
      <c r="CJ102" s="10">
        <f t="shared" si="91"/>
        <v>79.124118158119202</v>
      </c>
      <c r="CK102" s="10">
        <f t="shared" si="91"/>
        <v>108.34981399774179</v>
      </c>
      <c r="CL102" s="10">
        <f t="shared" si="91"/>
        <v>-174.93414485571739</v>
      </c>
      <c r="CN102" s="10">
        <f t="shared" si="92"/>
        <v>63.038457887178723</v>
      </c>
      <c r="CO102" s="10">
        <f t="shared" si="92"/>
        <v>79.124118158119202</v>
      </c>
      <c r="CP102" s="10">
        <f t="shared" si="92"/>
        <v>108.34981399774179</v>
      </c>
      <c r="CQ102" s="10">
        <f t="shared" si="88"/>
        <v>174.93414485571739</v>
      </c>
      <c r="CS102" s="10">
        <f t="shared" si="93"/>
        <v>1.1002286455110568</v>
      </c>
      <c r="CT102" s="10">
        <f t="shared" si="93"/>
        <v>1.3809763795962113</v>
      </c>
      <c r="CU102" s="10">
        <f t="shared" si="93"/>
        <v>1.8910609981840341</v>
      </c>
      <c r="CV102" s="10">
        <f t="shared" si="93"/>
        <v>3.0531768018929695</v>
      </c>
      <c r="CX102" s="10">
        <f t="shared" si="94"/>
        <v>0.28074773408515452</v>
      </c>
      <c r="CY102" s="10">
        <f t="shared" si="94"/>
        <v>0.51008461858782272</v>
      </c>
      <c r="CZ102" s="10">
        <f t="shared" si="70"/>
        <v>1.6722004222967581</v>
      </c>
      <c r="DB102" s="10">
        <f t="shared" si="71"/>
        <v>51.008461858782269</v>
      </c>
      <c r="DC102" s="10">
        <f t="shared" si="84"/>
        <v>44.00527427096732</v>
      </c>
      <c r="DE102" s="10">
        <f t="shared" si="95"/>
        <v>2601.8631811988453</v>
      </c>
      <c r="DF102" s="10">
        <f t="shared" si="95"/>
        <v>1936.4641636630583</v>
      </c>
      <c r="DH102" s="10">
        <f>(1/12*I102*(F102^2))</f>
        <v>1.3019430599999999E-8</v>
      </c>
      <c r="DJ102" s="10">
        <f t="shared" si="85"/>
        <v>1.2605830394099113E-2</v>
      </c>
      <c r="DK102" s="10">
        <f>((1/2*I102*(CA102^2))*1000)</f>
        <v>0.73598132513850412</v>
      </c>
      <c r="DL102" s="10">
        <f>(I102*9.8*(BF102))/1000</f>
        <v>9.4310613600000003E-5</v>
      </c>
      <c r="DM102" s="10">
        <f t="shared" si="40"/>
        <v>0.74868146614620323</v>
      </c>
      <c r="DN102" s="10">
        <f t="shared" si="86"/>
        <v>1.7127921543018534</v>
      </c>
    </row>
    <row r="103" spans="1:118" ht="16" x14ac:dyDescent="0.2">
      <c r="A103" s="10" t="s">
        <v>186</v>
      </c>
      <c r="B103" s="10" t="str">
        <f>MID(A103, SEARCH("M",A103), SEARCH("J",A103)- SEARCH("M",A103))</f>
        <v>M2</v>
      </c>
      <c r="C103" s="16">
        <v>75</v>
      </c>
      <c r="D103" s="11" t="str">
        <f>RIGHT(A103, LEN(A103) - SEARCH("J", A103) + 1)</f>
        <v>J5</v>
      </c>
      <c r="E103" s="10">
        <v>15.18</v>
      </c>
      <c r="F103" s="10">
        <f t="shared" si="58"/>
        <v>1.5179999999999999E-2</v>
      </c>
      <c r="G103" s="10">
        <f>VLOOKUP(B103,'[1]General info'!$A$6:$I$12,9,FALSE)</f>
        <v>20.53</v>
      </c>
      <c r="H103" s="14">
        <v>0.67800000000000005</v>
      </c>
      <c r="I103" s="10">
        <f t="shared" si="59"/>
        <v>6.78E-4</v>
      </c>
      <c r="J103" s="10">
        <v>11.6</v>
      </c>
      <c r="K103" s="10">
        <v>7.4080000000000004</v>
      </c>
      <c r="L103" s="10">
        <v>518</v>
      </c>
      <c r="M103" s="10">
        <v>7.8789999999999996</v>
      </c>
      <c r="N103" s="10">
        <v>1.81</v>
      </c>
      <c r="O103" s="10">
        <v>518</v>
      </c>
      <c r="P103" s="10">
        <v>0.13100000000000001</v>
      </c>
      <c r="Q103" s="10">
        <v>4.758</v>
      </c>
      <c r="R103" s="10">
        <v>518</v>
      </c>
      <c r="S103" s="10">
        <v>6.7770000000000001</v>
      </c>
      <c r="T103" s="10">
        <v>-0.45300000000000001</v>
      </c>
      <c r="U103" s="10">
        <v>518</v>
      </c>
      <c r="V103" s="10">
        <v>13.68</v>
      </c>
      <c r="W103" s="10">
        <v>23.82</v>
      </c>
      <c r="X103" s="10">
        <v>559</v>
      </c>
      <c r="Y103" s="10">
        <v>12.29</v>
      </c>
      <c r="Z103" s="10">
        <v>17.170000000000002</v>
      </c>
      <c r="AA103" s="10">
        <v>559</v>
      </c>
      <c r="AB103" s="10">
        <v>15.29</v>
      </c>
      <c r="AC103" s="10">
        <v>40.11</v>
      </c>
      <c r="AD103" s="10">
        <v>579</v>
      </c>
      <c r="AE103" s="10">
        <v>16.84</v>
      </c>
      <c r="AF103" s="10">
        <v>34.159999999999997</v>
      </c>
      <c r="AG103" s="10">
        <v>579</v>
      </c>
      <c r="AH103" s="10">
        <v>20.27</v>
      </c>
      <c r="AI103" s="10">
        <v>69.61</v>
      </c>
      <c r="AJ103" s="10">
        <v>626</v>
      </c>
      <c r="AK103" s="10">
        <v>26.07</v>
      </c>
      <c r="AL103" s="10">
        <v>68.12</v>
      </c>
      <c r="AM103" s="10">
        <v>626</v>
      </c>
      <c r="AN103" s="17">
        <f t="shared" si="54"/>
        <v>8.2898858858249671</v>
      </c>
      <c r="AO103" s="17">
        <f t="shared" si="55"/>
        <v>8.4453441019297735</v>
      </c>
      <c r="AP103" s="17">
        <f t="shared" si="60"/>
        <v>2.5170564157364446</v>
      </c>
      <c r="AQ103" s="17">
        <f t="shared" si="73"/>
        <v>23.386646724145812</v>
      </c>
      <c r="AR103" s="17">
        <f t="shared" si="74"/>
        <v>25.235489652471575</v>
      </c>
      <c r="AS103" s="17">
        <f t="shared" si="75"/>
        <v>22.761627819644183</v>
      </c>
      <c r="AT103" s="17">
        <f t="shared" si="76"/>
        <v>1.3437236753641524</v>
      </c>
      <c r="AU103" s="17">
        <f t="shared" si="61"/>
        <v>76.989695430173086</v>
      </c>
      <c r="AV103" s="17">
        <f t="shared" si="77"/>
        <v>103.01030456982691</v>
      </c>
      <c r="AW103" s="17">
        <f t="shared" si="87"/>
        <v>-0.36357099483773281</v>
      </c>
      <c r="AX103" s="17">
        <f t="shared" si="78"/>
        <v>-20.831083557574729</v>
      </c>
      <c r="AY103" s="17">
        <f t="shared" si="79"/>
        <v>-97.820778987747815</v>
      </c>
      <c r="AZ103" s="17"/>
      <c r="BA103" s="17">
        <f>((AN103)^2+(AO103)^2)-(AP103)^2</f>
        <v>133.71047199999998</v>
      </c>
      <c r="BB103" s="17">
        <f>2*AN103*AO103</f>
        <v>140.02187774304554</v>
      </c>
      <c r="BC103" s="17">
        <f t="shared" si="80"/>
        <v>0.95492557416900503</v>
      </c>
      <c r="BD103" s="17">
        <f t="shared" si="81"/>
        <v>0.30138736934465316</v>
      </c>
      <c r="BE103" s="17">
        <f t="shared" si="82"/>
        <v>17.268224261998014</v>
      </c>
      <c r="BF103" s="17">
        <f>Z103-N103</f>
        <v>15.360000000000001</v>
      </c>
      <c r="BG103" s="17"/>
      <c r="BH103" s="10">
        <f>X103</f>
        <v>559</v>
      </c>
      <c r="BI103" s="10">
        <f>AJ103</f>
        <v>626</v>
      </c>
      <c r="BJ103" s="10">
        <f t="shared" si="62"/>
        <v>67</v>
      </c>
      <c r="BK103" s="10">
        <f t="shared" si="63"/>
        <v>592.5</v>
      </c>
      <c r="BL103" s="10">
        <f t="shared" si="33"/>
        <v>33.5</v>
      </c>
      <c r="BM103" s="10">
        <v>2000</v>
      </c>
      <c r="BN103" s="10">
        <f t="shared" si="34"/>
        <v>5.0000000000000001E-4</v>
      </c>
      <c r="BO103" s="10">
        <f t="shared" si="83"/>
        <v>3.3500000000000002E-2</v>
      </c>
      <c r="BQ103" s="10">
        <f>AE103-Y103</f>
        <v>4.5500000000000007</v>
      </c>
      <c r="BR103" s="10">
        <f>AF103-Z103</f>
        <v>16.989999999999995</v>
      </c>
      <c r="BS103" s="14">
        <f t="shared" si="36"/>
        <v>0.45500000000000007</v>
      </c>
      <c r="BT103" s="14">
        <f t="shared" si="8"/>
        <v>1.6989999999999996</v>
      </c>
      <c r="BU103" s="10">
        <f t="shared" si="9"/>
        <v>1.7588706603954707</v>
      </c>
      <c r="BV103" s="10">
        <f t="shared" si="90"/>
        <v>3.0936259999999991</v>
      </c>
      <c r="BW103" s="10">
        <f>AK103-Y103</f>
        <v>13.780000000000001</v>
      </c>
      <c r="BX103" s="10">
        <f>AL103-Z103</f>
        <v>50.95</v>
      </c>
      <c r="BY103" s="10">
        <f t="shared" si="64"/>
        <v>0.41134328358208955</v>
      </c>
      <c r="BZ103" s="10">
        <f t="shared" si="65"/>
        <v>1.5208955223880596</v>
      </c>
      <c r="CA103" s="10">
        <f t="shared" si="37"/>
        <v>1.5755400620003746</v>
      </c>
      <c r="CB103" s="10">
        <f t="shared" si="89"/>
        <v>2.4823264869681441</v>
      </c>
      <c r="CD103" s="10">
        <f>(ATAN2(J103-M103,K103-N103))</f>
        <v>0.98415533323273097</v>
      </c>
      <c r="CE103" s="10">
        <f>(ATAN2(V103-Y103,W103-Z103))</f>
        <v>1.3647404753775361</v>
      </c>
      <c r="CF103" s="10">
        <f>ATAN2(AB103-AE103,AC103-AF103)</f>
        <v>1.8256366031628972</v>
      </c>
      <c r="CG103" s="10">
        <f>ATAN2(AH103-AK103,AI103-AL103)</f>
        <v>2.8901337247552723</v>
      </c>
      <c r="CI103" s="10">
        <f t="shared" si="91"/>
        <v>56.38794697952661</v>
      </c>
      <c r="CJ103" s="10">
        <f t="shared" si="91"/>
        <v>78.193869369810457</v>
      </c>
      <c r="CK103" s="10">
        <f t="shared" si="91"/>
        <v>104.60127228583393</v>
      </c>
      <c r="CL103" s="10">
        <f t="shared" si="91"/>
        <v>165.59246465690143</v>
      </c>
      <c r="CN103" s="10">
        <f t="shared" si="92"/>
        <v>56.38794697952661</v>
      </c>
      <c r="CO103" s="10">
        <f t="shared" si="92"/>
        <v>78.193869369810457</v>
      </c>
      <c r="CP103" s="10">
        <f t="shared" si="92"/>
        <v>104.60127228583393</v>
      </c>
      <c r="CQ103" s="10">
        <f t="shared" si="88"/>
        <v>165.59246465690143</v>
      </c>
      <c r="CS103" s="10">
        <f t="shared" si="93"/>
        <v>0.98415533323273097</v>
      </c>
      <c r="CT103" s="10">
        <f t="shared" si="93"/>
        <v>1.3647404753775361</v>
      </c>
      <c r="CU103" s="10">
        <f t="shared" si="93"/>
        <v>1.8256366031628972</v>
      </c>
      <c r="CV103" s="10">
        <f t="shared" si="93"/>
        <v>2.8901337247552723</v>
      </c>
      <c r="CX103" s="10">
        <f t="shared" si="94"/>
        <v>0.3805851421448051</v>
      </c>
      <c r="CY103" s="10">
        <f t="shared" si="94"/>
        <v>0.46089612778536115</v>
      </c>
      <c r="CZ103" s="10">
        <f t="shared" si="70"/>
        <v>1.5253932493777362</v>
      </c>
      <c r="DB103" s="10">
        <f t="shared" si="71"/>
        <v>46.089612778536114</v>
      </c>
      <c r="DC103" s="10">
        <f t="shared" si="84"/>
        <v>45.534126847096601</v>
      </c>
      <c r="DE103" s="10">
        <f t="shared" si="95"/>
        <v>2124.2524060753994</v>
      </c>
      <c r="DF103" s="10">
        <f t="shared" si="95"/>
        <v>2073.3567077274834</v>
      </c>
      <c r="DH103" s="10">
        <f>(1/12*I103*(F103^2))</f>
        <v>1.3019430599999999E-8</v>
      </c>
      <c r="DJ103" s="10">
        <f t="shared" si="85"/>
        <v>1.3496961882651226E-2</v>
      </c>
      <c r="DK103" s="10">
        <f>((1/2*I103*(CA103^2))*1000)</f>
        <v>0.84150867908220084</v>
      </c>
      <c r="DL103" s="10">
        <f>(I103*9.8*(BF103))/1000</f>
        <v>1.0205798400000001E-4</v>
      </c>
      <c r="DM103" s="10">
        <f t="shared" si="40"/>
        <v>0.85510769894885208</v>
      </c>
      <c r="DN103" s="10">
        <f t="shared" si="86"/>
        <v>1.6039004965904584</v>
      </c>
    </row>
    <row r="104" spans="1:118" ht="16" x14ac:dyDescent="0.2">
      <c r="B104" s="10" t="s">
        <v>19</v>
      </c>
      <c r="C104" s="16">
        <v>100</v>
      </c>
      <c r="D104" s="11" t="s">
        <v>115</v>
      </c>
      <c r="E104" s="10">
        <v>14.45</v>
      </c>
      <c r="F104" s="10">
        <f t="shared" si="58"/>
        <v>1.4449999999999999E-2</v>
      </c>
      <c r="G104" s="10">
        <f>VLOOKUP(B104,'[1]General info'!$A$6:$I$12,9,FALSE)</f>
        <v>16.100000000000001</v>
      </c>
      <c r="H104" s="10">
        <v>7.85E-2</v>
      </c>
      <c r="I104" s="10">
        <f t="shared" si="59"/>
        <v>7.8499999999999997E-5</v>
      </c>
      <c r="J104" s="17">
        <v>13.39</v>
      </c>
      <c r="K104" s="17">
        <v>5.2969999999999997</v>
      </c>
      <c r="L104" s="17">
        <v>411</v>
      </c>
      <c r="M104" s="17">
        <v>9.6199999999999992</v>
      </c>
      <c r="N104" s="17">
        <v>2.2280000000000001E-2</v>
      </c>
      <c r="O104" s="17">
        <v>411</v>
      </c>
      <c r="P104" s="17">
        <v>1.3180000000000001</v>
      </c>
      <c r="Q104" s="17">
        <v>1.39</v>
      </c>
      <c r="R104" s="17">
        <v>411</v>
      </c>
      <c r="S104" s="17">
        <v>8.6739999999999995</v>
      </c>
      <c r="T104" s="17">
        <v>-1.6060000000000001</v>
      </c>
      <c r="U104" s="17">
        <v>411</v>
      </c>
      <c r="V104" s="17">
        <v>17.010000000000002</v>
      </c>
      <c r="W104" s="17">
        <v>23.33</v>
      </c>
      <c r="X104" s="17">
        <v>461</v>
      </c>
      <c r="Y104" s="17">
        <v>15.22</v>
      </c>
      <c r="Z104" s="17">
        <v>16.649999999999999</v>
      </c>
      <c r="AA104" s="17">
        <v>461</v>
      </c>
      <c r="AB104" s="17">
        <v>22.24</v>
      </c>
      <c r="AC104" s="17">
        <v>46.45</v>
      </c>
      <c r="AD104" s="17">
        <f>X104+10</f>
        <v>471</v>
      </c>
      <c r="AE104" s="17">
        <v>22.66</v>
      </c>
      <c r="AF104" s="17">
        <v>39.22</v>
      </c>
      <c r="AG104" s="17">
        <f>AD104</f>
        <v>471</v>
      </c>
      <c r="AH104" s="17">
        <v>36.380000000000003</v>
      </c>
      <c r="AI104" s="17">
        <v>99.06</v>
      </c>
      <c r="AJ104" s="17">
        <v>532</v>
      </c>
      <c r="AK104" s="17">
        <v>42.21</v>
      </c>
      <c r="AL104" s="17">
        <v>96.09</v>
      </c>
      <c r="AM104" s="17">
        <v>532</v>
      </c>
      <c r="AN104" s="17">
        <f t="shared" si="54"/>
        <v>8.4139088418166263</v>
      </c>
      <c r="AO104" s="17">
        <f t="shared" si="55"/>
        <v>7.942716915514489</v>
      </c>
      <c r="AP104" s="17">
        <f t="shared" si="60"/>
        <v>1.8831388048680853</v>
      </c>
      <c r="AQ104" s="17">
        <f t="shared" si="73"/>
        <v>26.974107288286667</v>
      </c>
      <c r="AR104" s="17">
        <f t="shared" si="74"/>
        <v>26.292451236048723</v>
      </c>
      <c r="AS104" s="17">
        <f t="shared" si="75"/>
        <v>24.451214930927257</v>
      </c>
      <c r="AT104" s="17">
        <f t="shared" si="76"/>
        <v>1.2577936488404267</v>
      </c>
      <c r="AU104" s="17">
        <f t="shared" si="61"/>
        <v>72.066267576916374</v>
      </c>
      <c r="AV104" s="17">
        <f t="shared" si="77"/>
        <v>107.93373242308363</v>
      </c>
      <c r="AW104" s="17">
        <f t="shared" si="87"/>
        <v>-0.16327918909907524</v>
      </c>
      <c r="AX104" s="17">
        <f t="shared" si="78"/>
        <v>-9.3552084176954899</v>
      </c>
      <c r="AY104" s="17">
        <f t="shared" si="79"/>
        <v>-81.421475994611868</v>
      </c>
      <c r="AZ104" s="17"/>
      <c r="BA104" s="17">
        <f>((AN104)^2+(AO104)^2)-(AP104)^2</f>
        <v>130.33440224</v>
      </c>
      <c r="BB104" s="17">
        <f>2*AN104*AO104</f>
        <v>133.65859216698769</v>
      </c>
      <c r="BC104" s="17">
        <f t="shared" si="80"/>
        <v>0.97512924629017061</v>
      </c>
      <c r="BD104" s="17">
        <f t="shared" si="81"/>
        <v>0.2234928873692823</v>
      </c>
      <c r="BE104" s="17">
        <f t="shared" si="82"/>
        <v>12.805199197451696</v>
      </c>
      <c r="BF104" s="17">
        <f>Z104-N104</f>
        <v>16.62772</v>
      </c>
      <c r="BG104" s="17"/>
      <c r="BH104" s="10">
        <f>X104</f>
        <v>461</v>
      </c>
      <c r="BI104" s="10">
        <f>AJ104</f>
        <v>532</v>
      </c>
      <c r="BJ104" s="10">
        <f t="shared" si="62"/>
        <v>71</v>
      </c>
      <c r="BK104" s="10">
        <f t="shared" si="63"/>
        <v>496.5</v>
      </c>
      <c r="BL104" s="10">
        <f t="shared" si="33"/>
        <v>35.5</v>
      </c>
      <c r="BM104" s="10">
        <v>2000</v>
      </c>
      <c r="BN104" s="10">
        <f t="shared" si="34"/>
        <v>5.0000000000000001E-4</v>
      </c>
      <c r="BO104" s="10">
        <f t="shared" si="83"/>
        <v>3.5500000000000004E-2</v>
      </c>
      <c r="BQ104" s="10">
        <f>AE104-Y104</f>
        <v>7.4399999999999995</v>
      </c>
      <c r="BR104" s="10">
        <f>AF104-Z104</f>
        <v>22.57</v>
      </c>
      <c r="BS104" s="14">
        <f t="shared" si="36"/>
        <v>0.74399999999999988</v>
      </c>
      <c r="BT104" s="14">
        <f t="shared" si="8"/>
        <v>2.2570000000000001</v>
      </c>
      <c r="BU104" s="10">
        <f t="shared" si="9"/>
        <v>2.376464811437359</v>
      </c>
      <c r="BV104" s="10">
        <f t="shared" si="90"/>
        <v>5.6475850000000021</v>
      </c>
      <c r="BW104" s="10">
        <f>AK104-Y104</f>
        <v>26.990000000000002</v>
      </c>
      <c r="BX104" s="10">
        <f>AL104-Z104</f>
        <v>79.44</v>
      </c>
      <c r="BY104" s="10">
        <f t="shared" si="64"/>
        <v>0.76028169014084501</v>
      </c>
      <c r="BZ104" s="10">
        <f t="shared" si="65"/>
        <v>2.2377464788732393</v>
      </c>
      <c r="CA104" s="10">
        <f t="shared" si="37"/>
        <v>2.3633741879086774</v>
      </c>
      <c r="CB104" s="10">
        <f t="shared" si="89"/>
        <v>5.5855375520730002</v>
      </c>
      <c r="CD104" s="10">
        <f>(ATAN2(J104-M104,K104-N104))</f>
        <v>0.95025279193958512</v>
      </c>
      <c r="CE104" s="10">
        <f>(ATAN2(V104-Y104,W104-Z104))</f>
        <v>1.3089830563547138</v>
      </c>
      <c r="CF104" s="10">
        <f>ATAN2(AB104-AE104,AC104-AF104)</f>
        <v>1.6288224001874703</v>
      </c>
      <c r="CG104" s="10">
        <f>ATAN2(AH104-AK104,AI104-AL104)</f>
        <v>2.6704263892766833</v>
      </c>
      <c r="CI104" s="10">
        <f t="shared" si="91"/>
        <v>54.445474448661358</v>
      </c>
      <c r="CJ104" s="10">
        <f t="shared" si="91"/>
        <v>74.999204583260294</v>
      </c>
      <c r="CK104" s="10">
        <f t="shared" si="91"/>
        <v>93.32464910711083</v>
      </c>
      <c r="CL104" s="10">
        <f t="shared" si="91"/>
        <v>153.0041616059134</v>
      </c>
      <c r="CN104" s="10">
        <f t="shared" si="92"/>
        <v>54.445474448661358</v>
      </c>
      <c r="CO104" s="10">
        <f t="shared" si="92"/>
        <v>74.999204583260294</v>
      </c>
      <c r="CP104" s="10">
        <f t="shared" si="92"/>
        <v>93.32464910711083</v>
      </c>
      <c r="CQ104" s="10">
        <f t="shared" si="88"/>
        <v>153.0041616059134</v>
      </c>
      <c r="CS104" s="10">
        <f t="shared" si="93"/>
        <v>0.95025279193958512</v>
      </c>
      <c r="CT104" s="10">
        <f t="shared" si="93"/>
        <v>1.3089830563547138</v>
      </c>
      <c r="CU104" s="10">
        <f t="shared" si="93"/>
        <v>1.6288224001874703</v>
      </c>
      <c r="CV104" s="10">
        <f t="shared" si="93"/>
        <v>2.6704263892766833</v>
      </c>
      <c r="CX104" s="10">
        <f t="shared" si="94"/>
        <v>0.35873026441512867</v>
      </c>
      <c r="CY104" s="10">
        <f t="shared" si="94"/>
        <v>0.31983934383275647</v>
      </c>
      <c r="CZ104" s="10">
        <f t="shared" si="70"/>
        <v>1.3614433329219695</v>
      </c>
      <c r="DB104" s="10">
        <f t="shared" si="71"/>
        <v>31.983934383275646</v>
      </c>
      <c r="DC104" s="10">
        <f t="shared" si="84"/>
        <v>38.350516420337165</v>
      </c>
      <c r="DE104" s="10">
        <f t="shared" si="95"/>
        <v>1022.9720586336821</v>
      </c>
      <c r="DF104" s="10">
        <f t="shared" si="95"/>
        <v>1470.7621097065505</v>
      </c>
      <c r="DH104" s="10">
        <f>(1/12*I104*(F104^2))</f>
        <v>1.3659163541666666E-9</v>
      </c>
      <c r="DJ104" s="10">
        <f t="shared" si="85"/>
        <v>1.0044690093684232E-3</v>
      </c>
      <c r="DK104" s="10">
        <f>((1/2*I104*(CA104^2))*1000)</f>
        <v>0.21923234891886523</v>
      </c>
      <c r="DL104" s="10">
        <f>(I104*9.8*(BF104))/1000</f>
        <v>1.2791704996000001E-5</v>
      </c>
      <c r="DM104" s="10">
        <f t="shared" si="40"/>
        <v>0.22024960963322965</v>
      </c>
      <c r="DN104" s="10">
        <f t="shared" si="86"/>
        <v>0.45817554495124385</v>
      </c>
    </row>
    <row r="105" spans="1:118" ht="16" x14ac:dyDescent="0.2">
      <c r="B105" s="10" t="s">
        <v>19</v>
      </c>
      <c r="C105" s="16">
        <v>100</v>
      </c>
      <c r="D105" s="11" t="s">
        <v>116</v>
      </c>
      <c r="E105" s="10">
        <v>14.45</v>
      </c>
      <c r="F105" s="10">
        <f t="shared" si="58"/>
        <v>1.4449999999999999E-2</v>
      </c>
      <c r="G105" s="10">
        <f>VLOOKUP(B105,'[1]General info'!$A$6:$I$12,9,FALSE)</f>
        <v>16.100000000000001</v>
      </c>
      <c r="H105" s="10">
        <v>7.85E-2</v>
      </c>
      <c r="I105" s="10">
        <f t="shared" si="59"/>
        <v>7.8499999999999997E-5</v>
      </c>
      <c r="J105" s="10">
        <v>8.2690000000000001</v>
      </c>
      <c r="K105" s="10">
        <v>11.74</v>
      </c>
      <c r="L105" s="10">
        <v>433</v>
      </c>
      <c r="M105" s="10">
        <v>1.8340000000000001</v>
      </c>
      <c r="N105" s="10">
        <v>9.3290000000000006</v>
      </c>
      <c r="O105" s="10">
        <v>433</v>
      </c>
      <c r="P105" s="10">
        <v>2.1629999999999998</v>
      </c>
      <c r="Q105" s="10">
        <v>0.53800000000000003</v>
      </c>
      <c r="R105" s="10">
        <v>433</v>
      </c>
      <c r="S105" s="10">
        <v>0.13700000000000001</v>
      </c>
      <c r="T105" s="10">
        <v>7.7839999999999998</v>
      </c>
      <c r="U105" s="10">
        <v>433</v>
      </c>
      <c r="V105" s="10">
        <v>11.31</v>
      </c>
      <c r="W105" s="10">
        <v>26.58</v>
      </c>
      <c r="X105" s="10">
        <v>490</v>
      </c>
      <c r="Y105" s="10">
        <v>11.87</v>
      </c>
      <c r="Z105" s="10">
        <v>19.329999999999998</v>
      </c>
      <c r="AA105" s="10">
        <v>490</v>
      </c>
      <c r="AB105" s="10">
        <v>10.55</v>
      </c>
      <c r="AC105" s="10">
        <v>45.7</v>
      </c>
      <c r="AD105" s="17">
        <f t="shared" ref="AD105:AD128" si="96">X105+10</f>
        <v>500</v>
      </c>
      <c r="AE105" s="10">
        <v>14.35</v>
      </c>
      <c r="AF105" s="10">
        <v>40.47</v>
      </c>
      <c r="AG105" s="17">
        <f t="shared" ref="AG105:AG128" si="97">AD105</f>
        <v>500</v>
      </c>
      <c r="AH105" s="10">
        <v>13.51</v>
      </c>
      <c r="AI105" s="10">
        <v>92.73</v>
      </c>
      <c r="AJ105" s="10">
        <v>566</v>
      </c>
      <c r="AK105" s="10">
        <v>20.12</v>
      </c>
      <c r="AL105" s="10">
        <v>93.96</v>
      </c>
      <c r="AM105" s="10">
        <v>566</v>
      </c>
      <c r="AN105" s="17">
        <f t="shared" si="54"/>
        <v>8.7971541989441118</v>
      </c>
      <c r="AO105" s="17">
        <f t="shared" si="55"/>
        <v>7.5239080270827339</v>
      </c>
      <c r="AP105" s="17">
        <f t="shared" si="60"/>
        <v>2.2949583874223087</v>
      </c>
      <c r="AQ105" s="17">
        <f t="shared" si="73"/>
        <v>27.601691488022976</v>
      </c>
      <c r="AR105" s="17">
        <f t="shared" si="74"/>
        <v>21.866082067896844</v>
      </c>
      <c r="AS105" s="17">
        <f t="shared" si="75"/>
        <v>19.682265545409145</v>
      </c>
      <c r="AT105" s="17">
        <f t="shared" si="76"/>
        <v>0.4990589663051701</v>
      </c>
      <c r="AU105" s="17">
        <f t="shared" si="61"/>
        <v>28.593972497447808</v>
      </c>
      <c r="AV105" s="17">
        <f t="shared" si="77"/>
        <v>151.40602750255221</v>
      </c>
      <c r="AW105" s="17">
        <f t="shared" si="87"/>
        <v>-1.53338914565248</v>
      </c>
      <c r="AX105" s="17">
        <f t="shared" si="78"/>
        <v>-87.856726397058168</v>
      </c>
      <c r="AY105" s="17">
        <f t="shared" si="79"/>
        <v>-116.45069889450598</v>
      </c>
      <c r="AZ105" s="17"/>
      <c r="BA105" s="17">
        <f>((AN105)^2+(AO105)^2)-(AP105)^2</f>
        <v>128.73228</v>
      </c>
      <c r="BB105" s="17">
        <f>2*AN105*AO105</f>
        <v>132.37795818584036</v>
      </c>
      <c r="BC105" s="17">
        <f t="shared" si="80"/>
        <v>0.9724600814531198</v>
      </c>
      <c r="BD105" s="17">
        <f t="shared" si="81"/>
        <v>0.23523291876233121</v>
      </c>
      <c r="BE105" s="17">
        <f t="shared" si="82"/>
        <v>13.477853447624447</v>
      </c>
      <c r="BF105" s="17">
        <f>Z105-N105</f>
        <v>10.000999999999998</v>
      </c>
      <c r="BG105" s="17"/>
      <c r="BH105" s="10">
        <f>X105</f>
        <v>490</v>
      </c>
      <c r="BI105" s="10">
        <f>AJ105</f>
        <v>566</v>
      </c>
      <c r="BJ105" s="10">
        <f t="shared" si="62"/>
        <v>76</v>
      </c>
      <c r="BK105" s="10">
        <f t="shared" si="63"/>
        <v>528</v>
      </c>
      <c r="BL105" s="10">
        <f t="shared" si="33"/>
        <v>38</v>
      </c>
      <c r="BM105" s="10">
        <v>2000</v>
      </c>
      <c r="BN105" s="10">
        <f t="shared" si="34"/>
        <v>5.0000000000000001E-4</v>
      </c>
      <c r="BO105" s="10">
        <f t="shared" si="83"/>
        <v>3.7999999999999999E-2</v>
      </c>
      <c r="BQ105" s="10">
        <f>AE105-Y105</f>
        <v>2.4800000000000004</v>
      </c>
      <c r="BR105" s="10">
        <f>AF105-Z105</f>
        <v>21.14</v>
      </c>
      <c r="BS105" s="14">
        <f t="shared" si="36"/>
        <v>0.24800000000000003</v>
      </c>
      <c r="BT105" s="14">
        <f t="shared" si="8"/>
        <v>2.1139999999999999</v>
      </c>
      <c r="BU105" s="10">
        <f t="shared" si="9"/>
        <v>2.128497122384712</v>
      </c>
      <c r="BV105" s="10">
        <f t="shared" si="90"/>
        <v>4.5305</v>
      </c>
      <c r="BW105" s="10">
        <f>AK105-Y105</f>
        <v>8.2500000000000018</v>
      </c>
      <c r="BX105" s="10">
        <f>AL105-Z105</f>
        <v>74.63</v>
      </c>
      <c r="BY105" s="10">
        <f t="shared" si="64"/>
        <v>0.2171052631578948</v>
      </c>
      <c r="BZ105" s="10">
        <f t="shared" si="65"/>
        <v>1.9639473684210524</v>
      </c>
      <c r="CA105" s="10">
        <f t="shared" si="37"/>
        <v>1.9759109193531059</v>
      </c>
      <c r="CB105" s="10">
        <f t="shared" si="89"/>
        <v>3.9042239612188361</v>
      </c>
      <c r="CD105" s="10">
        <f>(ATAN2(J105-M105,K105-N105))</f>
        <v>0.35848112622538741</v>
      </c>
      <c r="CE105" s="10">
        <f>(ATAN2(V105-Y105,W105-Z105))</f>
        <v>1.6478846403724348</v>
      </c>
      <c r="CF105" s="10">
        <f>ATAN2(AB105-AE105,AC105-AF105)</f>
        <v>2.1991377059290738</v>
      </c>
      <c r="CG105" s="10">
        <f>ATAN2(AH105-AK105,AI105-AL105)</f>
        <v>-2.9576151915437401</v>
      </c>
      <c r="CI105" s="10">
        <f t="shared" si="91"/>
        <v>20.539455567811231</v>
      </c>
      <c r="CJ105" s="10">
        <f t="shared" si="91"/>
        <v>94.416835017773977</v>
      </c>
      <c r="CK105" s="10">
        <f t="shared" si="91"/>
        <v>126.00130911781788</v>
      </c>
      <c r="CL105" s="10">
        <f t="shared" si="91"/>
        <v>-169.45886789923287</v>
      </c>
      <c r="CN105" s="10">
        <f t="shared" si="92"/>
        <v>20.539455567811231</v>
      </c>
      <c r="CO105" s="10">
        <f t="shared" si="92"/>
        <v>94.416835017773977</v>
      </c>
      <c r="CP105" s="10">
        <f t="shared" si="92"/>
        <v>126.00130911781788</v>
      </c>
      <c r="CQ105" s="10">
        <f t="shared" si="88"/>
        <v>169.45886789923287</v>
      </c>
      <c r="CS105" s="10">
        <f t="shared" si="93"/>
        <v>0.35848112622538741</v>
      </c>
      <c r="CT105" s="10">
        <f t="shared" si="93"/>
        <v>1.6478846403724348</v>
      </c>
      <c r="CU105" s="10">
        <f t="shared" si="93"/>
        <v>2.1991377059290738</v>
      </c>
      <c r="CV105" s="10">
        <f t="shared" si="93"/>
        <v>2.9576151915437401</v>
      </c>
      <c r="CX105" s="10">
        <f t="shared" si="94"/>
        <v>1.2894035141470472</v>
      </c>
      <c r="CY105" s="10">
        <f t="shared" si="94"/>
        <v>0.551253065556639</v>
      </c>
      <c r="CZ105" s="10">
        <f t="shared" si="70"/>
        <v>1.3097305511713053</v>
      </c>
      <c r="DB105" s="10">
        <f t="shared" si="71"/>
        <v>55.125306555663897</v>
      </c>
      <c r="DC105" s="10">
        <f t="shared" si="84"/>
        <v>34.466593451876456</v>
      </c>
      <c r="DE105" s="10">
        <f t="shared" si="95"/>
        <v>3038.799422855921</v>
      </c>
      <c r="DF105" s="10">
        <f t="shared" si="95"/>
        <v>1187.9460641769331</v>
      </c>
      <c r="DH105" s="10">
        <f>(1/12*I105*(F105^2))</f>
        <v>1.3659163541666666E-9</v>
      </c>
      <c r="DJ105" s="10">
        <f t="shared" si="85"/>
        <v>8.1131747846359869E-4</v>
      </c>
      <c r="DK105" s="10">
        <f>((1/2*I105*(CA105^2))*1000)</f>
        <v>0.15324079047783931</v>
      </c>
      <c r="DL105" s="10">
        <f>(I105*9.8*(BF105))/1000</f>
        <v>7.6937692999999991E-6</v>
      </c>
      <c r="DM105" s="10">
        <f t="shared" si="40"/>
        <v>0.15405980172560291</v>
      </c>
      <c r="DN105" s="10">
        <f t="shared" si="86"/>
        <v>0.5294396328377895</v>
      </c>
    </row>
    <row r="106" spans="1:118" ht="16" x14ac:dyDescent="0.2">
      <c r="B106" s="10" t="s">
        <v>19</v>
      </c>
      <c r="C106" s="16">
        <v>100</v>
      </c>
      <c r="D106" s="11" t="s">
        <v>118</v>
      </c>
      <c r="E106" s="10">
        <v>14.45</v>
      </c>
      <c r="F106" s="10">
        <f t="shared" si="58"/>
        <v>1.4449999999999999E-2</v>
      </c>
      <c r="G106" s="10">
        <f>VLOOKUP(B106,'[1]General info'!$A$6:$I$12,9,FALSE)</f>
        <v>16.100000000000001</v>
      </c>
      <c r="H106" s="10">
        <v>7.85E-2</v>
      </c>
      <c r="I106" s="10">
        <f t="shared" si="59"/>
        <v>7.8499999999999997E-5</v>
      </c>
      <c r="J106" s="10">
        <v>12.35</v>
      </c>
      <c r="K106" s="10">
        <v>8.0890000000000004</v>
      </c>
      <c r="L106" s="10">
        <v>532</v>
      </c>
      <c r="M106" s="10">
        <v>9.5440000000000005</v>
      </c>
      <c r="N106" s="10">
        <v>2.181</v>
      </c>
      <c r="O106" s="10">
        <v>532</v>
      </c>
      <c r="P106" s="10">
        <v>1.7909999999999999</v>
      </c>
      <c r="Q106" s="10">
        <v>1.7170000000000001</v>
      </c>
      <c r="R106" s="10">
        <v>532</v>
      </c>
      <c r="S106" s="10">
        <v>8.3719999999999999</v>
      </c>
      <c r="T106" s="10">
        <v>0.32700000000000001</v>
      </c>
      <c r="U106" s="10">
        <v>532</v>
      </c>
      <c r="V106" s="10">
        <v>15.16</v>
      </c>
      <c r="W106" s="10">
        <v>26.85</v>
      </c>
      <c r="X106" s="10">
        <v>580</v>
      </c>
      <c r="Y106" s="10">
        <v>14.54</v>
      </c>
      <c r="Z106" s="10">
        <v>19.78</v>
      </c>
      <c r="AA106" s="10">
        <v>580</v>
      </c>
      <c r="AB106" s="10">
        <v>18.13</v>
      </c>
      <c r="AC106" s="10">
        <v>48.71</v>
      </c>
      <c r="AD106" s="17">
        <f t="shared" si="96"/>
        <v>590</v>
      </c>
      <c r="AE106" s="10">
        <v>20.69</v>
      </c>
      <c r="AF106" s="10">
        <v>42.66</v>
      </c>
      <c r="AG106" s="17">
        <f t="shared" si="97"/>
        <v>590</v>
      </c>
      <c r="AH106" s="10">
        <v>29.24</v>
      </c>
      <c r="AI106" s="10">
        <v>99.24</v>
      </c>
      <c r="AJ106" s="10">
        <v>654</v>
      </c>
      <c r="AK106" s="10">
        <v>35.83</v>
      </c>
      <c r="AL106" s="10">
        <v>99.09</v>
      </c>
      <c r="AM106" s="10">
        <v>654</v>
      </c>
      <c r="AN106" s="17">
        <f t="shared" si="54"/>
        <v>7.7668722791095259</v>
      </c>
      <c r="AO106" s="17">
        <f t="shared" si="55"/>
        <v>6.7261921619888314</v>
      </c>
      <c r="AP106" s="17">
        <f t="shared" si="60"/>
        <v>2.193376392687767</v>
      </c>
      <c r="AQ106" s="17">
        <f t="shared" si="73"/>
        <v>28.467487595500945</v>
      </c>
      <c r="AR106" s="17">
        <f t="shared" si="74"/>
        <v>27.377846390832133</v>
      </c>
      <c r="AS106" s="17">
        <f t="shared" si="75"/>
        <v>25.300178200953447</v>
      </c>
      <c r="AT106" s="17">
        <f t="shared" si="76"/>
        <v>1.0278320196802793</v>
      </c>
      <c r="AU106" s="17">
        <f t="shared" si="61"/>
        <v>58.89043677608737</v>
      </c>
      <c r="AV106" s="17">
        <f t="shared" si="77"/>
        <v>121.10956322391263</v>
      </c>
      <c r="AW106" s="17">
        <f t="shared" si="87"/>
        <v>5.9776500545229747E-2</v>
      </c>
      <c r="AX106" s="17">
        <f t="shared" si="78"/>
        <v>3.4249411953031288</v>
      </c>
      <c r="AY106" s="17">
        <f t="shared" si="79"/>
        <v>-55.465495580784243</v>
      </c>
      <c r="AZ106" s="17"/>
      <c r="BA106" s="17">
        <f>((AN106)^2+(AO106)^2)-(AP106)^2</f>
        <v>100.755066</v>
      </c>
      <c r="BB106" s="17">
        <f>2*AN106*AO106</f>
        <v>104.48295089382965</v>
      </c>
      <c r="BC106" s="17">
        <f t="shared" si="80"/>
        <v>0.96432063928192702</v>
      </c>
      <c r="BD106" s="17">
        <f t="shared" si="81"/>
        <v>0.26793123116169948</v>
      </c>
      <c r="BE106" s="17">
        <f t="shared" si="82"/>
        <v>15.351328745308415</v>
      </c>
      <c r="BF106" s="17">
        <f>Z106-N106</f>
        <v>17.599</v>
      </c>
      <c r="BG106" s="17"/>
      <c r="BH106" s="10">
        <f>X106</f>
        <v>580</v>
      </c>
      <c r="BI106" s="10">
        <f>AJ106</f>
        <v>654</v>
      </c>
      <c r="BJ106" s="10">
        <f t="shared" si="62"/>
        <v>74</v>
      </c>
      <c r="BK106" s="10">
        <f t="shared" si="63"/>
        <v>617</v>
      </c>
      <c r="BL106" s="10">
        <f t="shared" si="33"/>
        <v>37</v>
      </c>
      <c r="BM106" s="10">
        <v>2000</v>
      </c>
      <c r="BN106" s="10">
        <f t="shared" si="34"/>
        <v>5.0000000000000001E-4</v>
      </c>
      <c r="BO106" s="10">
        <f t="shared" si="83"/>
        <v>3.6999999999999998E-2</v>
      </c>
      <c r="BQ106" s="10">
        <f>AE106-Y106</f>
        <v>6.1500000000000021</v>
      </c>
      <c r="BR106" s="10">
        <f>AF106-Z106</f>
        <v>22.879999999999995</v>
      </c>
      <c r="BS106" s="14">
        <f t="shared" si="36"/>
        <v>0.61500000000000021</v>
      </c>
      <c r="BT106" s="14">
        <f t="shared" si="8"/>
        <v>2.2879999999999994</v>
      </c>
      <c r="BU106" s="10">
        <f t="shared" si="9"/>
        <v>2.3692127384428772</v>
      </c>
      <c r="BV106" s="10">
        <f t="shared" si="90"/>
        <v>5.6131689999999974</v>
      </c>
      <c r="BW106" s="10">
        <f>AK106-Y106</f>
        <v>21.29</v>
      </c>
      <c r="BX106" s="10">
        <f>AL106-Z106</f>
        <v>79.31</v>
      </c>
      <c r="BY106" s="10">
        <f t="shared" si="64"/>
        <v>0.57540540540540541</v>
      </c>
      <c r="BZ106" s="10">
        <f t="shared" si="65"/>
        <v>2.1435135135135139</v>
      </c>
      <c r="CA106" s="10">
        <f t="shared" si="37"/>
        <v>2.2194011722049729</v>
      </c>
      <c r="CB106" s="10">
        <f t="shared" si="89"/>
        <v>4.9257415631848076</v>
      </c>
      <c r="CD106" s="10">
        <f>(ATAN2(J106-M106,K106-N106))</f>
        <v>1.127389421975016</v>
      </c>
      <c r="CE106" s="10">
        <f>(ATAN2(V106-Y106,W106-Z106))</f>
        <v>1.4833256110756099</v>
      </c>
      <c r="CF106" s="10">
        <f>ATAN2(AB106-AE106,AC106-AF106)</f>
        <v>1.971090903811564</v>
      </c>
      <c r="CG106" s="10">
        <f>ATAN2(AH106-AK106,AI106-AL106)</f>
        <v>3.1188348230642542</v>
      </c>
      <c r="CI106" s="10">
        <f t="shared" si="91"/>
        <v>64.594655746861847</v>
      </c>
      <c r="CJ106" s="10">
        <f t="shared" si="91"/>
        <v>84.988297158296248</v>
      </c>
      <c r="CK106" s="10">
        <f t="shared" si="91"/>
        <v>112.93518982502952</v>
      </c>
      <c r="CL106" s="10">
        <f t="shared" si="91"/>
        <v>178.69607236001264</v>
      </c>
      <c r="CN106" s="10">
        <f t="shared" si="92"/>
        <v>64.594655746861847</v>
      </c>
      <c r="CO106" s="10">
        <f t="shared" si="92"/>
        <v>84.988297158296248</v>
      </c>
      <c r="CP106" s="10">
        <f t="shared" si="92"/>
        <v>112.93518982502952</v>
      </c>
      <c r="CQ106" s="10">
        <f t="shared" si="88"/>
        <v>178.69607236001264</v>
      </c>
      <c r="CS106" s="10">
        <f t="shared" si="93"/>
        <v>1.127389421975016</v>
      </c>
      <c r="CT106" s="10">
        <f t="shared" si="93"/>
        <v>1.4833256110756099</v>
      </c>
      <c r="CU106" s="10">
        <f t="shared" si="93"/>
        <v>1.971090903811564</v>
      </c>
      <c r="CV106" s="10">
        <f t="shared" si="93"/>
        <v>3.1188348230642542</v>
      </c>
      <c r="CX106" s="10">
        <f t="shared" si="94"/>
        <v>0.35593618910059388</v>
      </c>
      <c r="CY106" s="10">
        <f t="shared" si="94"/>
        <v>0.48776529273595415</v>
      </c>
      <c r="CZ106" s="10">
        <f t="shared" si="70"/>
        <v>1.6355092119886443</v>
      </c>
      <c r="DB106" s="10">
        <f t="shared" si="71"/>
        <v>48.776529273595415</v>
      </c>
      <c r="DC106" s="10">
        <f t="shared" si="84"/>
        <v>44.202951675368766</v>
      </c>
      <c r="DE106" s="10">
        <f t="shared" si="95"/>
        <v>2379.1498079779103</v>
      </c>
      <c r="DF106" s="10">
        <f t="shared" si="95"/>
        <v>1953.9009368149864</v>
      </c>
      <c r="DH106" s="10">
        <f>(1/12*I106*(F106^2))</f>
        <v>1.3659163541666666E-9</v>
      </c>
      <c r="DJ106" s="10">
        <f t="shared" si="85"/>
        <v>1.3344326220085803E-3</v>
      </c>
      <c r="DK106" s="10">
        <f>((1/2*I106*(CA106^2))*1000)</f>
        <v>0.19333535635500368</v>
      </c>
      <c r="DL106" s="10">
        <f>(I106*9.8*(BF106))/1000</f>
        <v>1.35389107E-5</v>
      </c>
      <c r="DM106" s="10">
        <f t="shared" si="40"/>
        <v>0.19468332788771225</v>
      </c>
      <c r="DN106" s="10">
        <f t="shared" si="86"/>
        <v>0.69021654764392193</v>
      </c>
    </row>
    <row r="107" spans="1:118" ht="16" x14ac:dyDescent="0.2">
      <c r="B107" s="10" t="s">
        <v>19</v>
      </c>
      <c r="C107" s="16">
        <v>100</v>
      </c>
      <c r="D107" s="11" t="s">
        <v>157</v>
      </c>
      <c r="E107" s="10">
        <v>14.45</v>
      </c>
      <c r="F107" s="10">
        <f t="shared" si="58"/>
        <v>1.4449999999999999E-2</v>
      </c>
      <c r="G107" s="10">
        <f>VLOOKUP(B107,'[1]General info'!$A$6:$I$12,9,FALSE)</f>
        <v>16.100000000000001</v>
      </c>
      <c r="H107" s="10">
        <v>7.85E-2</v>
      </c>
      <c r="I107" s="10">
        <f t="shared" si="59"/>
        <v>7.8499999999999997E-5</v>
      </c>
      <c r="J107" s="10">
        <v>7.8280000000000003</v>
      </c>
      <c r="K107" s="10">
        <v>12.58</v>
      </c>
      <c r="L107" s="10">
        <v>584</v>
      </c>
      <c r="M107" s="10">
        <v>0.92</v>
      </c>
      <c r="N107" s="10">
        <v>9.9209999999999994</v>
      </c>
      <c r="O107" s="10">
        <v>584</v>
      </c>
      <c r="P107" s="10">
        <v>0.55700000000000005</v>
      </c>
      <c r="Q107" s="10">
        <v>1.1759999999999999</v>
      </c>
      <c r="R107" s="10">
        <v>584</v>
      </c>
      <c r="S107" s="10">
        <v>0.36799999999999999</v>
      </c>
      <c r="T107" s="10">
        <v>9.5869999999999997</v>
      </c>
      <c r="U107" s="10">
        <v>584</v>
      </c>
      <c r="V107" s="10">
        <v>12.39</v>
      </c>
      <c r="W107" s="10">
        <v>25.75</v>
      </c>
      <c r="X107" s="10">
        <v>638</v>
      </c>
      <c r="Y107" s="10">
        <v>13.02</v>
      </c>
      <c r="Z107" s="10">
        <v>18.41</v>
      </c>
      <c r="AA107" s="10">
        <v>638</v>
      </c>
      <c r="AB107" s="10">
        <v>11.85</v>
      </c>
      <c r="AC107" s="10">
        <v>42.49</v>
      </c>
      <c r="AD107" s="17">
        <f t="shared" si="96"/>
        <v>648</v>
      </c>
      <c r="AE107" s="10">
        <v>18.13</v>
      </c>
      <c r="AF107" s="10">
        <v>48.71</v>
      </c>
      <c r="AG107" s="17">
        <f t="shared" si="97"/>
        <v>648</v>
      </c>
      <c r="AH107" s="10">
        <v>16.98</v>
      </c>
      <c r="AI107" s="10">
        <v>93.05</v>
      </c>
      <c r="AJ107" s="10">
        <v>731</v>
      </c>
      <c r="AK107" s="10">
        <v>23.14</v>
      </c>
      <c r="AL107" s="10">
        <v>95.52</v>
      </c>
      <c r="AM107" s="10">
        <v>731</v>
      </c>
      <c r="AN107" s="17">
        <f t="shared" si="54"/>
        <v>8.7525307197404345</v>
      </c>
      <c r="AO107" s="17">
        <f t="shared" si="55"/>
        <v>8.4131232012850017</v>
      </c>
      <c r="AP107" s="17">
        <f t="shared" si="60"/>
        <v>0.64518214482423475</v>
      </c>
      <c r="AQ107" s="17">
        <f t="shared" si="73"/>
        <v>27.274555266768331</v>
      </c>
      <c r="AR107" s="17">
        <f t="shared" si="74"/>
        <v>20.143759654046708</v>
      </c>
      <c r="AS107" s="17">
        <f t="shared" si="75"/>
        <v>19.547842361754405</v>
      </c>
      <c r="AT107" s="17">
        <f t="shared" si="76"/>
        <v>0.56759685444065844</v>
      </c>
      <c r="AU107" s="17">
        <f t="shared" si="61"/>
        <v>32.52090422435105</v>
      </c>
      <c r="AV107" s="17">
        <f t="shared" si="77"/>
        <v>147.47909577564894</v>
      </c>
      <c r="AW107" s="17">
        <f t="shared" si="87"/>
        <v>1.5293107089255953</v>
      </c>
      <c r="AX107" s="17">
        <f t="shared" si="78"/>
        <v>87.623049185596528</v>
      </c>
      <c r="AY107" s="17">
        <f t="shared" si="79"/>
        <v>55.102144961245479</v>
      </c>
      <c r="AZ107" s="17"/>
      <c r="BA107" s="17">
        <f>((AN107)^2+(AO107)^2)-(AP107)^2</f>
        <v>146.97117600000001</v>
      </c>
      <c r="BB107" s="17">
        <f>2*AN107*AO107</f>
        <v>147.27223853641593</v>
      </c>
      <c r="BC107" s="17">
        <f t="shared" si="80"/>
        <v>0.99795574142548615</v>
      </c>
      <c r="BD107" s="17">
        <f t="shared" si="81"/>
        <v>6.3952411264988074E-2</v>
      </c>
      <c r="BE107" s="17">
        <f t="shared" si="82"/>
        <v>3.6642032551684771</v>
      </c>
      <c r="BF107" s="17">
        <f>Z107-N107</f>
        <v>8.4890000000000008</v>
      </c>
      <c r="BG107" s="17"/>
      <c r="BH107" s="10">
        <f>X107</f>
        <v>638</v>
      </c>
      <c r="BI107" s="10">
        <f>AJ107</f>
        <v>731</v>
      </c>
      <c r="BJ107" s="10">
        <f t="shared" si="62"/>
        <v>93</v>
      </c>
      <c r="BK107" s="10">
        <f t="shared" si="63"/>
        <v>684.5</v>
      </c>
      <c r="BL107" s="10">
        <f t="shared" si="33"/>
        <v>46.5</v>
      </c>
      <c r="BM107" s="10">
        <v>2000</v>
      </c>
      <c r="BN107" s="10">
        <f t="shared" si="34"/>
        <v>5.0000000000000001E-4</v>
      </c>
      <c r="BO107" s="10">
        <f t="shared" si="83"/>
        <v>4.65E-2</v>
      </c>
      <c r="BQ107" s="10">
        <f>AE107-Y107</f>
        <v>5.1099999999999994</v>
      </c>
      <c r="BR107" s="10">
        <f>AF107-Z107</f>
        <v>30.3</v>
      </c>
      <c r="BS107" s="14">
        <f t="shared" si="36"/>
        <v>0.5109999999999999</v>
      </c>
      <c r="BT107" s="14">
        <f t="shared" si="8"/>
        <v>3.03</v>
      </c>
      <c r="BU107" s="10">
        <f t="shared" si="9"/>
        <v>3.072787171282775</v>
      </c>
      <c r="BV107" s="10">
        <f t="shared" si="90"/>
        <v>9.4420209999999987</v>
      </c>
      <c r="BW107" s="10">
        <f>AK107-Y107</f>
        <v>10.120000000000001</v>
      </c>
      <c r="BX107" s="10">
        <f>AL107-Z107</f>
        <v>77.11</v>
      </c>
      <c r="BY107" s="10">
        <f t="shared" si="64"/>
        <v>0.21763440860215055</v>
      </c>
      <c r="BZ107" s="10">
        <f t="shared" si="65"/>
        <v>1.658279569892473</v>
      </c>
      <c r="CA107" s="10">
        <f t="shared" si="37"/>
        <v>1.6724998857190911</v>
      </c>
      <c r="CB107" s="10">
        <f t="shared" si="89"/>
        <v>2.7972558677303727</v>
      </c>
      <c r="CD107" s="10">
        <f>(ATAN2(J107-M107,K107-N107))</f>
        <v>0.36743571802061459</v>
      </c>
      <c r="CE107" s="10">
        <f>(ATAN2(V107-Y107,W107-Z107))</f>
        <v>1.6564175445809322</v>
      </c>
      <c r="CF107" s="10">
        <f>ATAN2(AB107-AE107,AC107-AF107)</f>
        <v>-2.3609944533288543</v>
      </c>
      <c r="CG107" s="10">
        <f>ATAN2(AH107-AK107,AI107-AL107)</f>
        <v>-2.7602468810394276</v>
      </c>
      <c r="CI107" s="10">
        <f t="shared" si="91"/>
        <v>21.052515884940224</v>
      </c>
      <c r="CJ107" s="10">
        <f t="shared" si="91"/>
        <v>94.905734415910302</v>
      </c>
      <c r="CK107" s="10">
        <f t="shared" si="91"/>
        <v>-135.27501762954037</v>
      </c>
      <c r="CL107" s="10">
        <f t="shared" si="91"/>
        <v>-158.15049669770821</v>
      </c>
      <c r="CN107" s="10">
        <f t="shared" si="92"/>
        <v>21.052515884940224</v>
      </c>
      <c r="CO107" s="10">
        <f t="shared" si="92"/>
        <v>94.905734415910302</v>
      </c>
      <c r="CP107" s="10">
        <f t="shared" si="92"/>
        <v>135.27501762954037</v>
      </c>
      <c r="CQ107" s="10">
        <f t="shared" si="88"/>
        <v>158.15049669770821</v>
      </c>
      <c r="CS107" s="10">
        <f t="shared" si="93"/>
        <v>0.36743571802061464</v>
      </c>
      <c r="CT107" s="10">
        <f t="shared" si="93"/>
        <v>1.6564175445809324</v>
      </c>
      <c r="CU107" s="10">
        <f t="shared" si="93"/>
        <v>2.3609944533288543</v>
      </c>
      <c r="CV107" s="10">
        <f t="shared" si="93"/>
        <v>2.7602468810394276</v>
      </c>
      <c r="CX107" s="10">
        <f t="shared" si="94"/>
        <v>1.2889818265603177</v>
      </c>
      <c r="CY107" s="10">
        <f t="shared" si="94"/>
        <v>0.70457690874792189</v>
      </c>
      <c r="CZ107" s="10">
        <f t="shared" si="70"/>
        <v>1.1038293364584952</v>
      </c>
      <c r="DB107" s="10">
        <f t="shared" si="71"/>
        <v>70.457690874792192</v>
      </c>
      <c r="DC107" s="10">
        <f t="shared" si="84"/>
        <v>23.738265300182693</v>
      </c>
      <c r="DE107" s="10">
        <f t="shared" si="95"/>
        <v>4964.2862034077752</v>
      </c>
      <c r="DF107" s="10">
        <f t="shared" si="95"/>
        <v>563.50523946185774</v>
      </c>
      <c r="DH107" s="10">
        <f>(1/12*I107*(F107^2))</f>
        <v>1.3659163541666666E-9</v>
      </c>
      <c r="DJ107" s="10">
        <f t="shared" si="85"/>
        <v>3.8485051111977758E-4</v>
      </c>
      <c r="DK107" s="10">
        <f>((1/2*I107*(CA107^2))*1000)</f>
        <v>0.10979229280841712</v>
      </c>
      <c r="DL107" s="10">
        <f>(I107*9.8*(BF107))/1000</f>
        <v>6.5305877000000005E-6</v>
      </c>
      <c r="DM107" s="10">
        <f t="shared" si="40"/>
        <v>0.11018367390723691</v>
      </c>
      <c r="DN107" s="10">
        <f t="shared" si="86"/>
        <v>0.35052598071826896</v>
      </c>
    </row>
    <row r="108" spans="1:118" ht="16" x14ac:dyDescent="0.2">
      <c r="B108" s="10" t="s">
        <v>19</v>
      </c>
      <c r="C108" s="16">
        <v>100</v>
      </c>
      <c r="D108" s="11" t="s">
        <v>119</v>
      </c>
      <c r="E108" s="10">
        <v>14.45</v>
      </c>
      <c r="F108" s="10">
        <f t="shared" si="58"/>
        <v>1.4449999999999999E-2</v>
      </c>
      <c r="G108" s="10">
        <f>VLOOKUP(B108,'[1]General info'!$A$6:$I$12,9,FALSE)</f>
        <v>16.100000000000001</v>
      </c>
      <c r="H108" s="10">
        <v>7.85E-2</v>
      </c>
      <c r="I108" s="10">
        <f t="shared" si="59"/>
        <v>7.8499999999999997E-5</v>
      </c>
      <c r="J108" s="10">
        <v>11.75</v>
      </c>
      <c r="K108" s="10">
        <v>8.9640000000000004</v>
      </c>
      <c r="L108" s="10">
        <v>538</v>
      </c>
      <c r="M108" s="10">
        <v>10</v>
      </c>
      <c r="N108" s="10">
        <v>2.5819999999999999</v>
      </c>
      <c r="O108" s="10">
        <v>538</v>
      </c>
      <c r="P108" s="10">
        <v>2.95</v>
      </c>
      <c r="Q108" s="10">
        <v>1.8779999999999999</v>
      </c>
      <c r="R108" s="10">
        <v>538</v>
      </c>
      <c r="S108" s="10">
        <v>9.1120000000000001</v>
      </c>
      <c r="T108" s="10">
        <v>0.47699999999999998</v>
      </c>
      <c r="U108" s="10">
        <v>538</v>
      </c>
      <c r="V108" s="10">
        <v>11.64</v>
      </c>
      <c r="W108" s="10">
        <v>10.57</v>
      </c>
      <c r="X108" s="10">
        <v>555</v>
      </c>
      <c r="Y108" s="10">
        <v>10.44</v>
      </c>
      <c r="Z108" s="10">
        <v>3.7549999999999999</v>
      </c>
      <c r="AA108" s="10">
        <v>555</v>
      </c>
      <c r="AB108" s="10">
        <v>11.96</v>
      </c>
      <c r="AC108" s="10">
        <v>16.75</v>
      </c>
      <c r="AD108" s="17">
        <f t="shared" si="96"/>
        <v>565</v>
      </c>
      <c r="AE108" s="10">
        <v>12.11</v>
      </c>
      <c r="AF108" s="10">
        <v>9.7289999999999992</v>
      </c>
      <c r="AG108" s="17">
        <f t="shared" si="97"/>
        <v>565</v>
      </c>
      <c r="AH108" s="10">
        <v>14.43</v>
      </c>
      <c r="AI108" s="10">
        <v>53.44</v>
      </c>
      <c r="AJ108" s="10">
        <v>628</v>
      </c>
      <c r="AK108" s="10">
        <v>20.2</v>
      </c>
      <c r="AL108" s="10">
        <v>50.83</v>
      </c>
      <c r="AM108" s="10">
        <v>628</v>
      </c>
      <c r="AN108" s="17">
        <f t="shared" si="54"/>
        <v>7.0850628790434884</v>
      </c>
      <c r="AO108" s="17">
        <f t="shared" si="55"/>
        <v>6.3192598458996763</v>
      </c>
      <c r="AP108" s="17">
        <f t="shared" si="60"/>
        <v>2.2846376080245201</v>
      </c>
      <c r="AQ108" s="17">
        <f t="shared" si="73"/>
        <v>12.290930151945378</v>
      </c>
      <c r="AR108" s="17">
        <f t="shared" si="74"/>
        <v>10.404779334517384</v>
      </c>
      <c r="AS108" s="17">
        <f t="shared" si="75"/>
        <v>8.1546148897418824</v>
      </c>
      <c r="AT108" s="17">
        <f t="shared" si="76"/>
        <v>0.89287614061076559</v>
      </c>
      <c r="AU108" s="17">
        <f t="shared" si="61"/>
        <v>51.158034484926311</v>
      </c>
      <c r="AV108" s="17">
        <f t="shared" si="77"/>
        <v>128.8419655150737</v>
      </c>
      <c r="AW108" s="17">
        <f t="shared" si="87"/>
        <v>9.9528210943857748E-2</v>
      </c>
      <c r="AX108" s="17">
        <f t="shared" si="78"/>
        <v>5.7025464295708206</v>
      </c>
      <c r="AY108" s="17">
        <f t="shared" si="79"/>
        <v>-45.455488055355488</v>
      </c>
      <c r="AZ108" s="17"/>
      <c r="BA108" s="17">
        <f>((AN108)^2+(AO108)^2)-(AP108)^2</f>
        <v>84.911591999999999</v>
      </c>
      <c r="BB108" s="17">
        <f>2*AN108*AO108</f>
        <v>89.544706714427747</v>
      </c>
      <c r="BC108" s="17">
        <f t="shared" si="80"/>
        <v>0.94825920052199753</v>
      </c>
      <c r="BD108" s="17">
        <f t="shared" si="81"/>
        <v>0.32308898185471913</v>
      </c>
      <c r="BE108" s="17">
        <f t="shared" si="82"/>
        <v>18.511635067453021</v>
      </c>
      <c r="BF108" s="17">
        <f>Z108-N108</f>
        <v>1.173</v>
      </c>
      <c r="BG108" s="17"/>
      <c r="BH108" s="10">
        <f>X108</f>
        <v>555</v>
      </c>
      <c r="BI108" s="10">
        <f>AJ108</f>
        <v>628</v>
      </c>
      <c r="BJ108" s="10">
        <f t="shared" si="62"/>
        <v>73</v>
      </c>
      <c r="BK108" s="10">
        <f t="shared" si="63"/>
        <v>591.5</v>
      </c>
      <c r="BL108" s="10">
        <f t="shared" si="33"/>
        <v>36.5</v>
      </c>
      <c r="BM108" s="10">
        <v>2000</v>
      </c>
      <c r="BN108" s="10">
        <f t="shared" si="34"/>
        <v>5.0000000000000001E-4</v>
      </c>
      <c r="BO108" s="10">
        <f t="shared" si="83"/>
        <v>3.6499999999999998E-2</v>
      </c>
      <c r="BQ108" s="10">
        <f>AE108-Y108</f>
        <v>1.67</v>
      </c>
      <c r="BR108" s="10">
        <f>AF108-Z108</f>
        <v>5.9739999999999993</v>
      </c>
      <c r="BS108" s="14">
        <f t="shared" si="36"/>
        <v>0.16700000000000001</v>
      </c>
      <c r="BT108" s="14">
        <f t="shared" si="8"/>
        <v>0.59739999999999982</v>
      </c>
      <c r="BU108" s="10">
        <f t="shared" si="9"/>
        <v>0.62030295823895587</v>
      </c>
      <c r="BV108" s="10">
        <f t="shared" si="90"/>
        <v>0.38477575999999986</v>
      </c>
      <c r="BW108" s="10">
        <f>AK108-Y108</f>
        <v>9.76</v>
      </c>
      <c r="BX108" s="10">
        <f>AL108-Z108</f>
        <v>47.074999999999996</v>
      </c>
      <c r="BY108" s="10">
        <f t="shared" si="64"/>
        <v>0.26739726027397259</v>
      </c>
      <c r="BZ108" s="10">
        <f t="shared" si="65"/>
        <v>1.2897260273972602</v>
      </c>
      <c r="CA108" s="10">
        <f t="shared" si="37"/>
        <v>1.3171539471709239</v>
      </c>
      <c r="CB108" s="10">
        <f t="shared" si="89"/>
        <v>1.7348945205479451</v>
      </c>
      <c r="CD108" s="10">
        <f>(ATAN2(J108-M108,K108-N108))</f>
        <v>1.3031659187649791</v>
      </c>
      <c r="CE108" s="10">
        <f>(ATAN2(V108-Y108,W108-Z108))</f>
        <v>1.3965008386641533</v>
      </c>
      <c r="CF108" s="10">
        <f>ATAN2(AB108-AE108,AC108-AF108)</f>
        <v>1.5921575551387381</v>
      </c>
      <c r="CG108" s="10">
        <f>ATAN2(AH108-AK108,AI108-AL108)</f>
        <v>2.7167947454575438</v>
      </c>
      <c r="CI108" s="10">
        <f t="shared" si="91"/>
        <v>74.665907150521591</v>
      </c>
      <c r="CJ108" s="10">
        <f t="shared" si="91"/>
        <v>80.013604141935872</v>
      </c>
      <c r="CK108" s="10">
        <f t="shared" si="91"/>
        <v>91.223908229317345</v>
      </c>
      <c r="CL108" s="10">
        <f t="shared" si="91"/>
        <v>155.66087271803605</v>
      </c>
      <c r="CN108" s="10">
        <f t="shared" si="92"/>
        <v>74.665907150521591</v>
      </c>
      <c r="CO108" s="10">
        <f t="shared" si="92"/>
        <v>80.013604141935872</v>
      </c>
      <c r="CP108" s="10">
        <f t="shared" si="92"/>
        <v>91.223908229317345</v>
      </c>
      <c r="CQ108" s="10">
        <f t="shared" si="88"/>
        <v>155.66087271803605</v>
      </c>
      <c r="CS108" s="10">
        <f t="shared" si="93"/>
        <v>1.3031659187649791</v>
      </c>
      <c r="CT108" s="10">
        <f t="shared" si="93"/>
        <v>1.3965008386641533</v>
      </c>
      <c r="CU108" s="10">
        <f t="shared" si="93"/>
        <v>1.5921575551387381</v>
      </c>
      <c r="CV108" s="10">
        <f t="shared" si="93"/>
        <v>2.7167947454575438</v>
      </c>
      <c r="CX108" s="10">
        <f t="shared" si="94"/>
        <v>9.3334919899174196E-2</v>
      </c>
      <c r="CY108" s="10">
        <f t="shared" si="94"/>
        <v>0.19565671647458482</v>
      </c>
      <c r="CZ108" s="10">
        <f t="shared" si="70"/>
        <v>1.3202939067933905</v>
      </c>
      <c r="DB108" s="10">
        <f t="shared" si="71"/>
        <v>19.565671647458483</v>
      </c>
      <c r="DC108" s="10">
        <f t="shared" si="84"/>
        <v>36.172435802558645</v>
      </c>
      <c r="DE108" s="10">
        <f t="shared" si="95"/>
        <v>382.81550701616078</v>
      </c>
      <c r="DF108" s="10">
        <f t="shared" si="95"/>
        <v>1308.4451118902266</v>
      </c>
      <c r="DH108" s="10">
        <f>(1/12*I108*(F108^2))</f>
        <v>1.3659163541666666E-9</v>
      </c>
      <c r="DJ108" s="10">
        <f t="shared" si="85"/>
        <v>8.936132884301472E-4</v>
      </c>
      <c r="DK108" s="10">
        <f>((1/2*I108*(CA108^2))*1000)</f>
        <v>6.8094609931506844E-2</v>
      </c>
      <c r="DL108" s="10">
        <f>(I108*9.8*(BF108))/1000</f>
        <v>9.023889E-7</v>
      </c>
      <c r="DM108" s="10">
        <f t="shared" si="40"/>
        <v>6.8989125608836993E-2</v>
      </c>
      <c r="DN108" s="10">
        <f t="shared" si="86"/>
        <v>1.3123113405436797</v>
      </c>
    </row>
    <row r="109" spans="1:118" ht="16" x14ac:dyDescent="0.2">
      <c r="B109" s="10" t="s">
        <v>19</v>
      </c>
      <c r="C109" s="16">
        <v>100</v>
      </c>
      <c r="D109" s="11" t="s">
        <v>120</v>
      </c>
      <c r="E109" s="10">
        <v>14.45</v>
      </c>
      <c r="F109" s="10">
        <f t="shared" si="58"/>
        <v>1.4449999999999999E-2</v>
      </c>
      <c r="G109" s="10">
        <f>VLOOKUP(B109,'[1]General info'!$A$6:$I$12,9,FALSE)</f>
        <v>16.100000000000001</v>
      </c>
      <c r="H109" s="10">
        <v>7.85E-2</v>
      </c>
      <c r="I109" s="10">
        <f t="shared" si="59"/>
        <v>7.8499999999999997E-5</v>
      </c>
      <c r="J109" s="10">
        <v>8.64</v>
      </c>
      <c r="K109" s="10">
        <v>12.39</v>
      </c>
      <c r="L109" s="10">
        <v>779</v>
      </c>
      <c r="M109" s="10">
        <v>1.968</v>
      </c>
      <c r="N109" s="10">
        <v>9.8569999999999993</v>
      </c>
      <c r="O109" s="10">
        <v>779</v>
      </c>
      <c r="P109" s="10">
        <v>2.0710000000000002</v>
      </c>
      <c r="Q109" s="10">
        <v>2.811E-2</v>
      </c>
      <c r="R109" s="10">
        <v>779</v>
      </c>
      <c r="S109" s="10">
        <v>0.13800000000000001</v>
      </c>
      <c r="T109" s="10">
        <v>9.1069999999999993</v>
      </c>
      <c r="U109" s="10">
        <v>779</v>
      </c>
      <c r="V109" s="10">
        <v>12.78</v>
      </c>
      <c r="W109" s="10">
        <v>26.28</v>
      </c>
      <c r="X109" s="10">
        <v>815</v>
      </c>
      <c r="Y109" s="10">
        <v>12.43</v>
      </c>
      <c r="Z109" s="10">
        <v>18.52</v>
      </c>
      <c r="AA109" s="10">
        <v>815</v>
      </c>
      <c r="AB109" s="10">
        <v>12.2</v>
      </c>
      <c r="AC109" s="10">
        <v>44.34</v>
      </c>
      <c r="AD109" s="17">
        <f t="shared" si="96"/>
        <v>825</v>
      </c>
      <c r="AE109" s="10">
        <v>15.48</v>
      </c>
      <c r="AF109" s="10">
        <v>38.15</v>
      </c>
      <c r="AG109" s="17">
        <f t="shared" si="97"/>
        <v>825</v>
      </c>
      <c r="AH109" s="10">
        <v>17.37</v>
      </c>
      <c r="AI109" s="10">
        <v>100</v>
      </c>
      <c r="AJ109" s="10">
        <v>910</v>
      </c>
      <c r="AK109" s="10">
        <v>23.62</v>
      </c>
      <c r="AL109" s="10">
        <v>102.1</v>
      </c>
      <c r="AM109" s="10">
        <v>910</v>
      </c>
      <c r="AN109" s="17">
        <f t="shared" si="54"/>
        <v>9.8294296697265189</v>
      </c>
      <c r="AO109" s="17">
        <f t="shared" si="55"/>
        <v>9.2823883043158677</v>
      </c>
      <c r="AP109" s="17">
        <f t="shared" si="60"/>
        <v>1.9777259668619414</v>
      </c>
      <c r="AQ109" s="17">
        <f t="shared" si="73"/>
        <v>28.352149999111177</v>
      </c>
      <c r="AR109" s="17">
        <f t="shared" si="74"/>
        <v>21.324448246085993</v>
      </c>
      <c r="AS109" s="17">
        <f t="shared" si="75"/>
        <v>19.662509326126205</v>
      </c>
      <c r="AT109" s="17">
        <f t="shared" si="76"/>
        <v>0.4884440932278778</v>
      </c>
      <c r="AU109" s="17">
        <f t="shared" si="61"/>
        <v>27.985785070051914</v>
      </c>
      <c r="AV109" s="17">
        <f t="shared" si="77"/>
        <v>152.01421492994808</v>
      </c>
      <c r="AW109" s="17">
        <f t="shared" si="87"/>
        <v>-1.560317398869147</v>
      </c>
      <c r="AX109" s="17">
        <f t="shared" si="78"/>
        <v>-89.399601656032772</v>
      </c>
      <c r="AY109" s="17">
        <f t="shared" si="79"/>
        <v>-117.38538672608469</v>
      </c>
      <c r="AZ109" s="17"/>
      <c r="BA109" s="17">
        <f>((AN109)^2+(AO109)^2)-(AP109)^2</f>
        <v>178.86902026419997</v>
      </c>
      <c r="BB109" s="17">
        <f>2*AN109*AO109</f>
        <v>182.48116600872964</v>
      </c>
      <c r="BC109" s="17">
        <f t="shared" si="80"/>
        <v>0.98020537777385275</v>
      </c>
      <c r="BD109" s="17">
        <f t="shared" si="81"/>
        <v>0.19930014380650052</v>
      </c>
      <c r="BE109" s="17">
        <f t="shared" si="82"/>
        <v>11.419057096462101</v>
      </c>
      <c r="BF109" s="17">
        <f>Z109-N109</f>
        <v>8.6630000000000003</v>
      </c>
      <c r="BG109" s="17"/>
      <c r="BH109" s="10">
        <f>X109</f>
        <v>815</v>
      </c>
      <c r="BI109" s="10">
        <f>AJ109</f>
        <v>910</v>
      </c>
      <c r="BJ109" s="10">
        <f t="shared" si="62"/>
        <v>95</v>
      </c>
      <c r="BK109" s="10">
        <f t="shared" si="63"/>
        <v>862.5</v>
      </c>
      <c r="BL109" s="10">
        <f t="shared" si="33"/>
        <v>47.5</v>
      </c>
      <c r="BM109" s="10">
        <v>2000</v>
      </c>
      <c r="BN109" s="10">
        <f t="shared" si="34"/>
        <v>5.0000000000000001E-4</v>
      </c>
      <c r="BO109" s="10">
        <f t="shared" si="83"/>
        <v>4.7500000000000001E-2</v>
      </c>
      <c r="BQ109" s="10">
        <f>AE109-Y109</f>
        <v>3.0500000000000007</v>
      </c>
      <c r="BR109" s="10">
        <f>AF109-Z109</f>
        <v>19.63</v>
      </c>
      <c r="BS109" s="14">
        <f t="shared" si="36"/>
        <v>0.30500000000000005</v>
      </c>
      <c r="BT109" s="14">
        <f t="shared" si="8"/>
        <v>1.9629999999999999</v>
      </c>
      <c r="BU109" s="10">
        <f t="shared" si="9"/>
        <v>1.9865532965415247</v>
      </c>
      <c r="BV109" s="10">
        <f t="shared" si="90"/>
        <v>3.9463939999999988</v>
      </c>
      <c r="BW109" s="10">
        <f>AK109-Y109</f>
        <v>11.190000000000001</v>
      </c>
      <c r="BX109" s="10">
        <f>AL109-Z109</f>
        <v>83.58</v>
      </c>
      <c r="BY109" s="10">
        <f t="shared" si="64"/>
        <v>0.23557894736842108</v>
      </c>
      <c r="BZ109" s="10">
        <f t="shared" si="65"/>
        <v>1.7595789473684211</v>
      </c>
      <c r="CA109" s="10">
        <f t="shared" si="37"/>
        <v>1.7752789956695185</v>
      </c>
      <c r="CB109" s="10">
        <f t="shared" si="89"/>
        <v>3.1516155124653742</v>
      </c>
      <c r="CD109" s="10">
        <f>(ATAN2(J109-M109,K109-N109))</f>
        <v>0.36283788851583099</v>
      </c>
      <c r="CE109" s="10">
        <f>(ATAN2(V109-Y109,W109-Z109))</f>
        <v>1.5257237809767552</v>
      </c>
      <c r="CF109" s="10">
        <f>ATAN2(AB109-AE109,AC109-AF109)</f>
        <v>2.0580666161030505</v>
      </c>
      <c r="CG109" s="10">
        <f>ATAN2(AH109-AK109,AI109-AL109)</f>
        <v>-2.8174440222553221</v>
      </c>
      <c r="CI109" s="10">
        <f t="shared" si="91"/>
        <v>20.789079659395398</v>
      </c>
      <c r="CJ109" s="10">
        <f t="shared" si="91"/>
        <v>87.417533352710478</v>
      </c>
      <c r="CK109" s="10">
        <f t="shared" si="91"/>
        <v>117.91853105947582</v>
      </c>
      <c r="CL109" s="10">
        <f t="shared" si="91"/>
        <v>-161.42765148959273</v>
      </c>
      <c r="CN109" s="10">
        <f t="shared" si="92"/>
        <v>20.789079659395398</v>
      </c>
      <c r="CO109" s="10">
        <f t="shared" si="92"/>
        <v>87.417533352710478</v>
      </c>
      <c r="CP109" s="10">
        <f t="shared" si="92"/>
        <v>117.91853105947582</v>
      </c>
      <c r="CQ109" s="10">
        <f t="shared" si="88"/>
        <v>161.42765148959273</v>
      </c>
      <c r="CS109" s="10">
        <f t="shared" si="93"/>
        <v>0.36283788851583099</v>
      </c>
      <c r="CT109" s="10">
        <f t="shared" si="93"/>
        <v>1.5257237809767554</v>
      </c>
      <c r="CU109" s="10">
        <f t="shared" si="93"/>
        <v>2.0580666161030505</v>
      </c>
      <c r="CV109" s="10">
        <f t="shared" si="93"/>
        <v>2.8174440222553221</v>
      </c>
      <c r="CX109" s="10">
        <f t="shared" si="94"/>
        <v>1.1628858924609244</v>
      </c>
      <c r="CY109" s="10">
        <f t="shared" si="94"/>
        <v>0.5323428351262951</v>
      </c>
      <c r="CZ109" s="10">
        <f t="shared" si="70"/>
        <v>1.2917202412785667</v>
      </c>
      <c r="DB109" s="10">
        <f t="shared" si="71"/>
        <v>53.23428351262951</v>
      </c>
      <c r="DC109" s="10">
        <f t="shared" si="84"/>
        <v>27.194110342706665</v>
      </c>
      <c r="DE109" s="10">
        <f t="shared" si="95"/>
        <v>2833.8889411030182</v>
      </c>
      <c r="DF109" s="10">
        <f t="shared" si="95"/>
        <v>739.5196373313056</v>
      </c>
      <c r="DH109" s="10">
        <f>(1/12*I109*(F109^2))</f>
        <v>1.3659163541666666E-9</v>
      </c>
      <c r="DJ109" s="10">
        <f t="shared" si="85"/>
        <v>5.0506098342911613E-4</v>
      </c>
      <c r="DK109" s="10">
        <f>((1/2*I109*(CA109^2))*1000)</f>
        <v>0.12370090886426593</v>
      </c>
      <c r="DL109" s="10">
        <f>(I109*9.8*(BF109))/1000</f>
        <v>6.6644459000000002E-6</v>
      </c>
      <c r="DM109" s="10">
        <f t="shared" si="40"/>
        <v>0.12421263429359505</v>
      </c>
      <c r="DN109" s="10">
        <f t="shared" si="86"/>
        <v>0.40829205546364056</v>
      </c>
    </row>
    <row r="110" spans="1:118" ht="16" x14ac:dyDescent="0.2">
      <c r="B110" s="10" t="s">
        <v>19</v>
      </c>
      <c r="C110" s="16">
        <v>100</v>
      </c>
      <c r="D110" s="11">
        <v>4</v>
      </c>
      <c r="E110" s="10">
        <v>14.45</v>
      </c>
      <c r="F110" s="10">
        <f t="shared" si="58"/>
        <v>1.4449999999999999E-2</v>
      </c>
      <c r="G110" s="10">
        <f>VLOOKUP(B110,'[1]General info'!$A$6:$I$12,9,FALSE)</f>
        <v>16.100000000000001</v>
      </c>
      <c r="H110" s="10">
        <v>7.85E-2</v>
      </c>
      <c r="I110" s="10">
        <f t="shared" si="59"/>
        <v>7.8499999999999997E-5</v>
      </c>
      <c r="J110" s="10">
        <v>12.74</v>
      </c>
      <c r="K110" s="10">
        <v>7.9020000000000001</v>
      </c>
      <c r="L110" s="10">
        <v>565</v>
      </c>
      <c r="M110" s="10">
        <v>10.17</v>
      </c>
      <c r="N110" s="10">
        <v>1.895</v>
      </c>
      <c r="O110" s="10">
        <v>565</v>
      </c>
      <c r="P110" s="10">
        <v>1.718</v>
      </c>
      <c r="Q110" s="10">
        <v>1.3580000000000001</v>
      </c>
      <c r="R110" s="10">
        <v>565</v>
      </c>
      <c r="S110" s="10">
        <v>9.0310000000000006</v>
      </c>
      <c r="T110" s="10">
        <v>-0.22600000000000001</v>
      </c>
      <c r="U110" s="10">
        <v>565</v>
      </c>
      <c r="V110" s="10">
        <v>15.35</v>
      </c>
      <c r="W110" s="10">
        <v>24.12</v>
      </c>
      <c r="X110" s="10">
        <v>599</v>
      </c>
      <c r="Y110" s="10">
        <v>14.44</v>
      </c>
      <c r="Z110" s="10">
        <v>17.18</v>
      </c>
      <c r="AA110" s="10">
        <v>599</v>
      </c>
      <c r="AB110" s="10">
        <v>18.059999999999999</v>
      </c>
      <c r="AC110" s="10">
        <v>46.06</v>
      </c>
      <c r="AD110" s="17">
        <f t="shared" si="96"/>
        <v>609</v>
      </c>
      <c r="AE110" s="10">
        <v>20.38</v>
      </c>
      <c r="AF110" s="10">
        <v>39.71</v>
      </c>
      <c r="AG110" s="17">
        <f t="shared" si="97"/>
        <v>609</v>
      </c>
      <c r="AH110" s="10">
        <v>28.99</v>
      </c>
      <c r="AI110" s="10">
        <v>97.47</v>
      </c>
      <c r="AJ110" s="10">
        <v>675</v>
      </c>
      <c r="AK110" s="10">
        <v>35.82</v>
      </c>
      <c r="AL110" s="10">
        <v>97.26</v>
      </c>
      <c r="AM110" s="10">
        <v>675</v>
      </c>
      <c r="AN110" s="17">
        <f t="shared" si="54"/>
        <v>8.4690420355551428</v>
      </c>
      <c r="AO110" s="17">
        <f t="shared" si="55"/>
        <v>7.4825814395835355</v>
      </c>
      <c r="AP110" s="17">
        <f t="shared" si="60"/>
        <v>2.4074804256732802</v>
      </c>
      <c r="AQ110" s="17">
        <f t="shared" si="73"/>
        <v>26.531868912686871</v>
      </c>
      <c r="AR110" s="17">
        <f t="shared" si="74"/>
        <v>25.152683296221099</v>
      </c>
      <c r="AS110" s="17">
        <f t="shared" si="75"/>
        <v>22.820671002404818</v>
      </c>
      <c r="AT110" s="17">
        <f t="shared" si="76"/>
        <v>1.0350060514371466</v>
      </c>
      <c r="AU110" s="17">
        <f t="shared" si="61"/>
        <v>59.301478517848693</v>
      </c>
      <c r="AV110" s="17">
        <f t="shared" si="77"/>
        <v>120.69852148215131</v>
      </c>
      <c r="AW110" s="17">
        <f t="shared" si="87"/>
        <v>6.3449972856252979E-2</v>
      </c>
      <c r="AX110" s="17">
        <f t="shared" si="78"/>
        <v>3.6354156548829288</v>
      </c>
      <c r="AY110" s="17">
        <f t="shared" si="79"/>
        <v>-55.666062862965767</v>
      </c>
      <c r="AZ110" s="17"/>
      <c r="BA110" s="17">
        <f>((AN110)^2+(AO110)^2)-(AP110)^2</f>
        <v>121.917736</v>
      </c>
      <c r="BB110" s="17">
        <f>2*AN110*AO110</f>
        <v>126.74059349259535</v>
      </c>
      <c r="BC110" s="17">
        <f t="shared" si="80"/>
        <v>0.96194701823865836</v>
      </c>
      <c r="BD110" s="17">
        <f t="shared" si="81"/>
        <v>0.27675548534416894</v>
      </c>
      <c r="BE110" s="17">
        <f t="shared" si="82"/>
        <v>15.856921267314544</v>
      </c>
      <c r="BF110" s="17">
        <f>Z110-N110</f>
        <v>15.285</v>
      </c>
      <c r="BG110" s="17"/>
      <c r="BH110" s="10">
        <f>X110</f>
        <v>599</v>
      </c>
      <c r="BI110" s="10">
        <f>AJ110</f>
        <v>675</v>
      </c>
      <c r="BJ110" s="10">
        <f t="shared" si="62"/>
        <v>76</v>
      </c>
      <c r="BK110" s="10">
        <f t="shared" si="63"/>
        <v>637</v>
      </c>
      <c r="BL110" s="10">
        <f t="shared" si="33"/>
        <v>38</v>
      </c>
      <c r="BM110" s="10">
        <v>2000</v>
      </c>
      <c r="BN110" s="10">
        <f t="shared" si="34"/>
        <v>5.0000000000000001E-4</v>
      </c>
      <c r="BO110" s="10">
        <f t="shared" si="83"/>
        <v>3.7999999999999999E-2</v>
      </c>
      <c r="BQ110" s="10">
        <f>AE110-Y110</f>
        <v>5.9399999999999995</v>
      </c>
      <c r="BR110" s="10">
        <f>AF110-Z110</f>
        <v>22.53</v>
      </c>
      <c r="BS110" s="14">
        <f t="shared" si="36"/>
        <v>0.59399999999999986</v>
      </c>
      <c r="BT110" s="14">
        <f t="shared" si="8"/>
        <v>2.2530000000000001</v>
      </c>
      <c r="BU110" s="10">
        <f t="shared" si="9"/>
        <v>2.3299881973950001</v>
      </c>
      <c r="BV110" s="10">
        <f t="shared" si="90"/>
        <v>5.4288450000000017</v>
      </c>
      <c r="BW110" s="10">
        <f>AK110-Y110</f>
        <v>21.380000000000003</v>
      </c>
      <c r="BX110" s="10">
        <f>AL110-Z110</f>
        <v>80.080000000000013</v>
      </c>
      <c r="BY110" s="10">
        <f t="shared" si="64"/>
        <v>0.56263157894736859</v>
      </c>
      <c r="BZ110" s="10">
        <f t="shared" si="65"/>
        <v>2.107368421052632</v>
      </c>
      <c r="CA110" s="10">
        <f t="shared" si="37"/>
        <v>2.1811822380715169</v>
      </c>
      <c r="CB110" s="10">
        <f t="shared" si="89"/>
        <v>4.7575559556786713</v>
      </c>
      <c r="CD110" s="10">
        <f>(ATAN2(J110-M110,K110-N110))</f>
        <v>1.1665275433030626</v>
      </c>
      <c r="CE110" s="10">
        <f>(ATAN2(V110-Y110,W110-Z110))</f>
        <v>1.4404162412363521</v>
      </c>
      <c r="CF110" s="10">
        <f>ATAN2(AB110-AE110,AC110-AF110)</f>
        <v>1.9210838210651453</v>
      </c>
      <c r="CG110" s="10">
        <f>ATAN2(AH110-AK110,AI110-AL110)</f>
        <v>3.1108556312887026</v>
      </c>
      <c r="CI110" s="10">
        <f t="shared" si="91"/>
        <v>66.837104917029862</v>
      </c>
      <c r="CJ110" s="10">
        <f t="shared" si="91"/>
        <v>82.529771364940828</v>
      </c>
      <c r="CK110" s="10">
        <f t="shared" si="91"/>
        <v>110.06999503789825</v>
      </c>
      <c r="CL110" s="10">
        <f t="shared" si="91"/>
        <v>178.23889834734803</v>
      </c>
      <c r="CN110" s="10">
        <f t="shared" si="92"/>
        <v>66.837104917029862</v>
      </c>
      <c r="CO110" s="10">
        <f t="shared" si="92"/>
        <v>82.529771364940828</v>
      </c>
      <c r="CP110" s="10">
        <f t="shared" si="92"/>
        <v>110.06999503789825</v>
      </c>
      <c r="CQ110" s="10">
        <f t="shared" si="88"/>
        <v>178.23889834734803</v>
      </c>
      <c r="CS110" s="10">
        <f t="shared" si="93"/>
        <v>1.1665275433030626</v>
      </c>
      <c r="CT110" s="10">
        <f t="shared" si="93"/>
        <v>1.4404162412363521</v>
      </c>
      <c r="CU110" s="10">
        <f t="shared" si="93"/>
        <v>1.9210838210651453</v>
      </c>
      <c r="CV110" s="10">
        <f t="shared" si="93"/>
        <v>3.1108556312887026</v>
      </c>
      <c r="CX110" s="10">
        <f t="shared" si="94"/>
        <v>0.27388869793328952</v>
      </c>
      <c r="CY110" s="10">
        <f t="shared" si="94"/>
        <v>0.48066757982879316</v>
      </c>
      <c r="CZ110" s="10">
        <f t="shared" si="70"/>
        <v>1.6704393900523504</v>
      </c>
      <c r="DB110" s="10">
        <f t="shared" si="71"/>
        <v>48.066757982879317</v>
      </c>
      <c r="DC110" s="10">
        <f t="shared" si="84"/>
        <v>43.958931317167121</v>
      </c>
      <c r="DE110" s="10">
        <f t="shared" si="95"/>
        <v>2310.4132229846923</v>
      </c>
      <c r="DF110" s="10">
        <f t="shared" si="95"/>
        <v>1932.3876425474164</v>
      </c>
      <c r="DH110" s="10">
        <f>(1/12*I110*(F110^2))</f>
        <v>1.3659163541666666E-9</v>
      </c>
      <c r="DJ110" s="10">
        <f t="shared" si="85"/>
        <v>1.3197399417725433E-3</v>
      </c>
      <c r="DK110" s="10">
        <f>((1/2*I110*(CA110^2))*1000)</f>
        <v>0.18673407126038785</v>
      </c>
      <c r="DL110" s="10">
        <f>(I110*9.8*(BF110))/1000</f>
        <v>1.17587505E-5</v>
      </c>
      <c r="DM110" s="10">
        <f t="shared" si="40"/>
        <v>0.18806556995266038</v>
      </c>
      <c r="DN110" s="10">
        <f t="shared" si="86"/>
        <v>0.70674833621136901</v>
      </c>
    </row>
    <row r="111" spans="1:118" ht="16" x14ac:dyDescent="0.2">
      <c r="B111" s="10" t="s">
        <v>19</v>
      </c>
      <c r="C111" s="16">
        <v>100</v>
      </c>
      <c r="D111" s="11">
        <v>5</v>
      </c>
      <c r="E111" s="10">
        <v>14.45</v>
      </c>
      <c r="F111" s="10">
        <f t="shared" si="58"/>
        <v>1.4449999999999999E-2</v>
      </c>
      <c r="G111" s="10">
        <f>VLOOKUP(B111,'[1]General info'!$A$6:$I$12,9,FALSE)</f>
        <v>16.100000000000001</v>
      </c>
      <c r="H111" s="10">
        <v>7.85E-2</v>
      </c>
      <c r="I111" s="10">
        <f t="shared" si="59"/>
        <v>7.8499999999999997E-5</v>
      </c>
      <c r="J111" s="10">
        <v>9.2059999999999995</v>
      </c>
      <c r="K111" s="10">
        <v>11.84</v>
      </c>
      <c r="L111" s="10">
        <v>455</v>
      </c>
      <c r="M111" s="10">
        <v>2.2829999999999999</v>
      </c>
      <c r="N111" s="10">
        <v>10.27</v>
      </c>
      <c r="O111" s="10">
        <v>455</v>
      </c>
      <c r="P111" s="10">
        <v>1.3280000000000001</v>
      </c>
      <c r="Q111" s="10">
        <v>1.458</v>
      </c>
      <c r="R111" s="10">
        <v>455</v>
      </c>
      <c r="S111" s="10">
        <v>0.26100000000000001</v>
      </c>
      <c r="T111" s="10">
        <v>9.1929999999999996</v>
      </c>
      <c r="U111" s="10">
        <v>455</v>
      </c>
      <c r="V111" s="10">
        <v>12.02</v>
      </c>
      <c r="W111" s="10">
        <v>25.97</v>
      </c>
      <c r="X111" s="10">
        <v>484</v>
      </c>
      <c r="Y111" s="10">
        <v>18.53</v>
      </c>
      <c r="Z111" s="10">
        <v>12.05</v>
      </c>
      <c r="AA111" s="10">
        <v>484</v>
      </c>
      <c r="AB111" s="10">
        <v>10.34</v>
      </c>
      <c r="AC111" s="10">
        <v>44.97</v>
      </c>
      <c r="AD111" s="17">
        <f t="shared" si="96"/>
        <v>494</v>
      </c>
      <c r="AE111" s="10">
        <v>14.14</v>
      </c>
      <c r="AF111" s="10">
        <v>39.369999999999997</v>
      </c>
      <c r="AG111" s="17">
        <f t="shared" si="97"/>
        <v>494</v>
      </c>
      <c r="AH111" s="10">
        <v>13.21</v>
      </c>
      <c r="AI111" s="10">
        <v>98.47</v>
      </c>
      <c r="AJ111" s="10">
        <v>572</v>
      </c>
      <c r="AK111" s="10">
        <v>18.73</v>
      </c>
      <c r="AL111" s="10">
        <v>101.1</v>
      </c>
      <c r="AM111" s="10">
        <v>572</v>
      </c>
      <c r="AN111" s="17">
        <f t="shared" si="54"/>
        <v>8.8635979714786242</v>
      </c>
      <c r="AO111" s="17">
        <f t="shared" si="55"/>
        <v>7.8082465381159674</v>
      </c>
      <c r="AP111" s="17">
        <f t="shared" si="60"/>
        <v>2.290941509510882</v>
      </c>
      <c r="AQ111" s="17">
        <f t="shared" si="73"/>
        <v>26.74241963622589</v>
      </c>
      <c r="AR111" s="17">
        <f t="shared" si="74"/>
        <v>20.48760137253749</v>
      </c>
      <c r="AS111" s="17">
        <f t="shared" si="75"/>
        <v>18.474283991538076</v>
      </c>
      <c r="AT111" s="17">
        <f t="shared" si="76"/>
        <v>0.64911782023865616</v>
      </c>
      <c r="AU111" s="17">
        <f t="shared" si="61"/>
        <v>37.191711506406648</v>
      </c>
      <c r="AV111" s="17">
        <f t="shared" si="77"/>
        <v>142.80828849359335</v>
      </c>
      <c r="AW111" s="17">
        <f t="shared" si="87"/>
        <v>1.4628427109096218</v>
      </c>
      <c r="AX111" s="17">
        <f t="shared" si="78"/>
        <v>83.814713426597322</v>
      </c>
      <c r="AY111" s="17">
        <f t="shared" si="79"/>
        <v>46.623001920190674</v>
      </c>
      <c r="AZ111" s="17"/>
      <c r="BA111" s="17">
        <f>((AN111)^2+(AO111)^2)-(AP111)^2</f>
        <v>134.28366999999997</v>
      </c>
      <c r="BB111" s="17">
        <f>2*AN111*AO111</f>
        <v>138.41831635209937</v>
      </c>
      <c r="BC111" s="17">
        <f t="shared" si="80"/>
        <v>0.97012934081944791</v>
      </c>
      <c r="BD111" s="17">
        <f t="shared" si="81"/>
        <v>0.24503291453104259</v>
      </c>
      <c r="BE111" s="17">
        <f t="shared" si="82"/>
        <v>14.039351844417638</v>
      </c>
      <c r="BF111" s="17">
        <f>Z111-N111</f>
        <v>1.7800000000000011</v>
      </c>
      <c r="BG111" s="17"/>
      <c r="BH111" s="10">
        <f>X111</f>
        <v>484</v>
      </c>
      <c r="BI111" s="10">
        <f>AJ111</f>
        <v>572</v>
      </c>
      <c r="BJ111" s="10">
        <f t="shared" si="62"/>
        <v>88</v>
      </c>
      <c r="BK111" s="10">
        <f t="shared" si="63"/>
        <v>528</v>
      </c>
      <c r="BL111" s="10">
        <f t="shared" si="33"/>
        <v>44</v>
      </c>
      <c r="BM111" s="10">
        <v>2000</v>
      </c>
      <c r="BN111" s="10">
        <f t="shared" si="34"/>
        <v>5.0000000000000001E-4</v>
      </c>
      <c r="BO111" s="10">
        <f t="shared" si="83"/>
        <v>4.3999999999999997E-2</v>
      </c>
      <c r="BQ111" s="10">
        <f>AE111-Y111</f>
        <v>-4.3900000000000006</v>
      </c>
      <c r="BR111" s="10">
        <f>AF111-Z111</f>
        <v>27.319999999999997</v>
      </c>
      <c r="BS111" s="14">
        <f t="shared" si="36"/>
        <v>-0.43900000000000006</v>
      </c>
      <c r="BT111" s="14">
        <f t="shared" si="8"/>
        <v>2.7319999999999998</v>
      </c>
      <c r="BU111" s="10">
        <f t="shared" si="9"/>
        <v>2.7670462591001255</v>
      </c>
      <c r="BV111" s="10">
        <f t="shared" si="90"/>
        <v>7.6565449999999986</v>
      </c>
      <c r="BW111" s="10">
        <f>AK111-Y111</f>
        <v>0.19999999999999929</v>
      </c>
      <c r="BX111" s="10">
        <f>AL111-Z111</f>
        <v>89.05</v>
      </c>
      <c r="BY111" s="10">
        <f t="shared" si="64"/>
        <v>4.5454545454545296E-3</v>
      </c>
      <c r="BZ111" s="10">
        <f t="shared" si="65"/>
        <v>2.0238636363636364</v>
      </c>
      <c r="CA111" s="10">
        <f t="shared" si="37"/>
        <v>2.0238687407418658</v>
      </c>
      <c r="CB111" s="10">
        <f t="shared" si="89"/>
        <v>4.0960446797520662</v>
      </c>
      <c r="CD111" s="10">
        <f>(ATAN2(J111-M111,K111-N111))</f>
        <v>0.22300830776094369</v>
      </c>
      <c r="CE111" s="10">
        <f>(ATAN2(V111-Y111,W111-Z111))</f>
        <v>2.0082490554738328</v>
      </c>
      <c r="CF111" s="10">
        <f>ATAN2(AB111-AE111,AC111-AF111)</f>
        <v>2.1669954680923764</v>
      </c>
      <c r="CG111" s="10">
        <f>ATAN2(AH111-AK111,AI111-AL111)</f>
        <v>-2.6969625028958735</v>
      </c>
      <c r="CI111" s="10">
        <f t="shared" si="91"/>
        <v>12.777434831056635</v>
      </c>
      <c r="CJ111" s="10">
        <f t="shared" si="91"/>
        <v>115.06419508978456</v>
      </c>
      <c r="CK111" s="10">
        <f t="shared" si="91"/>
        <v>124.15969454566942</v>
      </c>
      <c r="CL111" s="10">
        <f t="shared" si="91"/>
        <v>-154.5245689209726</v>
      </c>
      <c r="CN111" s="10">
        <f t="shared" si="92"/>
        <v>12.777434831056635</v>
      </c>
      <c r="CO111" s="10">
        <f t="shared" si="92"/>
        <v>115.06419508978456</v>
      </c>
      <c r="CP111" s="10">
        <f t="shared" si="92"/>
        <v>124.15969454566942</v>
      </c>
      <c r="CQ111" s="10">
        <f t="shared" si="88"/>
        <v>154.5245689209726</v>
      </c>
      <c r="CS111" s="10">
        <f t="shared" si="93"/>
        <v>0.22300830776094369</v>
      </c>
      <c r="CT111" s="10">
        <f t="shared" si="93"/>
        <v>2.0082490554738328</v>
      </c>
      <c r="CU111" s="10">
        <f t="shared" si="93"/>
        <v>2.1669954680923764</v>
      </c>
      <c r="CV111" s="10">
        <f t="shared" si="93"/>
        <v>2.6969625028958735</v>
      </c>
      <c r="CX111" s="10">
        <f t="shared" si="94"/>
        <v>1.7852407477128891</v>
      </c>
      <c r="CY111" s="10">
        <f t="shared" si="94"/>
        <v>0.15874641261854361</v>
      </c>
      <c r="CZ111" s="10">
        <f t="shared" si="70"/>
        <v>0.68871344742204066</v>
      </c>
      <c r="DB111" s="10">
        <f t="shared" si="71"/>
        <v>15.874641261854361</v>
      </c>
      <c r="DC111" s="10">
        <f t="shared" si="84"/>
        <v>15.652578350500924</v>
      </c>
      <c r="DE111" s="10">
        <f t="shared" si="95"/>
        <v>252.00423519256901</v>
      </c>
      <c r="DF111" s="10">
        <f t="shared" si="95"/>
        <v>245.00320901857023</v>
      </c>
      <c r="DH111" s="10">
        <f>(1/12*I111*(F111^2))</f>
        <v>1.3659163541666666E-9</v>
      </c>
      <c r="DJ111" s="10">
        <f t="shared" si="85"/>
        <v>1.6732694501088961E-4</v>
      </c>
      <c r="DK111" s="10">
        <f>((1/2*I111*(CA111^2))*1000)</f>
        <v>0.16076975368026858</v>
      </c>
      <c r="DL111" s="10">
        <f>(I111*9.8*(BF111))/1000</f>
        <v>1.3693540000000008E-6</v>
      </c>
      <c r="DM111" s="10">
        <f t="shared" si="40"/>
        <v>0.16093844997927947</v>
      </c>
      <c r="DN111" s="10">
        <f t="shared" si="86"/>
        <v>0.10407862248993779</v>
      </c>
    </row>
    <row r="112" spans="1:118" ht="16" x14ac:dyDescent="0.2">
      <c r="B112" s="10" t="s">
        <v>19</v>
      </c>
      <c r="C112" s="16">
        <v>100</v>
      </c>
      <c r="D112" s="11" t="s">
        <v>125</v>
      </c>
      <c r="E112" s="10">
        <v>14.45</v>
      </c>
      <c r="F112" s="10">
        <f t="shared" si="58"/>
        <v>1.4449999999999999E-2</v>
      </c>
      <c r="G112" s="10">
        <f>VLOOKUP(B112,'[1]General info'!$A$6:$I$12,9,FALSE)</f>
        <v>16.100000000000001</v>
      </c>
      <c r="H112" s="10">
        <v>7.85E-2</v>
      </c>
      <c r="I112" s="10">
        <f t="shared" si="59"/>
        <v>7.8499999999999997E-5</v>
      </c>
      <c r="J112" s="10">
        <v>12.06</v>
      </c>
      <c r="K112" s="10">
        <v>9.4870000000000001</v>
      </c>
      <c r="L112" s="10">
        <v>657</v>
      </c>
      <c r="M112" s="10">
        <v>10.01</v>
      </c>
      <c r="N112" s="10">
        <v>2.9969999999999999</v>
      </c>
      <c r="O112" s="10">
        <v>657</v>
      </c>
      <c r="P112" s="10">
        <v>1.645</v>
      </c>
      <c r="Q112" s="10">
        <v>1.51</v>
      </c>
      <c r="R112" s="10">
        <v>657</v>
      </c>
      <c r="S112" s="10">
        <v>8.8390000000000004</v>
      </c>
      <c r="T112" s="10">
        <v>-0.29599999999999999</v>
      </c>
      <c r="U112" s="10">
        <v>657</v>
      </c>
      <c r="V112" s="10">
        <v>12.97</v>
      </c>
      <c r="W112" s="10">
        <v>28</v>
      </c>
      <c r="X112" s="10">
        <v>689</v>
      </c>
      <c r="Y112" s="10">
        <v>12.67</v>
      </c>
      <c r="Z112" s="10">
        <v>21.39</v>
      </c>
      <c r="AA112" s="10">
        <v>689</v>
      </c>
      <c r="AB112" s="10">
        <v>13.02</v>
      </c>
      <c r="AC112" s="10">
        <v>51.36</v>
      </c>
      <c r="AD112" s="17">
        <f t="shared" si="96"/>
        <v>699</v>
      </c>
      <c r="AE112" s="10">
        <v>16.02</v>
      </c>
      <c r="AF112" s="10">
        <v>45.45</v>
      </c>
      <c r="AG112" s="17">
        <f t="shared" si="97"/>
        <v>699</v>
      </c>
      <c r="AH112" s="10">
        <v>18.12</v>
      </c>
      <c r="AI112" s="10">
        <v>102.8</v>
      </c>
      <c r="AJ112" s="10">
        <v>763</v>
      </c>
      <c r="AK112" s="10">
        <v>24.92</v>
      </c>
      <c r="AL112" s="10">
        <v>104.5</v>
      </c>
      <c r="AM112" s="10">
        <v>763</v>
      </c>
      <c r="AN112" s="17">
        <f t="shared" si="54"/>
        <v>8.4961399470583103</v>
      </c>
      <c r="AO112" s="17">
        <f t="shared" si="55"/>
        <v>7.4172280536599393</v>
      </c>
      <c r="AP112" s="17">
        <f t="shared" si="60"/>
        <v>3.4950092989861981</v>
      </c>
      <c r="AQ112" s="17">
        <f t="shared" si="73"/>
        <v>28.809299279920015</v>
      </c>
      <c r="AR112" s="17">
        <f t="shared" si="74"/>
        <v>28.595957354143607</v>
      </c>
      <c r="AS112" s="17">
        <f t="shared" si="75"/>
        <v>25.177601335313895</v>
      </c>
      <c r="AT112" s="17">
        <f t="shared" si="76"/>
        <v>0.91718746814224106</v>
      </c>
      <c r="AU112" s="17">
        <f t="shared" si="61"/>
        <v>52.55097094684006</v>
      </c>
      <c r="AV112" s="17">
        <f t="shared" si="77"/>
        <v>127.44902905315993</v>
      </c>
      <c r="AW112" s="17">
        <f t="shared" si="87"/>
        <v>0.17592674950711226</v>
      </c>
      <c r="AX112" s="17">
        <f t="shared" si="78"/>
        <v>10.079860250212768</v>
      </c>
      <c r="AY112" s="17">
        <f t="shared" si="79"/>
        <v>-42.471110696627292</v>
      </c>
      <c r="AZ112" s="17"/>
      <c r="BA112" s="17">
        <f>((AN112)^2+(AO112)^2)-(AP112)^2</f>
        <v>114.984576</v>
      </c>
      <c r="BB112" s="17">
        <f>2*AN112*AO112</f>
        <v>126.03561512628355</v>
      </c>
      <c r="BC112" s="17">
        <f t="shared" si="80"/>
        <v>0.91231812440308424</v>
      </c>
      <c r="BD112" s="17">
        <f t="shared" si="81"/>
        <v>0.4218863815168814</v>
      </c>
      <c r="BE112" s="17">
        <f t="shared" si="82"/>
        <v>24.172309094961776</v>
      </c>
      <c r="BF112" s="17">
        <f>Z112-N112</f>
        <v>18.393000000000001</v>
      </c>
      <c r="BG112" s="17"/>
      <c r="BH112" s="10">
        <f>X112</f>
        <v>689</v>
      </c>
      <c r="BI112" s="10">
        <f>AJ112</f>
        <v>763</v>
      </c>
      <c r="BJ112" s="10">
        <f t="shared" si="62"/>
        <v>74</v>
      </c>
      <c r="BK112" s="10">
        <f t="shared" si="63"/>
        <v>726</v>
      </c>
      <c r="BL112" s="10">
        <f t="shared" si="33"/>
        <v>37</v>
      </c>
      <c r="BM112" s="10">
        <v>2000</v>
      </c>
      <c r="BN112" s="10">
        <f t="shared" si="34"/>
        <v>5.0000000000000001E-4</v>
      </c>
      <c r="BO112" s="10">
        <f t="shared" si="83"/>
        <v>3.6999999999999998E-2</v>
      </c>
      <c r="BQ112" s="10">
        <f>AE112-Y112</f>
        <v>3.3499999999999996</v>
      </c>
      <c r="BR112" s="10">
        <f>AF112-Z112</f>
        <v>24.060000000000002</v>
      </c>
      <c r="BS112" s="14">
        <f t="shared" si="36"/>
        <v>0.33499999999999996</v>
      </c>
      <c r="BT112" s="14">
        <f t="shared" si="8"/>
        <v>2.4060000000000001</v>
      </c>
      <c r="BU112" s="10">
        <f t="shared" si="9"/>
        <v>2.4292099538738929</v>
      </c>
      <c r="BV112" s="10">
        <f t="shared" si="90"/>
        <v>5.9010610000000012</v>
      </c>
      <c r="BW112" s="10">
        <f>AK112-Y112</f>
        <v>12.250000000000002</v>
      </c>
      <c r="BX112" s="10">
        <f>AL112-Z112</f>
        <v>83.11</v>
      </c>
      <c r="BY112" s="10">
        <f t="shared" si="64"/>
        <v>0.33108108108108114</v>
      </c>
      <c r="BZ112" s="10">
        <f t="shared" si="65"/>
        <v>2.246216216216216</v>
      </c>
      <c r="CA112" s="10">
        <f t="shared" si="37"/>
        <v>2.2704849641084417</v>
      </c>
      <c r="CB112" s="10">
        <f t="shared" si="89"/>
        <v>5.1551019722425115</v>
      </c>
      <c r="CD112" s="10">
        <f>(ATAN2(J112-M112,K112-N112))</f>
        <v>1.2648437145156113</v>
      </c>
      <c r="CE112" s="10">
        <f>(ATAN2(V112-Y112,W112-Z112))</f>
        <v>1.5254416721330251</v>
      </c>
      <c r="CF112" s="10">
        <f>ATAN2(AB112-AE112,AC112-AF112)</f>
        <v>2.0405167356358067</v>
      </c>
      <c r="CG112" s="10">
        <f>ATAN2(AH112-AK112,AI112-AL112)</f>
        <v>-2.8966139904629284</v>
      </c>
      <c r="CI112" s="10">
        <f t="shared" si="91"/>
        <v>72.470206585394507</v>
      </c>
      <c r="CJ112" s="10">
        <f t="shared" si="91"/>
        <v>87.401369706601415</v>
      </c>
      <c r="CK112" s="10">
        <f t="shared" si="91"/>
        <v>116.91299697774367</v>
      </c>
      <c r="CL112" s="10">
        <f t="shared" si="91"/>
        <v>-165.96375653207349</v>
      </c>
      <c r="CN112" s="10">
        <f t="shared" si="92"/>
        <v>72.470206585394507</v>
      </c>
      <c r="CO112" s="10">
        <f t="shared" si="92"/>
        <v>87.401369706601415</v>
      </c>
      <c r="CP112" s="10">
        <f t="shared" si="92"/>
        <v>116.91299697774367</v>
      </c>
      <c r="CQ112" s="10">
        <f t="shared" si="88"/>
        <v>165.96375653207349</v>
      </c>
      <c r="CS112" s="10">
        <f t="shared" si="93"/>
        <v>1.2648437145156113</v>
      </c>
      <c r="CT112" s="10">
        <f t="shared" si="93"/>
        <v>1.5254416721330251</v>
      </c>
      <c r="CU112" s="10">
        <f t="shared" si="93"/>
        <v>2.0405167356358067</v>
      </c>
      <c r="CV112" s="10">
        <f t="shared" si="93"/>
        <v>2.8966139904629284</v>
      </c>
      <c r="CX112" s="10">
        <f t="shared" si="94"/>
        <v>0.26059795761741378</v>
      </c>
      <c r="CY112" s="10">
        <f t="shared" si="94"/>
        <v>0.51507506350278165</v>
      </c>
      <c r="CZ112" s="10">
        <f t="shared" si="70"/>
        <v>1.3711723183299034</v>
      </c>
      <c r="DB112" s="10">
        <f t="shared" si="71"/>
        <v>51.507506350278163</v>
      </c>
      <c r="DC112" s="10">
        <f t="shared" si="84"/>
        <v>37.05871130621361</v>
      </c>
      <c r="DE112" s="10">
        <f t="shared" si="95"/>
        <v>2653.0232104239453</v>
      </c>
      <c r="DF112" s="10">
        <f t="shared" si="95"/>
        <v>1373.3480836772844</v>
      </c>
      <c r="DH112" s="10">
        <f>(1/12*I112*(F112^2))</f>
        <v>1.3659163541666666E-9</v>
      </c>
      <c r="DJ112" s="10">
        <f t="shared" si="85"/>
        <v>9.3793930372912729E-4</v>
      </c>
      <c r="DK112" s="10">
        <f>((1/2*I112*(CA112^2))*1000)</f>
        <v>0.20233775241051857</v>
      </c>
      <c r="DL112" s="10">
        <f>(I112*9.8*(BF112))/1000</f>
        <v>1.41497349E-5</v>
      </c>
      <c r="DM112" s="10">
        <f t="shared" si="40"/>
        <v>0.20328984144914769</v>
      </c>
      <c r="DN112" s="10">
        <f t="shared" si="86"/>
        <v>0.46355131089237517</v>
      </c>
    </row>
    <row r="113" spans="2:118" ht="16" x14ac:dyDescent="0.2">
      <c r="B113" s="10" t="s">
        <v>19</v>
      </c>
      <c r="C113" s="16">
        <v>100</v>
      </c>
      <c r="D113" s="11" t="s">
        <v>126</v>
      </c>
      <c r="E113" s="10">
        <v>14.45</v>
      </c>
      <c r="F113" s="10">
        <f t="shared" si="58"/>
        <v>1.4449999999999999E-2</v>
      </c>
      <c r="G113" s="10">
        <f>VLOOKUP(B113,'[1]General info'!$A$6:$I$12,9,FALSE)</f>
        <v>16.100000000000001</v>
      </c>
      <c r="H113" s="10">
        <v>7.85E-2</v>
      </c>
      <c r="I113" s="10">
        <f t="shared" si="59"/>
        <v>7.8499999999999997E-5</v>
      </c>
      <c r="J113" s="10">
        <v>8.84</v>
      </c>
      <c r="K113" s="10">
        <v>12.07</v>
      </c>
      <c r="L113" s="10">
        <v>573</v>
      </c>
      <c r="M113" s="10">
        <v>1.8680000000000001</v>
      </c>
      <c r="N113" s="10">
        <v>9.5530000000000008</v>
      </c>
      <c r="O113" s="10">
        <v>573</v>
      </c>
      <c r="P113" s="10">
        <v>2.0779999999999998</v>
      </c>
      <c r="Q113" s="10">
        <v>-1.515E-2</v>
      </c>
      <c r="R113" s="10">
        <v>573</v>
      </c>
      <c r="S113" s="10">
        <v>0.161</v>
      </c>
      <c r="T113" s="10">
        <v>9.1470000000000002</v>
      </c>
      <c r="U113" s="10">
        <v>573</v>
      </c>
      <c r="V113" s="10">
        <v>10.89</v>
      </c>
      <c r="W113" s="10">
        <v>27.07</v>
      </c>
      <c r="X113" s="10">
        <v>630</v>
      </c>
      <c r="Y113" s="10">
        <v>10.95</v>
      </c>
      <c r="Z113" s="10">
        <v>19.57</v>
      </c>
      <c r="AA113" s="10">
        <v>630</v>
      </c>
      <c r="AB113" s="10">
        <v>9.2390000000000008</v>
      </c>
      <c r="AC113" s="10">
        <v>44.95</v>
      </c>
      <c r="AD113" s="17">
        <f t="shared" si="96"/>
        <v>640</v>
      </c>
      <c r="AE113" s="10">
        <v>12.21</v>
      </c>
      <c r="AF113" s="10">
        <v>39.479999999999997</v>
      </c>
      <c r="AG113" s="17">
        <f t="shared" si="97"/>
        <v>640</v>
      </c>
      <c r="AH113" s="10">
        <v>9.1370000000000005</v>
      </c>
      <c r="AI113" s="10">
        <v>97.12</v>
      </c>
      <c r="AJ113" s="10">
        <v>719</v>
      </c>
      <c r="AK113" s="10">
        <v>14.45</v>
      </c>
      <c r="AL113" s="10">
        <v>99.23</v>
      </c>
      <c r="AM113" s="10">
        <v>719</v>
      </c>
      <c r="AN113" s="17">
        <f t="shared" si="54"/>
        <v>9.5704542432687081</v>
      </c>
      <c r="AO113" s="17">
        <f t="shared" si="55"/>
        <v>9.3605492158580095</v>
      </c>
      <c r="AP113" s="17">
        <f t="shared" si="60"/>
        <v>1.7546181920862445</v>
      </c>
      <c r="AQ113" s="17">
        <f t="shared" si="73"/>
        <v>28.482568257137558</v>
      </c>
      <c r="AR113" s="17">
        <f t="shared" si="74"/>
        <v>20.888881492315477</v>
      </c>
      <c r="AS113" s="17">
        <f t="shared" si="75"/>
        <v>19.703851730055217</v>
      </c>
      <c r="AT113" s="17">
        <f t="shared" si="76"/>
        <v>0.51013020407955734</v>
      </c>
      <c r="AU113" s="17">
        <f t="shared" si="61"/>
        <v>29.228307695906004</v>
      </c>
      <c r="AV113" s="17">
        <f t="shared" si="77"/>
        <v>150.77169230409399</v>
      </c>
      <c r="AW113" s="17">
        <f t="shared" si="87"/>
        <v>-1.5488520334594988</v>
      </c>
      <c r="AX113" s="17">
        <f t="shared" si="78"/>
        <v>-88.742684607484648</v>
      </c>
      <c r="AY113" s="17">
        <f t="shared" si="79"/>
        <v>-117.97099230339066</v>
      </c>
      <c r="AZ113" s="17"/>
      <c r="BA113" s="17">
        <f>((AN113)^2+(AO113)^2)-(AP113)^2</f>
        <v>176.13479104500001</v>
      </c>
      <c r="BB113" s="17">
        <f>2*AN113*AO113</f>
        <v>179.16941592446773</v>
      </c>
      <c r="BC113" s="17">
        <f t="shared" si="80"/>
        <v>0.98306281870814927</v>
      </c>
      <c r="BD113" s="17">
        <f t="shared" si="81"/>
        <v>0.18431066040875344</v>
      </c>
      <c r="BE113" s="17">
        <f t="shared" si="82"/>
        <v>10.560222960689833</v>
      </c>
      <c r="BF113" s="17">
        <f>Z113-N113</f>
        <v>10.016999999999999</v>
      </c>
      <c r="BG113" s="17"/>
      <c r="BH113" s="10">
        <f>X113</f>
        <v>630</v>
      </c>
      <c r="BI113" s="10">
        <f>AJ113</f>
        <v>719</v>
      </c>
      <c r="BJ113" s="10">
        <f t="shared" si="62"/>
        <v>89</v>
      </c>
      <c r="BK113" s="10">
        <f t="shared" si="63"/>
        <v>674.5</v>
      </c>
      <c r="BL113" s="10">
        <f t="shared" si="33"/>
        <v>44.5</v>
      </c>
      <c r="BM113" s="10">
        <v>2000</v>
      </c>
      <c r="BN113" s="10">
        <f t="shared" si="34"/>
        <v>5.0000000000000001E-4</v>
      </c>
      <c r="BO113" s="10">
        <f t="shared" si="83"/>
        <v>4.4499999999999998E-2</v>
      </c>
      <c r="BQ113" s="10">
        <f>AE113-Y113</f>
        <v>1.2600000000000016</v>
      </c>
      <c r="BR113" s="10">
        <f>AF113-Z113</f>
        <v>19.909999999999997</v>
      </c>
      <c r="BS113" s="14">
        <f t="shared" si="36"/>
        <v>0.12600000000000017</v>
      </c>
      <c r="BT113" s="14">
        <f t="shared" si="8"/>
        <v>1.9909999999999994</v>
      </c>
      <c r="BU113" s="10">
        <f t="shared" si="9"/>
        <v>1.9949829573206881</v>
      </c>
      <c r="BV113" s="10">
        <f t="shared" si="90"/>
        <v>3.9799569999999984</v>
      </c>
      <c r="BW113" s="10">
        <f>AK113-Y113</f>
        <v>3.5</v>
      </c>
      <c r="BX113" s="10">
        <f>AL113-Z113</f>
        <v>79.66</v>
      </c>
      <c r="BY113" s="10">
        <f t="shared" si="64"/>
        <v>7.8651685393258439E-2</v>
      </c>
      <c r="BZ113" s="10">
        <f t="shared" si="65"/>
        <v>1.7901123595505619</v>
      </c>
      <c r="CA113" s="10">
        <f t="shared" si="37"/>
        <v>1.7918393754549764</v>
      </c>
      <c r="CB113" s="10">
        <f t="shared" si="89"/>
        <v>3.2106883474308798</v>
      </c>
      <c r="CD113" s="10">
        <f>(ATAN2(J113-M113,K113-N113))</f>
        <v>0.3464542719057786</v>
      </c>
      <c r="CE113" s="10">
        <f>(ATAN2(V113-Y113,W113-Z113))</f>
        <v>1.578796156134783</v>
      </c>
      <c r="CF113" s="10">
        <f>ATAN2(AB113-AE113,AC113-AF113)</f>
        <v>2.0683609076877536</v>
      </c>
      <c r="CG113" s="10">
        <f>ATAN2(AH113-AK113,AI113-AL113)</f>
        <v>-2.7635550062355159</v>
      </c>
      <c r="CI113" s="10">
        <f t="shared" si="91"/>
        <v>19.850367574478962</v>
      </c>
      <c r="CJ113" s="10">
        <f t="shared" si="91"/>
        <v>90.458356458000424</v>
      </c>
      <c r="CK113" s="10">
        <f t="shared" si="91"/>
        <v>118.50835052035634</v>
      </c>
      <c r="CL113" s="10">
        <f t="shared" si="91"/>
        <v>-158.34003830954495</v>
      </c>
      <c r="CN113" s="10">
        <f t="shared" si="92"/>
        <v>19.850367574478962</v>
      </c>
      <c r="CO113" s="10">
        <f t="shared" si="92"/>
        <v>90.458356458000424</v>
      </c>
      <c r="CP113" s="10">
        <f t="shared" si="92"/>
        <v>118.50835052035634</v>
      </c>
      <c r="CQ113" s="10">
        <f t="shared" si="88"/>
        <v>158.34003830954495</v>
      </c>
      <c r="CS113" s="10">
        <f t="shared" si="93"/>
        <v>0.3464542719057786</v>
      </c>
      <c r="CT113" s="10">
        <f t="shared" si="93"/>
        <v>1.5787961561347832</v>
      </c>
      <c r="CU113" s="10">
        <f t="shared" si="93"/>
        <v>2.0683609076877536</v>
      </c>
      <c r="CV113" s="10">
        <f t="shared" si="93"/>
        <v>2.7635550062355159</v>
      </c>
      <c r="CX113" s="10">
        <f t="shared" si="94"/>
        <v>1.2323418842290046</v>
      </c>
      <c r="CY113" s="10">
        <f t="shared" si="94"/>
        <v>0.48956475155297041</v>
      </c>
      <c r="CZ113" s="10">
        <f t="shared" si="70"/>
        <v>1.1847588501007327</v>
      </c>
      <c r="DB113" s="10">
        <f t="shared" si="71"/>
        <v>48.956475155297042</v>
      </c>
      <c r="DC113" s="10">
        <f t="shared" si="84"/>
        <v>26.623794384286128</v>
      </c>
      <c r="DE113" s="10">
        <f t="shared" si="95"/>
        <v>2396.7364596312163</v>
      </c>
      <c r="DF113" s="10">
        <f t="shared" si="95"/>
        <v>708.82642741674556</v>
      </c>
      <c r="DH113" s="10">
        <f>(1/12*I113*(F113^2))</f>
        <v>1.3659163541666666E-9</v>
      </c>
      <c r="DJ113" s="10">
        <f t="shared" si="85"/>
        <v>4.8409880473703225E-4</v>
      </c>
      <c r="DK113" s="10">
        <f>((1/2*I113*(CA113^2))*1000)</f>
        <v>0.12601951763666203</v>
      </c>
      <c r="DL113" s="10">
        <f>(I113*9.8*(BF113))/1000</f>
        <v>7.7060780999999987E-6</v>
      </c>
      <c r="DM113" s="10">
        <f t="shared" si="40"/>
        <v>0.12651132251949906</v>
      </c>
      <c r="DN113" s="10">
        <f t="shared" si="86"/>
        <v>0.38414589566417812</v>
      </c>
    </row>
    <row r="114" spans="2:118" ht="16" x14ac:dyDescent="0.2">
      <c r="B114" s="10" t="s">
        <v>19</v>
      </c>
      <c r="C114" s="16">
        <v>100</v>
      </c>
      <c r="D114" s="11" t="s">
        <v>158</v>
      </c>
      <c r="E114" s="10">
        <v>14.45</v>
      </c>
      <c r="F114" s="10">
        <f t="shared" si="58"/>
        <v>1.4449999999999999E-2</v>
      </c>
      <c r="G114" s="10">
        <f>VLOOKUP(B114,'[1]General info'!$A$6:$I$12,9,FALSE)</f>
        <v>16.100000000000001</v>
      </c>
      <c r="H114" s="10">
        <v>7.85E-2</v>
      </c>
      <c r="I114" s="10">
        <f t="shared" si="59"/>
        <v>7.8499999999999997E-5</v>
      </c>
      <c r="J114" s="10">
        <v>11.86</v>
      </c>
      <c r="K114" s="10">
        <v>9.6760000000000002</v>
      </c>
      <c r="L114" s="10">
        <v>468</v>
      </c>
      <c r="M114" s="10">
        <v>9.7810000000000006</v>
      </c>
      <c r="N114" s="10">
        <v>3.2759999999999998</v>
      </c>
      <c r="O114" s="10">
        <v>468</v>
      </c>
      <c r="P114" s="10">
        <v>2.6619999999999999</v>
      </c>
      <c r="Q114" s="10">
        <v>2.3650000000000002</v>
      </c>
      <c r="R114" s="10">
        <v>468</v>
      </c>
      <c r="S114" s="10">
        <v>8.798</v>
      </c>
      <c r="T114" s="10">
        <v>0.51900000000000002</v>
      </c>
      <c r="U114" s="10">
        <v>468</v>
      </c>
      <c r="V114" s="10">
        <v>12.4</v>
      </c>
      <c r="W114" s="10">
        <v>26.13</v>
      </c>
      <c r="X114" s="10">
        <v>519</v>
      </c>
      <c r="Y114" s="10">
        <v>12.6</v>
      </c>
      <c r="Z114" s="10">
        <v>19.850000000000001</v>
      </c>
      <c r="AA114" s="10">
        <v>519</v>
      </c>
      <c r="AB114" s="10">
        <v>13.1</v>
      </c>
      <c r="AC114" s="10">
        <v>46.6</v>
      </c>
      <c r="AD114" s="17">
        <f t="shared" si="96"/>
        <v>529</v>
      </c>
      <c r="AE114" s="10">
        <v>15.82</v>
      </c>
      <c r="AF114" s="10">
        <v>40.729999999999997</v>
      </c>
      <c r="AG114" s="17">
        <f t="shared" si="97"/>
        <v>529</v>
      </c>
      <c r="AH114" s="10">
        <v>19</v>
      </c>
      <c r="AI114" s="10">
        <v>99.49</v>
      </c>
      <c r="AJ114" s="10">
        <v>606</v>
      </c>
      <c r="AK114" s="10">
        <v>24.85</v>
      </c>
      <c r="AL114" s="10">
        <v>101.7</v>
      </c>
      <c r="AM114" s="10">
        <v>606</v>
      </c>
      <c r="AN114" s="17">
        <f t="shared" si="54"/>
        <v>7.1770524590530904</v>
      </c>
      <c r="AO114" s="17">
        <f t="shared" si="55"/>
        <v>6.4076682186268048</v>
      </c>
      <c r="AP114" s="17">
        <f t="shared" si="60"/>
        <v>2.9270015374099141</v>
      </c>
      <c r="AQ114" s="17">
        <f t="shared" si="73"/>
        <v>25.682754311015788</v>
      </c>
      <c r="AR114" s="17">
        <f t="shared" si="74"/>
        <v>25.863057147212896</v>
      </c>
      <c r="AS114" s="17">
        <f t="shared" si="75"/>
        <v>23.003575309068804</v>
      </c>
      <c r="AT114" s="17">
        <f t="shared" si="76"/>
        <v>0.89920554561610877</v>
      </c>
      <c r="AU114" s="17">
        <f t="shared" si="61"/>
        <v>51.520682678561457</v>
      </c>
      <c r="AV114" s="17">
        <f t="shared" si="77"/>
        <v>128.47931732143854</v>
      </c>
      <c r="AW114" s="17">
        <f t="shared" si="87"/>
        <v>0.12727567822120356</v>
      </c>
      <c r="AX114" s="17">
        <f t="shared" si="78"/>
        <v>7.2923591967400929</v>
      </c>
      <c r="AY114" s="17">
        <f t="shared" si="79"/>
        <v>-44.228323481821363</v>
      </c>
      <c r="AZ114" s="17"/>
      <c r="BA114" s="17">
        <f>((AN114)^2+(AO114)^2)-(AP114)^2</f>
        <v>84.000956000000016</v>
      </c>
      <c r="BB114" s="17">
        <f>2*AN114*AO114</f>
        <v>91.976341890583683</v>
      </c>
      <c r="BC114" s="17">
        <f t="shared" si="80"/>
        <v>0.91328872483239987</v>
      </c>
      <c r="BD114" s="17">
        <f t="shared" si="81"/>
        <v>0.41950977530194677</v>
      </c>
      <c r="BE114" s="17">
        <f t="shared" si="82"/>
        <v>24.036139589281468</v>
      </c>
      <c r="BF114" s="17">
        <f>Z114-N114</f>
        <v>16.574000000000002</v>
      </c>
      <c r="BG114" s="17"/>
      <c r="BH114" s="10">
        <f>X114</f>
        <v>519</v>
      </c>
      <c r="BI114" s="10">
        <f>AJ114</f>
        <v>606</v>
      </c>
      <c r="BJ114" s="10">
        <f t="shared" si="62"/>
        <v>87</v>
      </c>
      <c r="BK114" s="10">
        <f t="shared" si="63"/>
        <v>562.5</v>
      </c>
      <c r="BL114" s="10">
        <f t="shared" si="33"/>
        <v>43.5</v>
      </c>
      <c r="BM114" s="10">
        <v>2000</v>
      </c>
      <c r="BN114" s="10">
        <f t="shared" si="34"/>
        <v>5.0000000000000001E-4</v>
      </c>
      <c r="BO114" s="10">
        <f t="shared" si="83"/>
        <v>4.3500000000000004E-2</v>
      </c>
      <c r="BQ114" s="10">
        <f>AE114-Y114</f>
        <v>3.2200000000000006</v>
      </c>
      <c r="BR114" s="10">
        <f>AF114-Z114</f>
        <v>20.879999999999995</v>
      </c>
      <c r="BS114" s="14">
        <f t="shared" si="36"/>
        <v>0.32200000000000006</v>
      </c>
      <c r="BT114" s="14">
        <f t="shared" si="8"/>
        <v>2.0879999999999996</v>
      </c>
      <c r="BU114" s="10">
        <f t="shared" si="9"/>
        <v>2.1126826548253761</v>
      </c>
      <c r="BV114" s="10">
        <f t="shared" si="90"/>
        <v>4.4634279999999995</v>
      </c>
      <c r="BW114" s="10">
        <f>AK114-Y114</f>
        <v>12.250000000000002</v>
      </c>
      <c r="BX114" s="10">
        <f>AL114-Z114</f>
        <v>81.849999999999994</v>
      </c>
      <c r="BY114" s="10">
        <f t="shared" si="64"/>
        <v>0.28160919540229884</v>
      </c>
      <c r="BZ114" s="10">
        <f t="shared" si="65"/>
        <v>1.8816091954022987</v>
      </c>
      <c r="CA114" s="10">
        <f t="shared" si="37"/>
        <v>1.9025658735396302</v>
      </c>
      <c r="CB114" s="10">
        <f t="shared" si="89"/>
        <v>3.6197569031576164</v>
      </c>
      <c r="CD114" s="10">
        <f>(ATAN2(J114-M114,K114-N114))</f>
        <v>1.2567057569820896</v>
      </c>
      <c r="CE114" s="10">
        <f>(ATAN2(V114-Y114,W114-Z114))</f>
        <v>1.6026327002220109</v>
      </c>
      <c r="CF114" s="10">
        <f>ATAN2(AB114-AE114,AC114-AF114)</f>
        <v>2.0047154906132976</v>
      </c>
      <c r="CG114" s="10">
        <f>ATAN2(AH114-AK114,AI114-AL114)</f>
        <v>-2.7803888980961102</v>
      </c>
      <c r="CI114" s="10">
        <f t="shared" si="91"/>
        <v>72.003935964867026</v>
      </c>
      <c r="CJ114" s="10">
        <f t="shared" si="91"/>
        <v>91.824089832376089</v>
      </c>
      <c r="CK114" s="10">
        <f t="shared" si="91"/>
        <v>114.86173673664015</v>
      </c>
      <c r="CL114" s="10">
        <f t="shared" si="91"/>
        <v>-159.30454926593666</v>
      </c>
      <c r="CN114" s="10">
        <f t="shared" si="92"/>
        <v>72.003935964867026</v>
      </c>
      <c r="CO114" s="10">
        <f t="shared" si="92"/>
        <v>91.824089832376089</v>
      </c>
      <c r="CP114" s="10">
        <f t="shared" si="92"/>
        <v>114.86173673664015</v>
      </c>
      <c r="CQ114" s="10">
        <f t="shared" si="88"/>
        <v>159.30454926593666</v>
      </c>
      <c r="CS114" s="10">
        <f t="shared" si="93"/>
        <v>1.2567057569820896</v>
      </c>
      <c r="CT114" s="10">
        <f t="shared" si="93"/>
        <v>1.6026327002220109</v>
      </c>
      <c r="CU114" s="10">
        <f t="shared" si="93"/>
        <v>2.0047154906132976</v>
      </c>
      <c r="CV114" s="10">
        <f t="shared" si="93"/>
        <v>2.7803888980961107</v>
      </c>
      <c r="CX114" s="10">
        <f t="shared" si="94"/>
        <v>0.34592694323992124</v>
      </c>
      <c r="CY114" s="10">
        <f t="shared" si="94"/>
        <v>0.40208279039128669</v>
      </c>
      <c r="CZ114" s="10">
        <f t="shared" si="70"/>
        <v>1.1777561978740998</v>
      </c>
      <c r="DB114" s="10">
        <f t="shared" si="71"/>
        <v>40.208279039128669</v>
      </c>
      <c r="DC114" s="10">
        <f t="shared" si="84"/>
        <v>27.074855123542523</v>
      </c>
      <c r="DE114" s="10">
        <f t="shared" si="95"/>
        <v>1616.7057032884338</v>
      </c>
      <c r="DF114" s="10">
        <f t="shared" si="95"/>
        <v>733.0477799608168</v>
      </c>
      <c r="DH114" s="10">
        <f>(1/12*I114*(F114^2))</f>
        <v>1.3659163541666666E-9</v>
      </c>
      <c r="DJ114" s="10">
        <f t="shared" si="85"/>
        <v>5.0064097551702383E-4</v>
      </c>
      <c r="DK114" s="10">
        <f>((1/2*I114*(CA114^2))*1000)</f>
        <v>0.14207545844893643</v>
      </c>
      <c r="DL114" s="10">
        <f>(I114*9.8*(BF114))/1000</f>
        <v>1.27503782E-5</v>
      </c>
      <c r="DM114" s="10">
        <f t="shared" si="40"/>
        <v>0.14258884980265346</v>
      </c>
      <c r="DN114" s="10">
        <f t="shared" si="86"/>
        <v>0.35237681509714081</v>
      </c>
    </row>
    <row r="115" spans="2:118" ht="16" x14ac:dyDescent="0.2">
      <c r="B115" s="10" t="s">
        <v>19</v>
      </c>
      <c r="C115" s="16">
        <v>100</v>
      </c>
      <c r="D115" s="11" t="s">
        <v>159</v>
      </c>
      <c r="E115" s="10">
        <v>14.45</v>
      </c>
      <c r="F115" s="10">
        <f t="shared" si="58"/>
        <v>1.4449999999999999E-2</v>
      </c>
      <c r="G115" s="10">
        <f>VLOOKUP(B115,'[1]General info'!$A$6:$I$12,9,FALSE)</f>
        <v>16.100000000000001</v>
      </c>
      <c r="H115" s="10">
        <v>7.85E-2</v>
      </c>
      <c r="I115" s="10">
        <f t="shared" si="59"/>
        <v>7.8499999999999997E-5</v>
      </c>
      <c r="J115" s="18">
        <v>12.15</v>
      </c>
      <c r="K115" s="18">
        <v>7.5250000000000004</v>
      </c>
      <c r="L115" s="18">
        <v>582</v>
      </c>
      <c r="M115" s="18">
        <v>9.0050000000000008</v>
      </c>
      <c r="N115" s="18">
        <v>1.296</v>
      </c>
      <c r="O115" s="18">
        <v>582</v>
      </c>
      <c r="P115" s="18">
        <v>9.7650000000000001E-2</v>
      </c>
      <c r="Q115" s="18">
        <v>2.1240000000000001</v>
      </c>
      <c r="R115" s="18">
        <v>582</v>
      </c>
      <c r="S115" s="18">
        <v>8.7040000000000006</v>
      </c>
      <c r="T115" s="18">
        <v>0.255</v>
      </c>
      <c r="U115" s="18">
        <v>582</v>
      </c>
      <c r="V115" s="18">
        <v>10.6</v>
      </c>
      <c r="W115" s="18">
        <v>25.83</v>
      </c>
      <c r="X115" s="18">
        <v>626</v>
      </c>
      <c r="Y115" s="18">
        <v>11.18</v>
      </c>
      <c r="Z115" s="18">
        <v>18.36</v>
      </c>
      <c r="AA115" s="18">
        <v>626</v>
      </c>
      <c r="AB115" s="18">
        <v>9.1310000000000002</v>
      </c>
      <c r="AC115" s="18">
        <v>42.98</v>
      </c>
      <c r="AD115" s="17">
        <f t="shared" si="96"/>
        <v>636</v>
      </c>
      <c r="AE115" s="18">
        <v>13.08</v>
      </c>
      <c r="AF115" s="18">
        <v>37.44</v>
      </c>
      <c r="AG115" s="17">
        <f t="shared" si="97"/>
        <v>636</v>
      </c>
      <c r="AH115" s="18">
        <v>11.66</v>
      </c>
      <c r="AI115" s="18">
        <v>94.3</v>
      </c>
      <c r="AJ115" s="18">
        <v>717</v>
      </c>
      <c r="AK115" s="18">
        <v>17.489999999999998</v>
      </c>
      <c r="AL115" s="18">
        <v>97.64</v>
      </c>
      <c r="AM115" s="18">
        <v>717</v>
      </c>
      <c r="AN115" s="17">
        <f t="shared" ref="AN115:AN154" si="98">SQRT(((M115-P115)^2)+((N115-Q115)^2))</f>
        <v>8.9457513950757672</v>
      </c>
      <c r="AO115" s="17">
        <f t="shared" ref="AO115:AO154" si="99">SQRT(((P115-S115)^2)+((Q115-T115)^2))</f>
        <v>8.8069530101221734</v>
      </c>
      <c r="AP115" s="17">
        <f t="shared" si="60"/>
        <v>1.0836429301204342</v>
      </c>
      <c r="AQ115" s="17">
        <f t="shared" si="73"/>
        <v>25.928243124486858</v>
      </c>
      <c r="AR115" s="17">
        <f t="shared" si="74"/>
        <v>25.645183582887451</v>
      </c>
      <c r="AS115" s="17">
        <f t="shared" si="75"/>
        <v>24.585792258945002</v>
      </c>
      <c r="AT115" s="17">
        <f t="shared" si="76"/>
        <v>1.1494999366190302</v>
      </c>
      <c r="AU115" s="17">
        <f t="shared" si="61"/>
        <v>65.861494918826054</v>
      </c>
      <c r="AV115" s="17">
        <f t="shared" si="77"/>
        <v>114.13850508117395</v>
      </c>
      <c r="AW115" s="17">
        <f t="shared" si="87"/>
        <v>-9.2690572956061063E-2</v>
      </c>
      <c r="AX115" s="17">
        <f t="shared" si="78"/>
        <v>-5.310778631031746</v>
      </c>
      <c r="AY115" s="17">
        <f t="shared" si="79"/>
        <v>-71.172273549857806</v>
      </c>
      <c r="AZ115" s="17"/>
      <c r="BA115" s="17">
        <f>((AN115)^2+(AO115)^2)-(AP115)^2</f>
        <v>156.41460734500004</v>
      </c>
      <c r="BB115" s="17">
        <f>2*AN115*AO115</f>
        <v>157.56962435333432</v>
      </c>
      <c r="BC115" s="17">
        <f t="shared" si="80"/>
        <v>0.99266979906137065</v>
      </c>
      <c r="BD115" s="17">
        <f t="shared" si="81"/>
        <v>0.12115423057191377</v>
      </c>
      <c r="BE115" s="17">
        <f t="shared" si="82"/>
        <v>6.9416260819250519</v>
      </c>
      <c r="BF115" s="17">
        <f>Z115-N115</f>
        <v>17.064</v>
      </c>
      <c r="BG115" s="17"/>
      <c r="BH115" s="10">
        <f>X115</f>
        <v>626</v>
      </c>
      <c r="BI115" s="10">
        <f>AJ115</f>
        <v>717</v>
      </c>
      <c r="BJ115" s="10">
        <f t="shared" si="62"/>
        <v>91</v>
      </c>
      <c r="BK115" s="10">
        <f t="shared" si="63"/>
        <v>671.5</v>
      </c>
      <c r="BL115" s="10">
        <f t="shared" si="33"/>
        <v>45.5</v>
      </c>
      <c r="BM115" s="10">
        <v>2000</v>
      </c>
      <c r="BN115" s="10">
        <f t="shared" si="34"/>
        <v>5.0000000000000001E-4</v>
      </c>
      <c r="BO115" s="10">
        <f t="shared" si="83"/>
        <v>4.5499999999999999E-2</v>
      </c>
      <c r="BQ115" s="10">
        <f>AE115-Y115</f>
        <v>1.9000000000000004</v>
      </c>
      <c r="BR115" s="10">
        <f>AF115-Z115</f>
        <v>19.079999999999998</v>
      </c>
      <c r="BS115" s="14">
        <f t="shared" si="36"/>
        <v>0.19000000000000003</v>
      </c>
      <c r="BT115" s="14">
        <f t="shared" si="8"/>
        <v>1.9079999999999997</v>
      </c>
      <c r="BU115" s="10">
        <f t="shared" si="9"/>
        <v>1.9174368307717464</v>
      </c>
      <c r="BV115" s="10">
        <f t="shared" si="90"/>
        <v>3.6765639999999991</v>
      </c>
      <c r="BW115" s="10">
        <f>AK115-Y115</f>
        <v>6.3099999999999987</v>
      </c>
      <c r="BX115" s="10">
        <f>AL115-Z115</f>
        <v>79.28</v>
      </c>
      <c r="BY115" s="10">
        <f t="shared" si="64"/>
        <v>0.13868131868131867</v>
      </c>
      <c r="BZ115" s="10">
        <f t="shared" si="65"/>
        <v>1.7424175824175825</v>
      </c>
      <c r="CA115" s="10">
        <f t="shared" si="37"/>
        <v>1.747927784454816</v>
      </c>
      <c r="CB115" s="10">
        <f t="shared" si="89"/>
        <v>3.0552515396691216</v>
      </c>
      <c r="CD115" s="10">
        <f>(ATAN2(J115-M115,K115-N115))</f>
        <v>1.1032392331293732</v>
      </c>
      <c r="CE115" s="10">
        <f>(ATAN2(V115-Y115,W115-Z115))</f>
        <v>1.648284770301542</v>
      </c>
      <c r="CF115" s="10">
        <f>ATAN2(AB115-AE115,AC115-AF115)</f>
        <v>2.1900718703261624</v>
      </c>
      <c r="CG115" s="10">
        <f>ATAN2(AH115-AK115,AI115-AL115)</f>
        <v>-2.6213389156500186</v>
      </c>
      <c r="CI115" s="10">
        <f t="shared" si="91"/>
        <v>63.210951851562598</v>
      </c>
      <c r="CJ115" s="10">
        <f t="shared" si="91"/>
        <v>94.439760773968686</v>
      </c>
      <c r="CK115" s="10">
        <f t="shared" si="91"/>
        <v>125.48187500001161</v>
      </c>
      <c r="CL115" s="10">
        <f t="shared" si="91"/>
        <v>-150.19165654014577</v>
      </c>
      <c r="CN115" s="10">
        <f t="shared" si="92"/>
        <v>63.210951851562598</v>
      </c>
      <c r="CO115" s="10">
        <f t="shared" si="92"/>
        <v>94.439760773968686</v>
      </c>
      <c r="CP115" s="10">
        <f t="shared" si="92"/>
        <v>125.48187500001161</v>
      </c>
      <c r="CQ115" s="10">
        <f t="shared" si="88"/>
        <v>150.19165654014577</v>
      </c>
      <c r="CS115" s="10">
        <f t="shared" si="93"/>
        <v>1.1032392331293732</v>
      </c>
      <c r="CT115" s="10">
        <f t="shared" si="93"/>
        <v>1.648284770301542</v>
      </c>
      <c r="CU115" s="10">
        <f t="shared" si="93"/>
        <v>2.1900718703261624</v>
      </c>
      <c r="CV115" s="10">
        <f t="shared" si="93"/>
        <v>2.6213389156500186</v>
      </c>
      <c r="CX115" s="10">
        <f t="shared" si="94"/>
        <v>0.54504553717216875</v>
      </c>
      <c r="CY115" s="10">
        <f t="shared" si="94"/>
        <v>0.54178710002462038</v>
      </c>
      <c r="CZ115" s="10">
        <f t="shared" si="70"/>
        <v>0.97305414534847667</v>
      </c>
      <c r="DB115" s="10">
        <f t="shared" si="71"/>
        <v>54.17871000246204</v>
      </c>
      <c r="DC115" s="10">
        <f t="shared" si="84"/>
        <v>21.385805392274214</v>
      </c>
      <c r="DE115" s="10">
        <f t="shared" si="95"/>
        <v>2935.3326175308803</v>
      </c>
      <c r="DF115" s="10">
        <f t="shared" si="95"/>
        <v>457.35267227622484</v>
      </c>
      <c r="DH115" s="10">
        <f>(1/12*I115*(F115^2))</f>
        <v>1.3659163541666666E-9</v>
      </c>
      <c r="DJ115" s="10">
        <f t="shared" si="85"/>
        <v>3.1235274734196171E-4</v>
      </c>
      <c r="DK115" s="10">
        <f>((1/2*I115*(CA115^2))*1000)</f>
        <v>0.11991862293201302</v>
      </c>
      <c r="DL115" s="10">
        <f>(I115*9.8*(BF115))/1000</f>
        <v>1.3127335199999999E-5</v>
      </c>
      <c r="DM115" s="10">
        <f t="shared" si="40"/>
        <v>0.12024410301455499</v>
      </c>
      <c r="DN115" s="10">
        <f t="shared" si="86"/>
        <v>0.26047059222740387</v>
      </c>
    </row>
    <row r="116" spans="2:118" ht="16" x14ac:dyDescent="0.2">
      <c r="B116" s="10" t="s">
        <v>19</v>
      </c>
      <c r="C116" s="16">
        <v>100</v>
      </c>
      <c r="D116" s="11" t="s">
        <v>187</v>
      </c>
      <c r="E116" s="10">
        <v>14.45</v>
      </c>
      <c r="F116" s="10">
        <f t="shared" si="58"/>
        <v>1.4449999999999999E-2</v>
      </c>
      <c r="G116" s="10">
        <f>VLOOKUP(B116,'[1]General info'!$A$6:$I$12,9,FALSE)</f>
        <v>16.100000000000001</v>
      </c>
      <c r="H116" s="10">
        <v>7.85E-2</v>
      </c>
      <c r="I116" s="10">
        <f t="shared" si="59"/>
        <v>7.8499999999999997E-5</v>
      </c>
      <c r="J116" s="18">
        <v>13.14</v>
      </c>
      <c r="K116" s="18">
        <v>6.8719999999999999</v>
      </c>
      <c r="L116" s="18">
        <v>540</v>
      </c>
      <c r="M116" s="18">
        <v>9.5009999999999994</v>
      </c>
      <c r="N116" s="18">
        <v>1.2909999999999999</v>
      </c>
      <c r="O116" s="18">
        <v>540</v>
      </c>
      <c r="P116" s="18">
        <v>1.5449999999999999</v>
      </c>
      <c r="Q116" s="18">
        <v>2.8460000000000001</v>
      </c>
      <c r="R116" s="18">
        <v>540</v>
      </c>
      <c r="S116" s="18">
        <v>8.3330000000000002</v>
      </c>
      <c r="T116" s="18">
        <v>-0.33500000000000002</v>
      </c>
      <c r="U116" s="18">
        <v>540</v>
      </c>
      <c r="V116" s="18">
        <v>19.579999999999998</v>
      </c>
      <c r="W116" s="18">
        <v>25.19</v>
      </c>
      <c r="X116" s="18">
        <v>589</v>
      </c>
      <c r="Y116" s="18">
        <v>17.66</v>
      </c>
      <c r="Z116" s="18">
        <v>18.73</v>
      </c>
      <c r="AA116" s="18">
        <v>589</v>
      </c>
      <c r="AB116" s="18">
        <v>26.62</v>
      </c>
      <c r="AC116" s="18">
        <v>46.59</v>
      </c>
      <c r="AD116" s="17">
        <f t="shared" si="96"/>
        <v>599</v>
      </c>
      <c r="AE116" s="18">
        <v>27.41</v>
      </c>
      <c r="AF116" s="18">
        <v>40</v>
      </c>
      <c r="AG116" s="17">
        <f t="shared" si="97"/>
        <v>599</v>
      </c>
      <c r="AH116" s="18">
        <v>48.54</v>
      </c>
      <c r="AI116" s="18">
        <v>98.26</v>
      </c>
      <c r="AJ116" s="18">
        <v>667</v>
      </c>
      <c r="AK116" s="18">
        <v>54.93</v>
      </c>
      <c r="AL116" s="18">
        <v>96.85</v>
      </c>
      <c r="AM116" s="18">
        <v>667</v>
      </c>
      <c r="AN116" s="17">
        <f t="shared" si="98"/>
        <v>8.1065381637293239</v>
      </c>
      <c r="AO116" s="17">
        <f t="shared" si="99"/>
        <v>7.4963794594457402</v>
      </c>
      <c r="AP116" s="17">
        <f t="shared" si="60"/>
        <v>2.0020239758804084</v>
      </c>
      <c r="AQ116" s="17">
        <f t="shared" si="73"/>
        <v>28.714378993807266</v>
      </c>
      <c r="AR116" s="17">
        <f t="shared" si="74"/>
        <v>27.893021241880557</v>
      </c>
      <c r="AS116" s="17">
        <f t="shared" si="75"/>
        <v>25.937394664846352</v>
      </c>
      <c r="AT116" s="17">
        <f t="shared" si="76"/>
        <v>1.2366014894049346</v>
      </c>
      <c r="AU116" s="17">
        <f t="shared" si="61"/>
        <v>70.852046282494342</v>
      </c>
      <c r="AV116" s="17">
        <f t="shared" si="77"/>
        <v>109.14795371750566</v>
      </c>
      <c r="AW116" s="17">
        <f t="shared" si="87"/>
        <v>-0.19301673214553289</v>
      </c>
      <c r="AX116" s="17">
        <f t="shared" si="78"/>
        <v>-11.059044127346121</v>
      </c>
      <c r="AY116" s="17">
        <f t="shared" si="79"/>
        <v>-81.911090409840469</v>
      </c>
      <c r="AZ116" s="17"/>
      <c r="BA116" s="17">
        <f>((AN116)^2+(AO116)^2)-(AP116)^2</f>
        <v>117.903566</v>
      </c>
      <c r="BB116" s="17">
        <f>2*AN116*AO116</f>
        <v>121.53937235558699</v>
      </c>
      <c r="BC116" s="17">
        <f t="shared" si="80"/>
        <v>0.97008536176285542</v>
      </c>
      <c r="BD116" s="17">
        <f t="shared" si="81"/>
        <v>0.24521413981672513</v>
      </c>
      <c r="BE116" s="17">
        <f t="shared" si="82"/>
        <v>14.049735288428298</v>
      </c>
      <c r="BF116" s="17">
        <f>Z116-N116</f>
        <v>17.439</v>
      </c>
      <c r="BG116" s="17"/>
      <c r="BH116" s="10">
        <f>X116</f>
        <v>589</v>
      </c>
      <c r="BI116" s="10">
        <f>AJ116</f>
        <v>667</v>
      </c>
      <c r="BJ116" s="10">
        <f t="shared" si="62"/>
        <v>78</v>
      </c>
      <c r="BK116" s="10">
        <f t="shared" si="63"/>
        <v>628</v>
      </c>
      <c r="BL116" s="10">
        <f t="shared" si="33"/>
        <v>39</v>
      </c>
      <c r="BM116" s="10">
        <v>2000</v>
      </c>
      <c r="BN116" s="10">
        <f t="shared" si="34"/>
        <v>5.0000000000000001E-4</v>
      </c>
      <c r="BO116" s="10">
        <f t="shared" si="83"/>
        <v>3.9E-2</v>
      </c>
      <c r="BQ116" s="10">
        <f>AE116-Y116</f>
        <v>9.75</v>
      </c>
      <c r="BR116" s="10">
        <f>AF116-Z116</f>
        <v>21.27</v>
      </c>
      <c r="BS116" s="14">
        <f t="shared" si="36"/>
        <v>0.97499999999999998</v>
      </c>
      <c r="BT116" s="14">
        <f t="shared" si="8"/>
        <v>2.1269999999999998</v>
      </c>
      <c r="BU116" s="10">
        <f t="shared" si="9"/>
        <v>2.339819223786316</v>
      </c>
      <c r="BV116" s="10">
        <f t="shared" si="90"/>
        <v>5.4747539999999981</v>
      </c>
      <c r="BW116" s="10">
        <f>AK116-Y116</f>
        <v>37.269999999999996</v>
      </c>
      <c r="BX116" s="10">
        <f>AL116-Z116</f>
        <v>78.11999999999999</v>
      </c>
      <c r="BY116" s="10">
        <f t="shared" si="64"/>
        <v>0.95564102564102549</v>
      </c>
      <c r="BZ116" s="10">
        <f t="shared" si="65"/>
        <v>2.003076923076923</v>
      </c>
      <c r="CA116" s="10">
        <f t="shared" si="37"/>
        <v>2.2193618293670694</v>
      </c>
      <c r="CB116" s="10">
        <f t="shared" si="89"/>
        <v>4.925566929651545</v>
      </c>
      <c r="CD116" s="10">
        <f>(ATAN2(J116-M116,K116-N116))</f>
        <v>0.99299277844549116</v>
      </c>
      <c r="CE116" s="10">
        <f>(ATAN2(V116-Y116,W116-Z116))</f>
        <v>1.2818977984812749</v>
      </c>
      <c r="CF116" s="10">
        <f>ATAN2(AB116-AE116,AC116-AF116)</f>
        <v>1.6901055783284065</v>
      </c>
      <c r="CG116" s="10">
        <f>ATAN2(AH116-AK116,AI116-AL116)</f>
        <v>2.9244155017360138</v>
      </c>
      <c r="CI116" s="10">
        <f t="shared" si="91"/>
        <v>56.894295291895865</v>
      </c>
      <c r="CJ116" s="10">
        <f t="shared" si="91"/>
        <v>73.44733362008877</v>
      </c>
      <c r="CK116" s="10">
        <f t="shared" si="91"/>
        <v>96.835916569734863</v>
      </c>
      <c r="CL116" s="10">
        <f t="shared" si="91"/>
        <v>167.55666579210666</v>
      </c>
      <c r="CN116" s="10">
        <f t="shared" si="92"/>
        <v>56.894295291895865</v>
      </c>
      <c r="CO116" s="10">
        <f t="shared" si="92"/>
        <v>73.44733362008877</v>
      </c>
      <c r="CP116" s="10">
        <f t="shared" si="92"/>
        <v>96.835916569734863</v>
      </c>
      <c r="CQ116" s="10">
        <f t="shared" si="88"/>
        <v>167.55666579210666</v>
      </c>
      <c r="CS116" s="10">
        <f t="shared" si="93"/>
        <v>0.99299277844549116</v>
      </c>
      <c r="CT116" s="10">
        <f t="shared" si="93"/>
        <v>1.2818977984812752</v>
      </c>
      <c r="CU116" s="10">
        <f t="shared" si="93"/>
        <v>1.6901055783284065</v>
      </c>
      <c r="CV116" s="10">
        <f t="shared" si="93"/>
        <v>2.9244155017360138</v>
      </c>
      <c r="CX116" s="10">
        <f t="shared" si="94"/>
        <v>0.288905020035784</v>
      </c>
      <c r="CY116" s="10">
        <f t="shared" si="94"/>
        <v>0.4082077798471313</v>
      </c>
      <c r="CZ116" s="10">
        <f t="shared" si="70"/>
        <v>1.6425177032547387</v>
      </c>
      <c r="DB116" s="10">
        <f t="shared" si="71"/>
        <v>40.820777984713132</v>
      </c>
      <c r="DC116" s="10">
        <f t="shared" si="84"/>
        <v>42.115838544993302</v>
      </c>
      <c r="DE116" s="10">
        <f t="shared" si="95"/>
        <v>1666.3359152772402</v>
      </c>
      <c r="DF116" s="10">
        <f t="shared" si="95"/>
        <v>1773.7438563479436</v>
      </c>
      <c r="DH116" s="10">
        <f>(1/12*I116*(F116^2))</f>
        <v>1.3659163541666666E-9</v>
      </c>
      <c r="DJ116" s="10">
        <f t="shared" si="85"/>
        <v>1.2113928707441534E-3</v>
      </c>
      <c r="DK116" s="10">
        <f>((1/2*I116*(CA116^2))*1000)</f>
        <v>0.19332850198882315</v>
      </c>
      <c r="DL116" s="10">
        <f>(I116*9.8*(BF116))/1000</f>
        <v>1.3415822699999999E-5</v>
      </c>
      <c r="DM116" s="10">
        <f t="shared" si="40"/>
        <v>0.19455331068226731</v>
      </c>
      <c r="DN116" s="10">
        <f t="shared" si="86"/>
        <v>0.62659817785904492</v>
      </c>
    </row>
    <row r="117" spans="2:118" ht="16" x14ac:dyDescent="0.2">
      <c r="B117" s="10" t="s">
        <v>19</v>
      </c>
      <c r="C117" s="16">
        <v>100</v>
      </c>
      <c r="D117" s="11" t="s">
        <v>188</v>
      </c>
      <c r="E117" s="10">
        <v>14.45</v>
      </c>
      <c r="F117" s="10">
        <f t="shared" si="58"/>
        <v>1.4449999999999999E-2</v>
      </c>
      <c r="G117" s="10">
        <f>VLOOKUP(B117,'[1]General info'!$A$6:$I$12,9,FALSE)</f>
        <v>16.100000000000001</v>
      </c>
      <c r="H117" s="10">
        <v>7.85E-2</v>
      </c>
      <c r="I117" s="10">
        <f t="shared" si="59"/>
        <v>7.8499999999999997E-5</v>
      </c>
      <c r="J117" s="10">
        <v>10.662000000000001</v>
      </c>
      <c r="K117" s="10">
        <v>7.5686</v>
      </c>
      <c r="L117" s="18">
        <v>679</v>
      </c>
      <c r="M117" s="10">
        <v>7.7460000000000004</v>
      </c>
      <c r="N117" s="10">
        <v>1.157</v>
      </c>
      <c r="O117" s="18">
        <v>679</v>
      </c>
      <c r="P117" s="10">
        <v>1.911</v>
      </c>
      <c r="Q117" s="10">
        <v>1.786</v>
      </c>
      <c r="R117" s="18">
        <v>679</v>
      </c>
      <c r="S117" s="10">
        <v>7.9260000000000002</v>
      </c>
      <c r="T117" s="10">
        <v>7.034E-2</v>
      </c>
      <c r="U117" s="18">
        <v>679</v>
      </c>
      <c r="V117" s="10">
        <v>10.3</v>
      </c>
      <c r="W117" s="10">
        <v>26.18</v>
      </c>
      <c r="X117" s="10">
        <v>722</v>
      </c>
      <c r="Y117" s="10">
        <v>9.7579999999999991</v>
      </c>
      <c r="Z117" s="10">
        <v>19.21</v>
      </c>
      <c r="AA117" s="10">
        <v>722</v>
      </c>
      <c r="AB117" s="10">
        <v>9.0540000000000003</v>
      </c>
      <c r="AC117" s="10">
        <v>46.53</v>
      </c>
      <c r="AD117" s="17">
        <f t="shared" si="96"/>
        <v>732</v>
      </c>
      <c r="AE117" s="10">
        <v>11.67</v>
      </c>
      <c r="AF117" s="10">
        <v>40.39</v>
      </c>
      <c r="AG117" s="17">
        <f t="shared" si="97"/>
        <v>732</v>
      </c>
      <c r="AH117" s="10">
        <v>11.07</v>
      </c>
      <c r="AI117" s="10">
        <v>98.74</v>
      </c>
      <c r="AJ117" s="10">
        <v>803</v>
      </c>
      <c r="AK117" s="10">
        <v>16.59</v>
      </c>
      <c r="AL117" s="10">
        <v>101.5</v>
      </c>
      <c r="AM117" s="10">
        <v>803</v>
      </c>
      <c r="AN117" s="17">
        <f t="shared" si="98"/>
        <v>5.8688044779154138</v>
      </c>
      <c r="AO117" s="17">
        <f t="shared" si="99"/>
        <v>6.2548952217922889</v>
      </c>
      <c r="AP117" s="17">
        <f t="shared" si="60"/>
        <v>1.1014671831697938</v>
      </c>
      <c r="AQ117" s="17">
        <f t="shared" si="73"/>
        <v>25.796173301480199</v>
      </c>
      <c r="AR117" s="17">
        <f t="shared" si="74"/>
        <v>26.21736488123091</v>
      </c>
      <c r="AS117" s="17">
        <f t="shared" si="75"/>
        <v>25.153000715620394</v>
      </c>
      <c r="AT117" s="17">
        <f t="shared" si="76"/>
        <v>0.98687110253753663</v>
      </c>
      <c r="AU117" s="17">
        <f t="shared" si="61"/>
        <v>56.543549098823156</v>
      </c>
      <c r="AV117" s="17">
        <f t="shared" si="77"/>
        <v>123.45645090117685</v>
      </c>
      <c r="AW117" s="17">
        <f t="shared" si="87"/>
        <v>-0.10738310973608846</v>
      </c>
      <c r="AX117" s="17">
        <f t="shared" si="78"/>
        <v>-6.1525989788680482</v>
      </c>
      <c r="AY117" s="17">
        <f t="shared" si="79"/>
        <v>-62.696148077691205</v>
      </c>
      <c r="AZ117" s="17"/>
      <c r="BA117" s="17">
        <f>((AN117)^2+(AO117)^2)-(AP117)^2</f>
        <v>72.353350280000015</v>
      </c>
      <c r="BB117" s="17">
        <f>2*AN117*AO117</f>
        <v>73.417514173092627</v>
      </c>
      <c r="BC117" s="17">
        <f t="shared" si="80"/>
        <v>0.98550531293413601</v>
      </c>
      <c r="BD117" s="17">
        <f t="shared" si="81"/>
        <v>0.17046899446794939</v>
      </c>
      <c r="BE117" s="17">
        <f t="shared" si="82"/>
        <v>9.7671539208518343</v>
      </c>
      <c r="BF117" s="17">
        <f>Z117-N117</f>
        <v>18.053000000000001</v>
      </c>
      <c r="BG117" s="17"/>
      <c r="BH117" s="10">
        <f>X117</f>
        <v>722</v>
      </c>
      <c r="BI117" s="10">
        <f>AJ117</f>
        <v>803</v>
      </c>
      <c r="BJ117" s="10">
        <f t="shared" si="62"/>
        <v>81</v>
      </c>
      <c r="BK117" s="10">
        <f t="shared" si="63"/>
        <v>762.5</v>
      </c>
      <c r="BL117" s="10">
        <f t="shared" si="33"/>
        <v>40.5</v>
      </c>
      <c r="BM117" s="10">
        <v>2000</v>
      </c>
      <c r="BN117" s="10">
        <f t="shared" si="34"/>
        <v>5.0000000000000001E-4</v>
      </c>
      <c r="BO117" s="10">
        <f t="shared" si="83"/>
        <v>4.0500000000000001E-2</v>
      </c>
      <c r="BQ117" s="10">
        <f>AE117-Y117</f>
        <v>1.9120000000000008</v>
      </c>
      <c r="BR117" s="10">
        <f>AF117-Z117</f>
        <v>21.18</v>
      </c>
      <c r="BS117" s="14">
        <f t="shared" si="36"/>
        <v>0.19120000000000006</v>
      </c>
      <c r="BT117" s="14">
        <f t="shared" si="8"/>
        <v>2.1179999999999999</v>
      </c>
      <c r="BU117" s="10">
        <f t="shared" si="9"/>
        <v>2.1266126680709867</v>
      </c>
      <c r="BV117" s="10">
        <f t="shared" si="90"/>
        <v>4.5224814400000009</v>
      </c>
      <c r="BW117" s="10">
        <f>AK117-Y117</f>
        <v>6.8320000000000007</v>
      </c>
      <c r="BX117" s="10">
        <f>AL117-Z117</f>
        <v>82.289999999999992</v>
      </c>
      <c r="BY117" s="10">
        <f t="shared" si="64"/>
        <v>0.16869135802469137</v>
      </c>
      <c r="BZ117" s="10">
        <f t="shared" si="65"/>
        <v>2.0318518518518514</v>
      </c>
      <c r="CA117" s="10">
        <f t="shared" si="37"/>
        <v>2.0388424956690527</v>
      </c>
      <c r="CB117" s="10">
        <f t="shared" si="89"/>
        <v>4.1568787221460113</v>
      </c>
      <c r="CD117" s="10">
        <f>(ATAN2(J117-M117,K117-N117))</f>
        <v>1.1439573366955806</v>
      </c>
      <c r="CE117" s="10">
        <f>(ATAN2(V117-Y117,W117-Z117))</f>
        <v>1.493190663557538</v>
      </c>
      <c r="CF117" s="10">
        <f>ATAN2(AB117-AE117,AC117-AF117)</f>
        <v>1.9735633031825506</v>
      </c>
      <c r="CG117" s="10">
        <f>ATAN2(AH117-AK117,AI117-AL117)</f>
        <v>-2.6779450445889861</v>
      </c>
      <c r="CI117" s="10">
        <f t="shared" si="91"/>
        <v>65.543927335682866</v>
      </c>
      <c r="CJ117" s="10">
        <f t="shared" si="91"/>
        <v>85.553523030185787</v>
      </c>
      <c r="CK117" s="10">
        <f t="shared" si="91"/>
        <v>113.07684787425787</v>
      </c>
      <c r="CL117" s="10">
        <f t="shared" si="91"/>
        <v>-153.43494882292197</v>
      </c>
      <c r="CN117" s="10">
        <f t="shared" si="92"/>
        <v>65.543927335682866</v>
      </c>
      <c r="CO117" s="10">
        <f t="shared" si="92"/>
        <v>85.553523030185787</v>
      </c>
      <c r="CP117" s="10">
        <f t="shared" si="92"/>
        <v>113.07684787425787</v>
      </c>
      <c r="CQ117" s="10">
        <f t="shared" si="88"/>
        <v>153.43494882292197</v>
      </c>
      <c r="CS117" s="10">
        <f t="shared" si="93"/>
        <v>1.1439573366955806</v>
      </c>
      <c r="CT117" s="10">
        <f t="shared" si="93"/>
        <v>1.493190663557538</v>
      </c>
      <c r="CU117" s="10">
        <f t="shared" si="93"/>
        <v>1.9735633031825508</v>
      </c>
      <c r="CV117" s="10">
        <f t="shared" si="93"/>
        <v>2.6779450445889865</v>
      </c>
      <c r="CX117" s="10">
        <f t="shared" si="94"/>
        <v>0.3492333268619574</v>
      </c>
      <c r="CY117" s="10">
        <f t="shared" si="94"/>
        <v>0.48037263962501275</v>
      </c>
      <c r="CZ117" s="10">
        <f t="shared" si="70"/>
        <v>1.1847543810314485</v>
      </c>
      <c r="DB117" s="10">
        <f t="shared" si="71"/>
        <v>48.037263962501271</v>
      </c>
      <c r="DC117" s="10">
        <f t="shared" si="84"/>
        <v>29.253194593369098</v>
      </c>
      <c r="DE117" s="10">
        <f t="shared" si="95"/>
        <v>2307.5787290030235</v>
      </c>
      <c r="DF117" s="10">
        <f t="shared" si="95"/>
        <v>855.749393917519</v>
      </c>
      <c r="DH117" s="10">
        <f>(1/12*I117*(F117^2))</f>
        <v>1.3659163541666666E-9</v>
      </c>
      <c r="DJ117" s="10">
        <f t="shared" si="85"/>
        <v>5.8444104611007604E-4</v>
      </c>
      <c r="DK117" s="10">
        <f>((1/2*I117*(CA117^2))*1000)</f>
        <v>0.16315748984423095</v>
      </c>
      <c r="DL117" s="10">
        <f>(I117*9.8*(BF117))/1000</f>
        <v>1.38881729E-5</v>
      </c>
      <c r="DM117" s="10">
        <f t="shared" si="40"/>
        <v>0.16375581906324102</v>
      </c>
      <c r="DN117" s="10">
        <f t="shared" si="86"/>
        <v>0.35820669138024325</v>
      </c>
    </row>
    <row r="118" spans="2:118" ht="16" x14ac:dyDescent="0.2">
      <c r="B118" s="10" t="s">
        <v>19</v>
      </c>
      <c r="C118" s="16">
        <v>100</v>
      </c>
      <c r="D118" s="11">
        <v>9</v>
      </c>
      <c r="E118" s="10">
        <v>14.45</v>
      </c>
      <c r="F118" s="10">
        <f t="shared" si="58"/>
        <v>1.4449999999999999E-2</v>
      </c>
      <c r="G118" s="10">
        <f>VLOOKUP(B118,'[1]General info'!$A$6:$I$12,9,FALSE)</f>
        <v>16.100000000000001</v>
      </c>
      <c r="H118" s="10">
        <v>7.85E-2</v>
      </c>
      <c r="I118" s="10">
        <f t="shared" si="59"/>
        <v>7.8499999999999997E-5</v>
      </c>
      <c r="J118" s="10">
        <v>12.63</v>
      </c>
      <c r="K118" s="10">
        <v>7.343</v>
      </c>
      <c r="L118" s="10">
        <v>690</v>
      </c>
      <c r="M118" s="10">
        <v>9.6289999999999996</v>
      </c>
      <c r="N118" s="10">
        <v>1.4670000000000001</v>
      </c>
      <c r="O118" s="10">
        <v>690</v>
      </c>
      <c r="P118" s="10">
        <v>1.81411428571429</v>
      </c>
      <c r="Q118" s="10">
        <v>3.2150571428571402</v>
      </c>
      <c r="R118" s="10">
        <v>690</v>
      </c>
      <c r="S118" s="10">
        <v>8.7040000000000006</v>
      </c>
      <c r="T118" s="10">
        <v>-8.6550000000000002E-2</v>
      </c>
      <c r="U118" s="10">
        <v>690</v>
      </c>
      <c r="V118" s="10">
        <v>17.48</v>
      </c>
      <c r="W118" s="10">
        <v>24.73</v>
      </c>
      <c r="X118" s="10">
        <v>735</v>
      </c>
      <c r="Y118" s="10">
        <v>15.7</v>
      </c>
      <c r="Z118" s="10">
        <v>18.07</v>
      </c>
      <c r="AA118" s="10">
        <v>735</v>
      </c>
      <c r="AB118" s="10">
        <v>21.56</v>
      </c>
      <c r="AC118" s="10">
        <v>44.64</v>
      </c>
      <c r="AD118" s="17">
        <f t="shared" si="96"/>
        <v>745</v>
      </c>
      <c r="AE118" s="10">
        <v>22.53</v>
      </c>
      <c r="AF118" s="10">
        <v>37.69</v>
      </c>
      <c r="AG118" s="17">
        <f t="shared" si="97"/>
        <v>745</v>
      </c>
      <c r="AH118" s="10">
        <v>37.65</v>
      </c>
      <c r="AI118" s="10">
        <v>96.8</v>
      </c>
      <c r="AJ118" s="10">
        <v>819</v>
      </c>
      <c r="AK118" s="10">
        <v>43.98</v>
      </c>
      <c r="AL118" s="10">
        <v>94.63</v>
      </c>
      <c r="AM118" s="10">
        <v>819</v>
      </c>
      <c r="AN118" s="17">
        <f t="shared" si="98"/>
        <v>8.0080049014745711</v>
      </c>
      <c r="AO118" s="17">
        <f t="shared" si="99"/>
        <v>7.6401004497116141</v>
      </c>
      <c r="AP118" s="17">
        <f t="shared" si="60"/>
        <v>1.8080770455099522</v>
      </c>
      <c r="AQ118" s="17">
        <f t="shared" si="73"/>
        <v>26.614145512474821</v>
      </c>
      <c r="AR118" s="17">
        <f t="shared" si="74"/>
        <v>26.322601123416735</v>
      </c>
      <c r="AS118" s="17">
        <f t="shared" si="75"/>
        <v>24.552095022624851</v>
      </c>
      <c r="AT118" s="17">
        <f t="shared" si="76"/>
        <v>1.2062034556954191</v>
      </c>
      <c r="AU118" s="17">
        <f t="shared" si="61"/>
        <v>69.110367245442688</v>
      </c>
      <c r="AV118" s="17">
        <f t="shared" si="77"/>
        <v>110.88963275455731</v>
      </c>
      <c r="AW118" s="17">
        <f t="shared" si="87"/>
        <v>-0.22006055729935869</v>
      </c>
      <c r="AX118" s="17">
        <f t="shared" si="78"/>
        <v>-12.608541170550074</v>
      </c>
      <c r="AY118" s="17">
        <f t="shared" si="79"/>
        <v>-81.718908415992757</v>
      </c>
      <c r="AZ118" s="17"/>
      <c r="BA118" s="17">
        <f>((AN118)^2+(AO118)^2)-(AP118)^2</f>
        <v>119.23013478122438</v>
      </c>
      <c r="BB118" s="17">
        <f>2*AN118*AO118</f>
        <v>122.36392369809737</v>
      </c>
      <c r="BC118" s="17">
        <f t="shared" si="80"/>
        <v>0.97438960093658944</v>
      </c>
      <c r="BD118" s="17">
        <f t="shared" si="81"/>
        <v>0.22680594018687472</v>
      </c>
      <c r="BE118" s="17">
        <f t="shared" si="82"/>
        <v>12.995023141203655</v>
      </c>
      <c r="BF118" s="17">
        <f>Z118-N118</f>
        <v>16.603000000000002</v>
      </c>
      <c r="BG118" s="17"/>
      <c r="BH118" s="10">
        <f>X118</f>
        <v>735</v>
      </c>
      <c r="BI118" s="10">
        <f>AJ118</f>
        <v>819</v>
      </c>
      <c r="BJ118" s="10">
        <f t="shared" si="62"/>
        <v>84</v>
      </c>
      <c r="BK118" s="10">
        <f t="shared" si="63"/>
        <v>777</v>
      </c>
      <c r="BL118" s="10">
        <f t="shared" si="33"/>
        <v>42</v>
      </c>
      <c r="BM118" s="10">
        <v>2000</v>
      </c>
      <c r="BN118" s="10">
        <f t="shared" si="34"/>
        <v>5.0000000000000001E-4</v>
      </c>
      <c r="BO118" s="10">
        <f t="shared" si="83"/>
        <v>4.2000000000000003E-2</v>
      </c>
      <c r="BQ118" s="10">
        <f>AE118-Y118</f>
        <v>6.8300000000000018</v>
      </c>
      <c r="BR118" s="10">
        <f>AF118-Z118</f>
        <v>19.619999999999997</v>
      </c>
      <c r="BS118" s="14">
        <f t="shared" si="36"/>
        <v>0.68300000000000016</v>
      </c>
      <c r="BT118" s="14">
        <f t="shared" si="8"/>
        <v>1.9619999999999997</v>
      </c>
      <c r="BU118" s="10">
        <f t="shared" si="9"/>
        <v>2.077482370562985</v>
      </c>
      <c r="BV118" s="10">
        <f t="shared" si="90"/>
        <v>4.3159329999999994</v>
      </c>
      <c r="BW118" s="10">
        <f>AK118-Y118</f>
        <v>28.279999999999998</v>
      </c>
      <c r="BX118" s="10">
        <f>AL118-Z118</f>
        <v>76.56</v>
      </c>
      <c r="BY118" s="10">
        <f t="shared" si="64"/>
        <v>0.67333333333333323</v>
      </c>
      <c r="BZ118" s="10">
        <f t="shared" si="65"/>
        <v>1.822857142857143</v>
      </c>
      <c r="CA118" s="10">
        <f t="shared" si="37"/>
        <v>1.9432410918470935</v>
      </c>
      <c r="CB118" s="10">
        <f t="shared" si="89"/>
        <v>3.7761859410430838</v>
      </c>
      <c r="CD118" s="10">
        <f>(ATAN2(J118-M118,K118-N118))</f>
        <v>1.0986082896404432</v>
      </c>
      <c r="CE118" s="10">
        <f>(ATAN2(V118-Y118,W118-Z118))</f>
        <v>1.3096332922358045</v>
      </c>
      <c r="CF118" s="10">
        <f>ATAN2(AB118-AE118,AC118-AF118)</f>
        <v>1.7094688863270475</v>
      </c>
      <c r="CG118" s="10">
        <f>ATAN2(AH118-AK118,AI118-AL118)</f>
        <v>2.8113356881138838</v>
      </c>
      <c r="CI118" s="10">
        <f t="shared" si="91"/>
        <v>62.945618334483314</v>
      </c>
      <c r="CJ118" s="10">
        <f t="shared" si="91"/>
        <v>75.036460354934761</v>
      </c>
      <c r="CK118" s="10">
        <f t="shared" si="91"/>
        <v>97.945352395468902</v>
      </c>
      <c r="CL118" s="10">
        <f t="shared" si="91"/>
        <v>161.07766972343265</v>
      </c>
      <c r="CN118" s="10">
        <f t="shared" si="92"/>
        <v>62.945618334483314</v>
      </c>
      <c r="CO118" s="10">
        <f t="shared" si="92"/>
        <v>75.036460354934761</v>
      </c>
      <c r="CP118" s="10">
        <f t="shared" si="92"/>
        <v>97.945352395468902</v>
      </c>
      <c r="CQ118" s="10">
        <f t="shared" si="88"/>
        <v>161.07766972343265</v>
      </c>
      <c r="CS118" s="10">
        <f t="shared" si="93"/>
        <v>1.0986082896404432</v>
      </c>
      <c r="CT118" s="10">
        <f t="shared" si="93"/>
        <v>1.3096332922358045</v>
      </c>
      <c r="CU118" s="10">
        <f t="shared" si="93"/>
        <v>1.7094688863270475</v>
      </c>
      <c r="CV118" s="10">
        <f t="shared" si="93"/>
        <v>2.8113356881138838</v>
      </c>
      <c r="CX118" s="10">
        <f t="shared" si="94"/>
        <v>0.21102500259536128</v>
      </c>
      <c r="CY118" s="10">
        <f t="shared" si="94"/>
        <v>0.39983559409124303</v>
      </c>
      <c r="CZ118" s="10">
        <f t="shared" si="70"/>
        <v>1.5017023958780793</v>
      </c>
      <c r="DB118" s="10">
        <f t="shared" si="71"/>
        <v>39.983559409124304</v>
      </c>
      <c r="DC118" s="10">
        <f t="shared" si="84"/>
        <v>35.754818949478079</v>
      </c>
      <c r="DE118" s="10">
        <f t="shared" si="95"/>
        <v>1598.6850230229727</v>
      </c>
      <c r="DF118" s="10">
        <f t="shared" si="95"/>
        <v>1278.4070781099567</v>
      </c>
      <c r="DH118" s="10">
        <f>(1/12*I118*(F118^2))</f>
        <v>1.3659163541666666E-9</v>
      </c>
      <c r="DJ118" s="10">
        <f t="shared" si="85"/>
        <v>8.7309856763640652E-4</v>
      </c>
      <c r="DK118" s="10">
        <f>((1/2*I118*(CA118^2))*1000)</f>
        <v>0.14821529818594104</v>
      </c>
      <c r="DL118" s="10">
        <f>(I118*9.8*(BF118))/1000</f>
        <v>1.2772687900000001E-5</v>
      </c>
      <c r="DM118" s="10">
        <f t="shared" si="40"/>
        <v>0.14910116944147744</v>
      </c>
      <c r="DN118" s="10">
        <f t="shared" si="86"/>
        <v>0.58907452761122892</v>
      </c>
    </row>
    <row r="119" spans="2:118" ht="16" x14ac:dyDescent="0.2">
      <c r="B119" s="10" t="s">
        <v>19</v>
      </c>
      <c r="C119" s="16">
        <v>100</v>
      </c>
      <c r="D119" s="11">
        <v>10</v>
      </c>
      <c r="E119" s="10">
        <v>14.45</v>
      </c>
      <c r="F119" s="10">
        <f t="shared" si="58"/>
        <v>1.4449999999999999E-2</v>
      </c>
      <c r="G119" s="10">
        <f>VLOOKUP(B119,'[1]General info'!$A$6:$I$12,9,FALSE)</f>
        <v>16.100000000000001</v>
      </c>
      <c r="H119" s="10">
        <v>7.85E-2</v>
      </c>
      <c r="I119" s="10">
        <f t="shared" si="59"/>
        <v>7.8499999999999997E-5</v>
      </c>
      <c r="J119" s="10">
        <v>11.85</v>
      </c>
      <c r="K119" s="10">
        <v>8.5269999999999992</v>
      </c>
      <c r="L119" s="10">
        <v>532</v>
      </c>
      <c r="M119" s="10">
        <v>9.0670000000000002</v>
      </c>
      <c r="N119" s="10">
        <v>2.6589999999999998</v>
      </c>
      <c r="O119" s="10">
        <v>532</v>
      </c>
      <c r="P119" s="10">
        <v>0.36899999999999999</v>
      </c>
      <c r="Q119" s="10">
        <v>2.5659999999999998</v>
      </c>
      <c r="R119" s="10">
        <v>532</v>
      </c>
      <c r="S119" s="10">
        <v>8.4489999999999998</v>
      </c>
      <c r="T119" s="10">
        <v>0.51500000000000001</v>
      </c>
      <c r="U119" s="10">
        <v>532</v>
      </c>
      <c r="V119" s="10">
        <v>12.45</v>
      </c>
      <c r="W119" s="10">
        <v>25.69</v>
      </c>
      <c r="X119" s="10">
        <v>588</v>
      </c>
      <c r="Y119" s="10">
        <v>12.16</v>
      </c>
      <c r="Z119" s="10">
        <v>19.23</v>
      </c>
      <c r="AA119" s="10">
        <v>588</v>
      </c>
      <c r="AB119" s="10">
        <v>12.78</v>
      </c>
      <c r="AC119" s="10">
        <v>42.53</v>
      </c>
      <c r="AD119" s="17">
        <f t="shared" si="96"/>
        <v>598</v>
      </c>
      <c r="AE119" s="10">
        <v>14.87</v>
      </c>
      <c r="AF119" s="10">
        <v>36.42</v>
      </c>
      <c r="AG119" s="17">
        <f t="shared" si="97"/>
        <v>598</v>
      </c>
      <c r="AH119" s="10">
        <v>17.23</v>
      </c>
      <c r="AI119" s="10">
        <v>98.5</v>
      </c>
      <c r="AJ119" s="10">
        <v>694</v>
      </c>
      <c r="AK119" s="10">
        <v>23.88</v>
      </c>
      <c r="AL119" s="10">
        <v>100.1</v>
      </c>
      <c r="AM119" s="10">
        <v>694</v>
      </c>
      <c r="AN119" s="17">
        <f t="shared" si="98"/>
        <v>8.6984971690516755</v>
      </c>
      <c r="AO119" s="17">
        <f t="shared" si="99"/>
        <v>8.3362462175729899</v>
      </c>
      <c r="AP119" s="17">
        <f t="shared" si="60"/>
        <v>2.2312911060639307</v>
      </c>
      <c r="AQ119" s="17">
        <f t="shared" si="73"/>
        <v>26.089651914121049</v>
      </c>
      <c r="AR119" s="17">
        <f t="shared" si="74"/>
        <v>25.490951845703997</v>
      </c>
      <c r="AS119" s="17">
        <f t="shared" si="75"/>
        <v>23.278136738149815</v>
      </c>
      <c r="AT119" s="17">
        <f t="shared" si="76"/>
        <v>1.0919025182359487</v>
      </c>
      <c r="AU119" s="17">
        <f t="shared" si="61"/>
        <v>62.561405934626272</v>
      </c>
      <c r="AV119" s="17">
        <f t="shared" si="77"/>
        <v>117.43859406537374</v>
      </c>
      <c r="AW119" s="17">
        <f t="shared" si="87"/>
        <v>1.0691705712036304E-2</v>
      </c>
      <c r="AX119" s="17">
        <f t="shared" si="78"/>
        <v>0.6125896130955949</v>
      </c>
      <c r="AY119" s="17">
        <f t="shared" si="79"/>
        <v>-61.948816321530678</v>
      </c>
      <c r="AZ119" s="17"/>
      <c r="BA119" s="17">
        <f>((AN119)^2+(AO119)^2)-(AP119)^2</f>
        <v>140.17819400000002</v>
      </c>
      <c r="BB119" s="17">
        <f>2*AN119*AO119</f>
        <v>145.02562824815277</v>
      </c>
      <c r="BC119" s="17">
        <f t="shared" si="80"/>
        <v>0.96657532667358403</v>
      </c>
      <c r="BD119" s="17">
        <f t="shared" si="81"/>
        <v>0.25927804571860769</v>
      </c>
      <c r="BE119" s="17">
        <f t="shared" si="82"/>
        <v>14.855537740075246</v>
      </c>
      <c r="BF119" s="17">
        <f>Z119-N119</f>
        <v>16.571000000000002</v>
      </c>
      <c r="BG119" s="17"/>
      <c r="BH119" s="10">
        <f>X119</f>
        <v>588</v>
      </c>
      <c r="BI119" s="10">
        <f>AJ119</f>
        <v>694</v>
      </c>
      <c r="BJ119" s="10">
        <f t="shared" si="62"/>
        <v>106</v>
      </c>
      <c r="BK119" s="10">
        <f t="shared" si="63"/>
        <v>641</v>
      </c>
      <c r="BL119" s="10">
        <f t="shared" si="33"/>
        <v>53</v>
      </c>
      <c r="BM119" s="10">
        <v>2000</v>
      </c>
      <c r="BN119" s="10">
        <f t="shared" si="34"/>
        <v>5.0000000000000001E-4</v>
      </c>
      <c r="BO119" s="10">
        <f t="shared" si="83"/>
        <v>5.2999999999999999E-2</v>
      </c>
      <c r="BQ119" s="10">
        <f>AE119-Y119</f>
        <v>2.7099999999999991</v>
      </c>
      <c r="BR119" s="10">
        <f>AF119-Z119</f>
        <v>17.190000000000001</v>
      </c>
      <c r="BS119" s="14">
        <f t="shared" si="36"/>
        <v>0.27099999999999991</v>
      </c>
      <c r="BT119" s="14">
        <f t="shared" si="8"/>
        <v>1.7190000000000001</v>
      </c>
      <c r="BU119" s="10">
        <f t="shared" si="9"/>
        <v>1.7402304445101517</v>
      </c>
      <c r="BV119" s="10">
        <f t="shared" si="90"/>
        <v>3.0284020000000003</v>
      </c>
      <c r="BW119" s="10">
        <f>AK119-Y119</f>
        <v>11.719999999999999</v>
      </c>
      <c r="BX119" s="10">
        <f>AL119-Z119</f>
        <v>80.86999999999999</v>
      </c>
      <c r="BY119" s="10">
        <f t="shared" si="64"/>
        <v>0.22113207547169811</v>
      </c>
      <c r="BZ119" s="10">
        <f t="shared" si="65"/>
        <v>1.5258490566037735</v>
      </c>
      <c r="CA119" s="10">
        <f t="shared" si="37"/>
        <v>1.5417894597969743</v>
      </c>
      <c r="CB119" s="10">
        <f t="shared" si="89"/>
        <v>2.3771147383410458</v>
      </c>
      <c r="CD119" s="10">
        <f>(ATAN2(J119-M119,K119-N119))</f>
        <v>1.1279460493934839</v>
      </c>
      <c r="CE119" s="10">
        <f>(ATAN2(V119-Y119,W119-Z119))</f>
        <v>1.5259348056177178</v>
      </c>
      <c r="CF119" s="10">
        <f>ATAN2(AB119-AE119,AC119-AF119)</f>
        <v>1.9003821762823636</v>
      </c>
      <c r="CG119" s="10">
        <f>ATAN2(AH119-AK119,AI119-AL119)</f>
        <v>-2.9054790064531182</v>
      </c>
      <c r="CI119" s="10">
        <f t="shared" si="91"/>
        <v>64.626548148701318</v>
      </c>
      <c r="CJ119" s="10">
        <f t="shared" si="91"/>
        <v>87.429624174010897</v>
      </c>
      <c r="CK119" s="10">
        <f t="shared" si="91"/>
        <v>108.88387816286586</v>
      </c>
      <c r="CL119" s="10">
        <f t="shared" si="91"/>
        <v>-166.47168453362735</v>
      </c>
      <c r="CN119" s="10">
        <f t="shared" si="92"/>
        <v>64.626548148701318</v>
      </c>
      <c r="CO119" s="10">
        <f t="shared" si="92"/>
        <v>87.429624174010897</v>
      </c>
      <c r="CP119" s="10">
        <f t="shared" si="92"/>
        <v>108.88387816286586</v>
      </c>
      <c r="CQ119" s="10">
        <f t="shared" si="88"/>
        <v>166.47168453362735</v>
      </c>
      <c r="CS119" s="10">
        <f t="shared" si="93"/>
        <v>1.1279460493934839</v>
      </c>
      <c r="CT119" s="10">
        <f t="shared" si="93"/>
        <v>1.525934805617718</v>
      </c>
      <c r="CU119" s="10">
        <f t="shared" si="93"/>
        <v>1.9003821762823638</v>
      </c>
      <c r="CV119" s="10">
        <f t="shared" si="93"/>
        <v>2.9054790064531182</v>
      </c>
      <c r="CX119" s="10">
        <f t="shared" si="94"/>
        <v>0.39798875622423413</v>
      </c>
      <c r="CY119" s="10">
        <f t="shared" si="94"/>
        <v>0.37444737066464584</v>
      </c>
      <c r="CZ119" s="10">
        <f t="shared" si="70"/>
        <v>1.3795442008354002</v>
      </c>
      <c r="DB119" s="10">
        <f t="shared" si="71"/>
        <v>37.444737066464583</v>
      </c>
      <c r="DC119" s="10">
        <f t="shared" si="84"/>
        <v>26.029135864818873</v>
      </c>
      <c r="DE119" s="10">
        <f t="shared" si="95"/>
        <v>1402.1083339766667</v>
      </c>
      <c r="DF119" s="10">
        <f t="shared" si="95"/>
        <v>677.51591386920018</v>
      </c>
      <c r="DH119" s="10">
        <f>(1/12*I119*(F119^2))</f>
        <v>1.3659163541666666E-9</v>
      </c>
      <c r="DJ119" s="10">
        <f t="shared" si="85"/>
        <v>4.627150334810576E-4</v>
      </c>
      <c r="DK119" s="10">
        <f>((1/2*I119*(CA119^2))*1000)</f>
        <v>9.3301753479886049E-2</v>
      </c>
      <c r="DL119" s="10">
        <f>(I119*9.8*(BF119))/1000</f>
        <v>1.27480703E-5</v>
      </c>
      <c r="DM119" s="10">
        <f t="shared" si="40"/>
        <v>9.3777216583667097E-2</v>
      </c>
      <c r="DN119" s="10">
        <f t="shared" si="86"/>
        <v>0.49593390930301168</v>
      </c>
    </row>
    <row r="120" spans="2:118" ht="16" x14ac:dyDescent="0.2">
      <c r="B120" s="10" t="s">
        <v>19</v>
      </c>
      <c r="C120" s="16">
        <v>100</v>
      </c>
      <c r="D120" s="11">
        <v>12</v>
      </c>
      <c r="E120" s="10">
        <v>14.45</v>
      </c>
      <c r="F120" s="10">
        <f t="shared" si="58"/>
        <v>1.4449999999999999E-2</v>
      </c>
      <c r="G120" s="10">
        <f>VLOOKUP(B120,'[1]General info'!$A$6:$I$12,9,FALSE)</f>
        <v>16.100000000000001</v>
      </c>
      <c r="H120" s="10">
        <v>7.85E-2</v>
      </c>
      <c r="I120" s="10">
        <f t="shared" si="59"/>
        <v>7.8499999999999997E-5</v>
      </c>
      <c r="J120" s="10">
        <v>11.44</v>
      </c>
      <c r="K120" s="10">
        <v>8.6270000000000007</v>
      </c>
      <c r="L120" s="10">
        <v>930</v>
      </c>
      <c r="M120" s="10">
        <v>9.6579999999999995</v>
      </c>
      <c r="N120" s="10">
        <v>2.6240000000000001</v>
      </c>
      <c r="O120" s="10">
        <v>930</v>
      </c>
      <c r="P120" s="10">
        <v>6.0440000000000001E-2</v>
      </c>
      <c r="Q120" s="10">
        <v>3.1259999999999999</v>
      </c>
      <c r="R120" s="10">
        <v>930</v>
      </c>
      <c r="S120" s="10">
        <v>8.8179999999999996</v>
      </c>
      <c r="T120" s="10">
        <v>0.246</v>
      </c>
      <c r="U120" s="10">
        <v>930</v>
      </c>
      <c r="V120" s="10">
        <v>9.125</v>
      </c>
      <c r="W120" s="10">
        <v>26.83</v>
      </c>
      <c r="X120" s="10">
        <v>981</v>
      </c>
      <c r="Y120" s="10">
        <v>9.1050000000000004</v>
      </c>
      <c r="Z120" s="10">
        <v>20.5</v>
      </c>
      <c r="AA120" s="10">
        <v>981</v>
      </c>
      <c r="AB120" s="10">
        <v>6.0460000000000003</v>
      </c>
      <c r="AC120" s="10">
        <v>46.12</v>
      </c>
      <c r="AD120" s="17">
        <f t="shared" si="96"/>
        <v>991</v>
      </c>
      <c r="AE120" s="10">
        <v>9.4130000000000003</v>
      </c>
      <c r="AF120" s="10">
        <v>40.950000000000003</v>
      </c>
      <c r="AG120" s="17">
        <f t="shared" si="97"/>
        <v>991</v>
      </c>
      <c r="AH120" s="10">
        <v>1.577</v>
      </c>
      <c r="AI120" s="10">
        <v>95.72</v>
      </c>
      <c r="AJ120" s="10">
        <v>1066</v>
      </c>
      <c r="AK120" s="10">
        <v>6.9850000000000003</v>
      </c>
      <c r="AL120" s="10">
        <v>96.5</v>
      </c>
      <c r="AM120" s="10">
        <v>1066</v>
      </c>
      <c r="AN120" s="17">
        <f t="shared" si="98"/>
        <v>9.6106795781359811</v>
      </c>
      <c r="AO120" s="17">
        <f t="shared" si="99"/>
        <v>9.2189618262361837</v>
      </c>
      <c r="AP120" s="17">
        <f t="shared" si="60"/>
        <v>2.5220000000000002</v>
      </c>
      <c r="AQ120" s="17">
        <f t="shared" si="73"/>
        <v>25.378058712076459</v>
      </c>
      <c r="AR120" s="17">
        <f t="shared" si="74"/>
        <v>26.585772604910318</v>
      </c>
      <c r="AS120" s="17">
        <f t="shared" si="75"/>
        <v>24.211867441401541</v>
      </c>
      <c r="AT120" s="17">
        <f t="shared" si="76"/>
        <v>1.1205080927126541</v>
      </c>
      <c r="AU120" s="17">
        <f t="shared" si="61"/>
        <v>64.200384622688631</v>
      </c>
      <c r="AV120" s="17">
        <f t="shared" si="77"/>
        <v>115.79961537731137</v>
      </c>
      <c r="AW120" s="17">
        <f t="shared" si="87"/>
        <v>-5.2257340195437797E-2</v>
      </c>
      <c r="AX120" s="17">
        <f t="shared" si="78"/>
        <v>-2.9941250417779384</v>
      </c>
      <c r="AY120" s="17">
        <f t="shared" si="79"/>
        <v>-67.194509664466565</v>
      </c>
      <c r="AZ120" s="17"/>
      <c r="BA120" s="17">
        <f>((AN120)^2+(AO120)^2)-(AP120)^2</f>
        <v>170.99393510719997</v>
      </c>
      <c r="BB120" s="17">
        <f>2*AN120*AO120</f>
        <v>177.20097631004657</v>
      </c>
      <c r="BC120" s="17">
        <f t="shared" si="80"/>
        <v>0.96497174376744854</v>
      </c>
      <c r="BD120" s="17">
        <f t="shared" si="81"/>
        <v>0.26546067370167203</v>
      </c>
      <c r="BE120" s="17">
        <f t="shared" si="82"/>
        <v>15.209776229804291</v>
      </c>
      <c r="BF120" s="17">
        <f>Z120-N120</f>
        <v>17.876000000000001</v>
      </c>
      <c r="BG120" s="17"/>
      <c r="BH120" s="10">
        <f>X120</f>
        <v>981</v>
      </c>
      <c r="BI120" s="10">
        <f>AJ120</f>
        <v>1066</v>
      </c>
      <c r="BJ120" s="10">
        <f t="shared" si="62"/>
        <v>85</v>
      </c>
      <c r="BK120" s="10">
        <f t="shared" si="63"/>
        <v>1023.5</v>
      </c>
      <c r="BL120" s="10">
        <f t="shared" si="33"/>
        <v>42.5</v>
      </c>
      <c r="BM120" s="10">
        <v>2000</v>
      </c>
      <c r="BN120" s="10">
        <f t="shared" si="34"/>
        <v>5.0000000000000001E-4</v>
      </c>
      <c r="BO120" s="10">
        <f t="shared" si="83"/>
        <v>4.2500000000000003E-2</v>
      </c>
      <c r="BQ120" s="10">
        <f>AE120-Y120</f>
        <v>0.30799999999999983</v>
      </c>
      <c r="BR120" s="10">
        <f>AF120-Z120</f>
        <v>20.450000000000003</v>
      </c>
      <c r="BS120" s="14">
        <f t="shared" si="36"/>
        <v>3.0799999999999984E-2</v>
      </c>
      <c r="BT120" s="14">
        <f t="shared" si="8"/>
        <v>2.0450000000000004</v>
      </c>
      <c r="BU120" s="10">
        <f t="shared" si="9"/>
        <v>2.0452319281685392</v>
      </c>
      <c r="BV120" s="10">
        <f t="shared" si="90"/>
        <v>4.1829736400000002</v>
      </c>
      <c r="BW120" s="10">
        <f>AK120-Y120</f>
        <v>-2.12</v>
      </c>
      <c r="BX120" s="10">
        <f>AL120-Z120</f>
        <v>76</v>
      </c>
      <c r="BY120" s="10">
        <f t="shared" si="64"/>
        <v>-4.9882352941176468E-2</v>
      </c>
      <c r="BZ120" s="10">
        <f t="shared" si="65"/>
        <v>1.7882352941176469</v>
      </c>
      <c r="CA120" s="10">
        <f t="shared" si="37"/>
        <v>1.7889308863852107</v>
      </c>
      <c r="CB120" s="10">
        <f t="shared" si="89"/>
        <v>3.2002737162629757</v>
      </c>
      <c r="CD120" s="10">
        <f>(ATAN2(J120-M120,K120-N120))</f>
        <v>1.282230493426112</v>
      </c>
      <c r="CE120" s="10">
        <f>(ATAN2(V120-Y120,W120-Z120))</f>
        <v>1.5676367796466553</v>
      </c>
      <c r="CF120" s="10">
        <f>ATAN2(AB120-AE120,AC120-AF120)</f>
        <v>2.1480548733551137</v>
      </c>
      <c r="CG120" s="10">
        <f>ATAN2(AH120-AK120,AI120-AL120)</f>
        <v>-2.9983497047781063</v>
      </c>
      <c r="CI120" s="10">
        <f t="shared" si="91"/>
        <v>73.466395636293257</v>
      </c>
      <c r="CJ120" s="10">
        <f t="shared" si="91"/>
        <v>89.818971283233182</v>
      </c>
      <c r="CK120" s="10">
        <f t="shared" si="91"/>
        <v>123.07447840575657</v>
      </c>
      <c r="CL120" s="10">
        <f t="shared" si="91"/>
        <v>-171.79278358808185</v>
      </c>
      <c r="CN120" s="10">
        <f t="shared" si="92"/>
        <v>73.466395636293257</v>
      </c>
      <c r="CO120" s="10">
        <f t="shared" si="92"/>
        <v>89.818971283233182</v>
      </c>
      <c r="CP120" s="10">
        <f t="shared" si="92"/>
        <v>123.07447840575657</v>
      </c>
      <c r="CQ120" s="10">
        <f t="shared" si="88"/>
        <v>171.79278358808185</v>
      </c>
      <c r="CS120" s="10">
        <f t="shared" si="93"/>
        <v>1.282230493426112</v>
      </c>
      <c r="CT120" s="10">
        <f t="shared" si="93"/>
        <v>1.5676367796466553</v>
      </c>
      <c r="CU120" s="10">
        <f t="shared" si="93"/>
        <v>2.1480548733551137</v>
      </c>
      <c r="CV120" s="10">
        <f t="shared" si="93"/>
        <v>2.9983497047781063</v>
      </c>
      <c r="CX120" s="10">
        <f t="shared" si="94"/>
        <v>0.28540628622054331</v>
      </c>
      <c r="CY120" s="10">
        <f t="shared" si="94"/>
        <v>0.58041809370845843</v>
      </c>
      <c r="CZ120" s="10">
        <f t="shared" si="70"/>
        <v>1.430712925131451</v>
      </c>
      <c r="DB120" s="10">
        <f t="shared" si="71"/>
        <v>58.04180937084584</v>
      </c>
      <c r="DC120" s="10">
        <f t="shared" si="84"/>
        <v>33.663833532504725</v>
      </c>
      <c r="DE120" s="10">
        <f t="shared" si="95"/>
        <v>3368.851635041608</v>
      </c>
      <c r="DF120" s="10">
        <f t="shared" si="95"/>
        <v>1133.2536881041895</v>
      </c>
      <c r="DH120" s="10">
        <f>(1/12*I120*(F120^2))</f>
        <v>1.3659163541666666E-9</v>
      </c>
      <c r="DJ120" s="10">
        <f t="shared" si="85"/>
        <v>7.7396487300060153E-4</v>
      </c>
      <c r="DK120" s="10">
        <f>((1/2*I120*(CA120^2))*1000)</f>
        <v>0.12561074336332179</v>
      </c>
      <c r="DL120" s="10">
        <f>(I120*9.8*(BF120))/1000</f>
        <v>1.3752006800000001E-5</v>
      </c>
      <c r="DM120" s="10">
        <f t="shared" si="40"/>
        <v>0.1263984602431224</v>
      </c>
      <c r="DN120" s="10">
        <f t="shared" si="86"/>
        <v>0.61616136667701515</v>
      </c>
    </row>
    <row r="121" spans="2:118" ht="16" x14ac:dyDescent="0.2">
      <c r="B121" s="10" t="s">
        <v>19</v>
      </c>
      <c r="C121" s="16">
        <v>100</v>
      </c>
      <c r="D121" s="11">
        <v>14</v>
      </c>
      <c r="E121" s="10">
        <v>14.45</v>
      </c>
      <c r="F121" s="10">
        <f t="shared" si="58"/>
        <v>1.4449999999999999E-2</v>
      </c>
      <c r="G121" s="10">
        <f>VLOOKUP(B121,'[1]General info'!$A$6:$I$12,9,FALSE)</f>
        <v>16.100000000000001</v>
      </c>
      <c r="H121" s="10">
        <v>7.85E-2</v>
      </c>
      <c r="I121" s="10">
        <f t="shared" si="59"/>
        <v>7.8499999999999997E-5</v>
      </c>
      <c r="J121" s="10">
        <v>11.48</v>
      </c>
      <c r="K121" s="10">
        <v>8.5530000000000008</v>
      </c>
      <c r="L121" s="10">
        <v>577</v>
      </c>
      <c r="M121" s="10">
        <v>9.5470000000000006</v>
      </c>
      <c r="N121" s="10">
        <v>2.262</v>
      </c>
      <c r="O121" s="10">
        <v>577</v>
      </c>
      <c r="P121" s="10">
        <v>2.0169999999999999</v>
      </c>
      <c r="Q121" s="10">
        <v>2.254</v>
      </c>
      <c r="R121" s="10">
        <v>577</v>
      </c>
      <c r="S121" s="10">
        <v>8.3870000000000005</v>
      </c>
      <c r="T121" s="10">
        <v>0.11</v>
      </c>
      <c r="U121" s="10">
        <v>577</v>
      </c>
      <c r="V121" s="10">
        <v>12.61</v>
      </c>
      <c r="W121" s="10">
        <v>26.99</v>
      </c>
      <c r="X121" s="10">
        <v>614</v>
      </c>
      <c r="Y121" s="10">
        <v>12.67</v>
      </c>
      <c r="Z121" s="10">
        <v>19.11</v>
      </c>
      <c r="AA121" s="10">
        <v>614</v>
      </c>
      <c r="AB121" s="10">
        <v>12.67</v>
      </c>
      <c r="AC121" s="10">
        <v>48.2</v>
      </c>
      <c r="AD121" s="17">
        <f t="shared" si="96"/>
        <v>624</v>
      </c>
      <c r="AE121" s="10">
        <v>16.440000000000001</v>
      </c>
      <c r="AF121" s="10">
        <v>41.5</v>
      </c>
      <c r="AG121" s="17">
        <f t="shared" si="97"/>
        <v>624</v>
      </c>
      <c r="AH121" s="10">
        <v>18.34</v>
      </c>
      <c r="AI121" s="10">
        <v>98.25</v>
      </c>
      <c r="AJ121" s="10">
        <v>691</v>
      </c>
      <c r="AK121" s="10">
        <v>24.8</v>
      </c>
      <c r="AL121" s="10">
        <v>99.06</v>
      </c>
      <c r="AM121" s="10">
        <v>691</v>
      </c>
      <c r="AN121" s="17">
        <f t="shared" si="98"/>
        <v>7.5300042496667965</v>
      </c>
      <c r="AO121" s="17">
        <f t="shared" si="99"/>
        <v>6.7211335353495256</v>
      </c>
      <c r="AP121" s="17">
        <f t="shared" si="60"/>
        <v>2.4447298419252794</v>
      </c>
      <c r="AQ121" s="17">
        <f t="shared" si="73"/>
        <v>26.908759633249538</v>
      </c>
      <c r="AR121" s="17">
        <f t="shared" si="74"/>
        <v>27.209706521754324</v>
      </c>
      <c r="AS121" s="17">
        <f t="shared" si="75"/>
        <v>24.916981217635492</v>
      </c>
      <c r="AT121" s="17">
        <f t="shared" si="76"/>
        <v>0.98350126454483122</v>
      </c>
      <c r="AU121" s="17">
        <f t="shared" si="61"/>
        <v>56.350471604198297</v>
      </c>
      <c r="AV121" s="17">
        <f t="shared" si="77"/>
        <v>123.6495283958017</v>
      </c>
      <c r="AW121" s="17">
        <f t="shared" si="87"/>
        <v>1.0624165989449803E-3</v>
      </c>
      <c r="AX121" s="17">
        <f t="shared" si="78"/>
        <v>6.0871987204190396E-2</v>
      </c>
      <c r="AY121" s="17">
        <f t="shared" si="79"/>
        <v>-56.28959961699411</v>
      </c>
      <c r="AZ121" s="17"/>
      <c r="BA121" s="17">
        <f>((AN121)^2+(AO121)^2)-(AP121)^2</f>
        <v>95.897896000000031</v>
      </c>
      <c r="BB121" s="17">
        <f>2*AN121*AO121</f>
        <v>101.2203281675199</v>
      </c>
      <c r="BC121" s="17">
        <f t="shared" si="80"/>
        <v>0.9474173591028946</v>
      </c>
      <c r="BD121" s="17">
        <f t="shared" si="81"/>
        <v>0.32573006067935051</v>
      </c>
      <c r="BE121" s="17">
        <f t="shared" si="82"/>
        <v>18.662957737465764</v>
      </c>
      <c r="BF121" s="17">
        <f>Z121-N121</f>
        <v>16.847999999999999</v>
      </c>
      <c r="BG121" s="17"/>
      <c r="BH121" s="10">
        <f>X121</f>
        <v>614</v>
      </c>
      <c r="BI121" s="10">
        <f>AJ121</f>
        <v>691</v>
      </c>
      <c r="BJ121" s="10">
        <f t="shared" si="62"/>
        <v>77</v>
      </c>
      <c r="BK121" s="10">
        <f t="shared" si="63"/>
        <v>652.5</v>
      </c>
      <c r="BL121" s="10">
        <f t="shared" si="33"/>
        <v>38.5</v>
      </c>
      <c r="BM121" s="10">
        <v>2000</v>
      </c>
      <c r="BN121" s="10">
        <f t="shared" si="34"/>
        <v>5.0000000000000001E-4</v>
      </c>
      <c r="BO121" s="10">
        <f t="shared" si="83"/>
        <v>3.85E-2</v>
      </c>
      <c r="BQ121" s="10">
        <f>AE121-Y121</f>
        <v>3.7700000000000014</v>
      </c>
      <c r="BR121" s="10">
        <f>AF121-Z121</f>
        <v>22.39</v>
      </c>
      <c r="BS121" s="14">
        <f t="shared" si="36"/>
        <v>0.37700000000000011</v>
      </c>
      <c r="BT121" s="14">
        <f t="shared" si="8"/>
        <v>2.2389999999999999</v>
      </c>
      <c r="BU121" s="10">
        <f t="shared" si="9"/>
        <v>2.2705175621430458</v>
      </c>
      <c r="BV121" s="10">
        <f t="shared" si="90"/>
        <v>5.1552499999999997</v>
      </c>
      <c r="BW121" s="10">
        <f>AK121-Y121</f>
        <v>12.13</v>
      </c>
      <c r="BX121" s="10">
        <f>AL121-Z121</f>
        <v>79.95</v>
      </c>
      <c r="BY121" s="10">
        <f t="shared" si="64"/>
        <v>0.31506493506493505</v>
      </c>
      <c r="BZ121" s="10">
        <f t="shared" si="65"/>
        <v>2.0766233766233766</v>
      </c>
      <c r="CA121" s="10">
        <f t="shared" si="37"/>
        <v>2.1003881930838748</v>
      </c>
      <c r="CB121" s="10">
        <f t="shared" si="89"/>
        <v>4.4116305616461444</v>
      </c>
      <c r="CD121" s="10">
        <f>(ATAN2(J121-M121,K121-N121))</f>
        <v>1.2726883911112636</v>
      </c>
      <c r="CE121" s="10">
        <f>(ATAN2(V121-Y121,W121-Z121))</f>
        <v>1.5784103928501607</v>
      </c>
      <c r="CF121" s="10">
        <f>ATAN2(AB121-AE121,AC121-AF121)</f>
        <v>2.0833275004186511</v>
      </c>
      <c r="CG121" s="10">
        <f>ATAN2(AH121-AK121,AI121-AL121)</f>
        <v>-3.0168566341043359</v>
      </c>
      <c r="CI121" s="10">
        <f t="shared" si="91"/>
        <v>72.919673445970446</v>
      </c>
      <c r="CJ121" s="10">
        <f t="shared" si="91"/>
        <v>90.436253849900453</v>
      </c>
      <c r="CK121" s="10">
        <f t="shared" si="91"/>
        <v>119.36587311752795</v>
      </c>
      <c r="CL121" s="10">
        <f t="shared" si="91"/>
        <v>-172.85315253022171</v>
      </c>
      <c r="CN121" s="10">
        <f t="shared" si="92"/>
        <v>72.919673445970446</v>
      </c>
      <c r="CO121" s="10">
        <f t="shared" si="92"/>
        <v>90.436253849900453</v>
      </c>
      <c r="CP121" s="10">
        <f t="shared" si="92"/>
        <v>119.36587311752795</v>
      </c>
      <c r="CQ121" s="10">
        <f t="shared" si="88"/>
        <v>172.85315253022171</v>
      </c>
      <c r="CS121" s="10">
        <f t="shared" si="93"/>
        <v>1.2726883911112636</v>
      </c>
      <c r="CT121" s="10">
        <f t="shared" si="93"/>
        <v>1.5784103928501607</v>
      </c>
      <c r="CU121" s="10">
        <f t="shared" si="93"/>
        <v>2.0833275004186511</v>
      </c>
      <c r="CV121" s="10">
        <f t="shared" si="93"/>
        <v>3.0168566341043359</v>
      </c>
      <c r="CX121" s="10">
        <f t="shared" si="94"/>
        <v>0.30572200173889708</v>
      </c>
      <c r="CY121" s="10">
        <f t="shared" si="94"/>
        <v>0.5049171075684904</v>
      </c>
      <c r="CZ121" s="10">
        <f t="shared" si="70"/>
        <v>1.4384462412541752</v>
      </c>
      <c r="DB121" s="10">
        <f t="shared" si="71"/>
        <v>50.491710756849038</v>
      </c>
      <c r="DC121" s="10">
        <f t="shared" si="84"/>
        <v>37.362240032575983</v>
      </c>
      <c r="DE121" s="10">
        <f t="shared" si="95"/>
        <v>2549.4128551533049</v>
      </c>
      <c r="DF121" s="10">
        <f t="shared" si="95"/>
        <v>1395.9369802518233</v>
      </c>
      <c r="DH121" s="10">
        <f>(1/12*I121*(F121^2))</f>
        <v>1.3659163541666666E-9</v>
      </c>
      <c r="DJ121" s="10">
        <f t="shared" si="85"/>
        <v>9.5336657535599828E-4</v>
      </c>
      <c r="DK121" s="10">
        <f>((1/2*I121*(CA121^2))*1000)</f>
        <v>0.17315649954461115</v>
      </c>
      <c r="DL121" s="10">
        <f>(I121*9.8*(BF121))/1000</f>
        <v>1.2961166400000001E-5</v>
      </c>
      <c r="DM121" s="10">
        <f t="shared" si="40"/>
        <v>0.17412282728636716</v>
      </c>
      <c r="DN121" s="10">
        <f t="shared" si="86"/>
        <v>0.55058087791291821</v>
      </c>
    </row>
    <row r="122" spans="2:118" ht="16" x14ac:dyDescent="0.2">
      <c r="B122" s="10" t="s">
        <v>19</v>
      </c>
      <c r="C122" s="16">
        <v>100</v>
      </c>
      <c r="D122" s="11">
        <v>15</v>
      </c>
      <c r="E122" s="10">
        <v>14.45</v>
      </c>
      <c r="F122" s="10">
        <f t="shared" si="58"/>
        <v>1.4449999999999999E-2</v>
      </c>
      <c r="G122" s="10">
        <f>VLOOKUP(B122,'[1]General info'!$A$6:$I$12,9,FALSE)</f>
        <v>16.100000000000001</v>
      </c>
      <c r="H122" s="10">
        <v>7.85E-2</v>
      </c>
      <c r="I122" s="10">
        <f t="shared" si="59"/>
        <v>7.8499999999999997E-5</v>
      </c>
      <c r="J122" s="10">
        <v>11.64</v>
      </c>
      <c r="K122" s="10">
        <v>7.7679999999999998</v>
      </c>
      <c r="L122" s="10">
        <v>634</v>
      </c>
      <c r="M122" s="10">
        <v>9.2590000000000003</v>
      </c>
      <c r="N122" s="10">
        <v>1.702</v>
      </c>
      <c r="O122" s="10">
        <v>634</v>
      </c>
      <c r="P122" s="10">
        <v>0.996</v>
      </c>
      <c r="Q122" s="10">
        <v>2.194</v>
      </c>
      <c r="R122" s="10">
        <v>634</v>
      </c>
      <c r="S122" s="10">
        <v>8.4499999999999993</v>
      </c>
      <c r="T122" s="10">
        <v>-0.55100000000000005</v>
      </c>
      <c r="U122" s="10">
        <v>634</v>
      </c>
      <c r="V122" s="10">
        <v>9.9239999999999995</v>
      </c>
      <c r="W122" s="10">
        <v>26.38</v>
      </c>
      <c r="X122" s="10">
        <v>674</v>
      </c>
      <c r="Y122" s="10">
        <v>9.9350000000000005</v>
      </c>
      <c r="Z122" s="10">
        <v>19.66</v>
      </c>
      <c r="AA122" s="10">
        <v>674</v>
      </c>
      <c r="AB122" s="10">
        <v>7.5519999999999996</v>
      </c>
      <c r="AC122" s="10">
        <v>48.63</v>
      </c>
      <c r="AD122" s="17">
        <f t="shared" si="96"/>
        <v>684</v>
      </c>
      <c r="AE122" s="10">
        <v>10.46</v>
      </c>
      <c r="AF122" s="10">
        <v>42.58</v>
      </c>
      <c r="AG122" s="17">
        <f t="shared" si="97"/>
        <v>684</v>
      </c>
      <c r="AH122" s="10">
        <v>5.3150000000000004</v>
      </c>
      <c r="AI122" s="10">
        <v>96.34</v>
      </c>
      <c r="AJ122" s="10">
        <v>745</v>
      </c>
      <c r="AK122" s="10">
        <v>11.69</v>
      </c>
      <c r="AL122" s="10">
        <v>96.56</v>
      </c>
      <c r="AM122" s="10">
        <v>745</v>
      </c>
      <c r="AN122" s="17">
        <f t="shared" si="98"/>
        <v>8.2776345050986642</v>
      </c>
      <c r="AO122" s="17">
        <f t="shared" si="99"/>
        <v>7.9433708839509674</v>
      </c>
      <c r="AP122" s="17">
        <f t="shared" si="60"/>
        <v>2.3938441887474635</v>
      </c>
      <c r="AQ122" s="17">
        <f t="shared" si="73"/>
        <v>25.78122921817344</v>
      </c>
      <c r="AR122" s="17">
        <f t="shared" si="74"/>
        <v>26.971307662032256</v>
      </c>
      <c r="AS122" s="17">
        <f t="shared" si="75"/>
        <v>24.686958277600745</v>
      </c>
      <c r="AT122" s="17">
        <f t="shared" si="76"/>
        <v>1.0883883547977502</v>
      </c>
      <c r="AU122" s="17">
        <f t="shared" si="61"/>
        <v>62.360059201098309</v>
      </c>
      <c r="AV122" s="17">
        <f t="shared" si="77"/>
        <v>117.63994079890169</v>
      </c>
      <c r="AW122" s="17">
        <f t="shared" si="87"/>
        <v>-5.9472322667599914E-2</v>
      </c>
      <c r="AX122" s="17">
        <f t="shared" si="78"/>
        <v>-3.4075130866936925</v>
      </c>
      <c r="AY122" s="17">
        <f t="shared" si="79"/>
        <v>-65.767572287792007</v>
      </c>
      <c r="AZ122" s="17"/>
      <c r="BA122" s="17">
        <f>((AN122)^2+(AO122)^2)-(AP122)^2</f>
        <v>125.88588399999998</v>
      </c>
      <c r="BB122" s="17">
        <f>2*AN122*AO122</f>
        <v>131.5046418315772</v>
      </c>
      <c r="BC122" s="17">
        <f t="shared" si="80"/>
        <v>0.95727331177576702</v>
      </c>
      <c r="BD122" s="17">
        <f t="shared" si="81"/>
        <v>0.29337506679544045</v>
      </c>
      <c r="BE122" s="17">
        <f t="shared" si="82"/>
        <v>16.809153141746251</v>
      </c>
      <c r="BF122" s="17">
        <f>Z122-N122</f>
        <v>17.957999999999998</v>
      </c>
      <c r="BG122" s="17"/>
      <c r="BH122" s="10">
        <f>X122</f>
        <v>674</v>
      </c>
      <c r="BI122" s="10">
        <f>AJ122</f>
        <v>745</v>
      </c>
      <c r="BJ122" s="10">
        <f t="shared" si="62"/>
        <v>71</v>
      </c>
      <c r="BK122" s="10">
        <f t="shared" si="63"/>
        <v>709.5</v>
      </c>
      <c r="BL122" s="10">
        <f t="shared" si="33"/>
        <v>35.5</v>
      </c>
      <c r="BM122" s="10">
        <v>2000</v>
      </c>
      <c r="BN122" s="10">
        <f t="shared" si="34"/>
        <v>5.0000000000000001E-4</v>
      </c>
      <c r="BO122" s="10">
        <f t="shared" si="83"/>
        <v>3.5500000000000004E-2</v>
      </c>
      <c r="BQ122" s="10">
        <f>AE122-Y122</f>
        <v>0.52500000000000036</v>
      </c>
      <c r="BR122" s="10">
        <f>AF122-Z122</f>
        <v>22.919999999999998</v>
      </c>
      <c r="BS122" s="14">
        <f t="shared" si="36"/>
        <v>5.2500000000000033E-2</v>
      </c>
      <c r="BT122" s="14">
        <f t="shared" si="8"/>
        <v>2.2919999999999994</v>
      </c>
      <c r="BU122" s="10">
        <f t="shared" si="9"/>
        <v>2.2926011973302285</v>
      </c>
      <c r="BV122" s="10">
        <f t="shared" si="90"/>
        <v>5.2560202499999971</v>
      </c>
      <c r="BW122" s="10">
        <f>AK122-Y122</f>
        <v>1.754999999999999</v>
      </c>
      <c r="BX122" s="10">
        <f>AL122-Z122</f>
        <v>76.900000000000006</v>
      </c>
      <c r="BY122" s="10">
        <f t="shared" si="64"/>
        <v>4.9436619718309829E-2</v>
      </c>
      <c r="BZ122" s="10">
        <f t="shared" si="65"/>
        <v>2.1661971830985913</v>
      </c>
      <c r="CA122" s="10">
        <f t="shared" si="37"/>
        <v>2.1667612271391246</v>
      </c>
      <c r="CB122" s="10">
        <f t="shared" si="89"/>
        <v>4.6948542154334447</v>
      </c>
      <c r="CD122" s="10">
        <f>(ATAN2(J122-M122,K122-N122))</f>
        <v>1.1967585702760251</v>
      </c>
      <c r="CE122" s="10">
        <f>(ATAN2(V122-Y122,W122-Z122))</f>
        <v>1.5724332300947983</v>
      </c>
      <c r="CF122" s="10">
        <f>ATAN2(AB122-AE122,AC122-AF122)</f>
        <v>2.0188535146258819</v>
      </c>
      <c r="CG122" s="10">
        <f>ATAN2(AH122-AK122,AI122-AL122)</f>
        <v>-3.1070965394348851</v>
      </c>
      <c r="CI122" s="10">
        <f t="shared" si="91"/>
        <v>68.569215172926775</v>
      </c>
      <c r="CJ122" s="10">
        <f t="shared" si="91"/>
        <v>90.093787650555413</v>
      </c>
      <c r="CK122" s="10">
        <f t="shared" si="91"/>
        <v>115.67178584321584</v>
      </c>
      <c r="CL122" s="10">
        <f t="shared" si="91"/>
        <v>-178.02351824932228</v>
      </c>
      <c r="CN122" s="10">
        <f t="shared" si="92"/>
        <v>68.569215172926775</v>
      </c>
      <c r="CO122" s="10">
        <f t="shared" si="92"/>
        <v>90.093787650555413</v>
      </c>
      <c r="CP122" s="10">
        <f t="shared" si="92"/>
        <v>115.67178584321584</v>
      </c>
      <c r="CQ122" s="10">
        <f t="shared" si="88"/>
        <v>178.02351824932228</v>
      </c>
      <c r="CS122" s="10">
        <f t="shared" si="93"/>
        <v>1.1967585702760253</v>
      </c>
      <c r="CT122" s="10">
        <f t="shared" si="93"/>
        <v>1.5724332300947985</v>
      </c>
      <c r="CU122" s="10">
        <f t="shared" si="93"/>
        <v>2.0188535146258819</v>
      </c>
      <c r="CV122" s="10">
        <f t="shared" si="93"/>
        <v>3.1070965394348855</v>
      </c>
      <c r="CX122" s="10">
        <f t="shared" si="94"/>
        <v>0.37567465981877324</v>
      </c>
      <c r="CY122" s="10">
        <f t="shared" si="94"/>
        <v>0.4464202845310834</v>
      </c>
      <c r="CZ122" s="10">
        <f t="shared" si="70"/>
        <v>1.534663309340087</v>
      </c>
      <c r="DB122" s="10">
        <f t="shared" si="71"/>
        <v>44.642028453108338</v>
      </c>
      <c r="DC122" s="10">
        <f t="shared" si="84"/>
        <v>43.229952375777096</v>
      </c>
      <c r="DE122" s="10">
        <f t="shared" si="95"/>
        <v>1992.9107044081345</v>
      </c>
      <c r="DF122" s="10">
        <f t="shared" si="95"/>
        <v>1868.8287824119557</v>
      </c>
      <c r="DH122" s="10">
        <f>(1/12*I122*(F122^2))</f>
        <v>1.3659163541666666E-9</v>
      </c>
      <c r="DJ122" s="10">
        <f t="shared" si="85"/>
        <v>1.2763318985169346E-3</v>
      </c>
      <c r="DK122" s="10">
        <f>((1/2*I122*(CA122^2))*1000)</f>
        <v>0.1842730279557627</v>
      </c>
      <c r="DL122" s="10">
        <f>(I122*9.8*(BF122))/1000</f>
        <v>1.3815089399999999E-5</v>
      </c>
      <c r="DM122" s="10">
        <f t="shared" si="40"/>
        <v>0.18556317494367963</v>
      </c>
      <c r="DN122" s="10">
        <f t="shared" si="86"/>
        <v>0.69263088183656252</v>
      </c>
    </row>
    <row r="123" spans="2:118" ht="16" x14ac:dyDescent="0.2">
      <c r="B123" s="10" t="s">
        <v>19</v>
      </c>
      <c r="C123" s="16">
        <v>100</v>
      </c>
      <c r="D123" s="11">
        <v>17</v>
      </c>
      <c r="E123" s="10">
        <v>14.45</v>
      </c>
      <c r="F123" s="10">
        <f t="shared" si="58"/>
        <v>1.4449999999999999E-2</v>
      </c>
      <c r="G123" s="10">
        <f>VLOOKUP(B123,'[1]General info'!$A$6:$I$12,9,FALSE)</f>
        <v>16.100000000000001</v>
      </c>
      <c r="H123" s="10">
        <v>7.85E-2</v>
      </c>
      <c r="I123" s="10">
        <f t="shared" si="59"/>
        <v>7.8499999999999997E-5</v>
      </c>
      <c r="J123" s="10">
        <v>10.93</v>
      </c>
      <c r="K123" s="10">
        <v>9.5410000000000004</v>
      </c>
      <c r="L123" s="10">
        <v>514</v>
      </c>
      <c r="M123" s="10">
        <v>9.1549999999999994</v>
      </c>
      <c r="N123" s="10">
        <v>2.484</v>
      </c>
      <c r="O123" s="10">
        <v>514</v>
      </c>
      <c r="P123" s="10">
        <v>1.909</v>
      </c>
      <c r="Q123" s="10">
        <v>1.645</v>
      </c>
      <c r="R123" s="10">
        <v>514</v>
      </c>
      <c r="S123" s="10">
        <v>8.11</v>
      </c>
      <c r="T123" s="10">
        <v>0.16500000000000001</v>
      </c>
      <c r="U123" s="10">
        <v>514</v>
      </c>
      <c r="V123" s="10">
        <v>12.65</v>
      </c>
      <c r="W123" s="10">
        <v>27.15</v>
      </c>
      <c r="X123" s="10">
        <v>555</v>
      </c>
      <c r="Y123" s="10">
        <v>12.9</v>
      </c>
      <c r="Z123" s="10">
        <v>19.36</v>
      </c>
      <c r="AA123" s="10">
        <v>555</v>
      </c>
      <c r="AB123" s="10">
        <v>13.08</v>
      </c>
      <c r="AC123" s="10">
        <v>45.37</v>
      </c>
      <c r="AD123" s="17">
        <f t="shared" si="96"/>
        <v>565</v>
      </c>
      <c r="AE123" s="10">
        <v>17.27</v>
      </c>
      <c r="AF123" s="10">
        <v>39.42</v>
      </c>
      <c r="AG123" s="17">
        <f t="shared" si="97"/>
        <v>565</v>
      </c>
      <c r="AH123" s="10">
        <v>22.96</v>
      </c>
      <c r="AI123" s="10">
        <v>97.35</v>
      </c>
      <c r="AJ123" s="10">
        <v>642</v>
      </c>
      <c r="AK123" s="10">
        <v>28.36</v>
      </c>
      <c r="AL123" s="10">
        <v>98.87</v>
      </c>
      <c r="AM123" s="10">
        <v>642</v>
      </c>
      <c r="AN123" s="17">
        <f t="shared" si="98"/>
        <v>7.2944113539064954</v>
      </c>
      <c r="AO123" s="17">
        <f t="shared" si="99"/>
        <v>6.3751706643822477</v>
      </c>
      <c r="AP123" s="17">
        <f t="shared" si="60"/>
        <v>2.5435774020068664</v>
      </c>
      <c r="AQ123" s="17">
        <f t="shared" si="73"/>
        <v>27.674430545180147</v>
      </c>
      <c r="AR123" s="17">
        <f t="shared" si="74"/>
        <v>27.36424354883577</v>
      </c>
      <c r="AS123" s="17">
        <f t="shared" si="75"/>
        <v>24.912378067940438</v>
      </c>
      <c r="AT123" s="17">
        <f t="shared" si="76"/>
        <v>0.85180154374726824</v>
      </c>
      <c r="AU123" s="17">
        <f>DEGREES(AT123)</f>
        <v>48.804633439446626</v>
      </c>
      <c r="AV123" s="17">
        <f t="shared" si="77"/>
        <v>131.19536656055337</v>
      </c>
      <c r="AW123" s="17">
        <f t="shared" si="87"/>
        <v>0.11527469248265863</v>
      </c>
      <c r="AX123" s="17">
        <f>DEGREES(AW123)</f>
        <v>6.6047533639247771</v>
      </c>
      <c r="AY123" s="17">
        <f t="shared" si="79"/>
        <v>-42.199880075521847</v>
      </c>
      <c r="AZ123" s="17"/>
      <c r="BA123" s="17">
        <f>((AN123)^2+(AO123)^2)-(AP123)^2</f>
        <v>87.381451999999982</v>
      </c>
      <c r="BB123" s="17">
        <f>2*AN123*AO123</f>
        <v>93.006234554722965</v>
      </c>
      <c r="BC123" s="17">
        <f t="shared" si="80"/>
        <v>0.93952252145619897</v>
      </c>
      <c r="BD123" s="17">
        <f t="shared" si="81"/>
        <v>0.34956284826509099</v>
      </c>
      <c r="BE123" s="17">
        <f t="shared" si="82"/>
        <v>20.028475880160386</v>
      </c>
      <c r="BF123" s="17">
        <f>Z123-N123</f>
        <v>16.875999999999998</v>
      </c>
      <c r="BG123" s="17"/>
      <c r="BH123" s="10">
        <f>X123</f>
        <v>555</v>
      </c>
      <c r="BI123" s="10">
        <f>AJ123</f>
        <v>642</v>
      </c>
      <c r="BJ123" s="10">
        <f t="shared" si="62"/>
        <v>87</v>
      </c>
      <c r="BK123" s="10">
        <f t="shared" si="63"/>
        <v>598.5</v>
      </c>
      <c r="BL123" s="10">
        <f t="shared" si="33"/>
        <v>43.5</v>
      </c>
      <c r="BM123" s="10">
        <v>2000</v>
      </c>
      <c r="BN123" s="10">
        <f t="shared" si="34"/>
        <v>5.0000000000000001E-4</v>
      </c>
      <c r="BO123" s="10">
        <f t="shared" si="83"/>
        <v>4.3500000000000004E-2</v>
      </c>
      <c r="BQ123" s="10">
        <f>AE123-Y123</f>
        <v>4.3699999999999992</v>
      </c>
      <c r="BR123" s="10">
        <f>AF123-Z123</f>
        <v>20.060000000000002</v>
      </c>
      <c r="BS123" s="14">
        <f t="shared" si="36"/>
        <v>0.43699999999999989</v>
      </c>
      <c r="BT123" s="14">
        <f t="shared" si="8"/>
        <v>2.0060000000000002</v>
      </c>
      <c r="BU123" s="10">
        <f t="shared" si="9"/>
        <v>2.0530477344669804</v>
      </c>
      <c r="BV123" s="10">
        <f t="shared" si="90"/>
        <v>4.2150050000000006</v>
      </c>
      <c r="BW123" s="10">
        <f>AK123-Y123</f>
        <v>15.459999999999999</v>
      </c>
      <c r="BX123" s="10">
        <f>AL123-Z123</f>
        <v>79.510000000000005</v>
      </c>
      <c r="BY123" s="10">
        <f t="shared" si="64"/>
        <v>0.35540229885057467</v>
      </c>
      <c r="BZ123" s="10">
        <f t="shared" si="65"/>
        <v>1.8278160919540229</v>
      </c>
      <c r="CA123" s="10">
        <f t="shared" si="37"/>
        <v>1.8620479209822582</v>
      </c>
      <c r="CB123" s="10">
        <f t="shared" si="89"/>
        <v>3.4672224600343502</v>
      </c>
      <c r="CD123" s="10">
        <f>(ATAN2(J123-M123,K123-N123))</f>
        <v>1.3243844746349729</v>
      </c>
      <c r="CE123" s="10">
        <f>(ATAN2(V123-Y123,W123-Z123))</f>
        <v>1.6028777422009663</v>
      </c>
      <c r="CF123" s="10">
        <f>ATAN2(AB123-AE123,AC123-AF123)</f>
        <v>2.184336648270103</v>
      </c>
      <c r="CG123" s="10">
        <f>ATAN2(AH123-AK123,AI123-AL123)</f>
        <v>-2.8672107022589222</v>
      </c>
      <c r="CI123" s="10">
        <f t="shared" si="91"/>
        <v>75.88164084923477</v>
      </c>
      <c r="CJ123" s="10">
        <f t="shared" si="91"/>
        <v>91.83812970357377</v>
      </c>
      <c r="CK123" s="10">
        <f t="shared" si="91"/>
        <v>125.15327098162908</v>
      </c>
      <c r="CL123" s="10">
        <f t="shared" si="91"/>
        <v>-164.27907221417712</v>
      </c>
      <c r="CN123" s="10">
        <f t="shared" si="92"/>
        <v>75.88164084923477</v>
      </c>
      <c r="CO123" s="10">
        <f t="shared" si="92"/>
        <v>91.83812970357377</v>
      </c>
      <c r="CP123" s="10">
        <f t="shared" si="92"/>
        <v>125.15327098162908</v>
      </c>
      <c r="CQ123" s="10">
        <f t="shared" si="88"/>
        <v>164.27907221417712</v>
      </c>
      <c r="CS123" s="10">
        <f t="shared" si="93"/>
        <v>1.3243844746349729</v>
      </c>
      <c r="CT123" s="10">
        <f t="shared" si="93"/>
        <v>1.6028777422009663</v>
      </c>
      <c r="CU123" s="10">
        <f t="shared" si="93"/>
        <v>2.184336648270103</v>
      </c>
      <c r="CV123" s="10">
        <f t="shared" si="93"/>
        <v>2.8672107022589222</v>
      </c>
      <c r="CX123" s="10">
        <f t="shared" si="94"/>
        <v>0.27849326756599346</v>
      </c>
      <c r="CY123" s="10">
        <f t="shared" si="94"/>
        <v>0.58145890606913664</v>
      </c>
      <c r="CZ123" s="10">
        <f t="shared" si="70"/>
        <v>1.2643329600579558</v>
      </c>
      <c r="DB123" s="10">
        <f t="shared" si="71"/>
        <v>58.14589060691366</v>
      </c>
      <c r="DC123" s="10">
        <f t="shared" si="84"/>
        <v>29.065125518573694</v>
      </c>
      <c r="DE123" s="10">
        <f t="shared" si="95"/>
        <v>3380.9445944711701</v>
      </c>
      <c r="DF123" s="10">
        <f t="shared" si="95"/>
        <v>844.78152141044382</v>
      </c>
      <c r="DH123" s="10">
        <f>(1/12*I123*(F123^2))</f>
        <v>1.3659163541666666E-9</v>
      </c>
      <c r="DJ123" s="10">
        <f t="shared" si="85"/>
        <v>5.7695044789616158E-4</v>
      </c>
      <c r="DK123" s="10">
        <f>((1/2*I123*(CA123^2))*1000)</f>
        <v>0.13608848155634823</v>
      </c>
      <c r="DL123" s="10">
        <f>(I123*9.8*(BF123))/1000</f>
        <v>1.2982706799999999E-5</v>
      </c>
      <c r="DM123" s="10">
        <f t="shared" si="40"/>
        <v>0.13667841471104439</v>
      </c>
      <c r="DN123" s="10">
        <f t="shared" si="86"/>
        <v>0.42395244718581998</v>
      </c>
    </row>
    <row r="124" spans="2:118" ht="16" x14ac:dyDescent="0.2">
      <c r="B124" s="10" t="s">
        <v>19</v>
      </c>
      <c r="C124" s="16">
        <v>100</v>
      </c>
      <c r="D124" s="11">
        <v>18</v>
      </c>
      <c r="E124" s="10">
        <v>14.45</v>
      </c>
      <c r="F124" s="10">
        <f t="shared" si="58"/>
        <v>1.4449999999999999E-2</v>
      </c>
      <c r="G124" s="10">
        <f>VLOOKUP(B124,'[1]General info'!$A$6:$I$12,9,FALSE)</f>
        <v>16.100000000000001</v>
      </c>
      <c r="H124" s="10">
        <v>7.85E-2</v>
      </c>
      <c r="I124" s="10">
        <f t="shared" si="59"/>
        <v>7.8499999999999997E-5</v>
      </c>
      <c r="J124" s="10">
        <v>12.28</v>
      </c>
      <c r="K124" s="10">
        <v>9.1170000000000009</v>
      </c>
      <c r="L124" s="10">
        <v>600</v>
      </c>
      <c r="M124" s="10">
        <v>10.36</v>
      </c>
      <c r="N124" s="10">
        <v>2.2799999999999998</v>
      </c>
      <c r="O124" s="10">
        <v>600</v>
      </c>
      <c r="P124" s="10">
        <v>1.78</v>
      </c>
      <c r="Q124" s="10">
        <v>0.89500000000000002</v>
      </c>
      <c r="R124" s="10">
        <v>600</v>
      </c>
      <c r="S124" s="10">
        <v>9.6319999999999997</v>
      </c>
      <c r="T124" s="10">
        <v>7.9049999999999995E-2</v>
      </c>
      <c r="U124" s="10">
        <v>600</v>
      </c>
      <c r="V124" s="10">
        <v>13</v>
      </c>
      <c r="W124" s="10">
        <v>26.11</v>
      </c>
      <c r="X124" s="10">
        <v>633</v>
      </c>
      <c r="Y124" s="10">
        <v>12.84</v>
      </c>
      <c r="Z124" s="10">
        <v>18.3</v>
      </c>
      <c r="AA124" s="10">
        <v>633</v>
      </c>
      <c r="AB124" s="10">
        <v>12.09</v>
      </c>
      <c r="AC124" s="10">
        <v>45.76</v>
      </c>
      <c r="AD124" s="17">
        <f t="shared" si="96"/>
        <v>643</v>
      </c>
      <c r="AE124" s="10">
        <v>15.86</v>
      </c>
      <c r="AF124" s="10">
        <v>39.44</v>
      </c>
      <c r="AG124" s="17">
        <f t="shared" si="97"/>
        <v>643</v>
      </c>
      <c r="AH124" s="10">
        <v>16.38</v>
      </c>
      <c r="AI124" s="10">
        <v>98.94</v>
      </c>
      <c r="AJ124" s="10">
        <v>718</v>
      </c>
      <c r="AK124" s="10">
        <v>22.56</v>
      </c>
      <c r="AL124" s="10">
        <v>102.1</v>
      </c>
      <c r="AM124" s="10">
        <v>718</v>
      </c>
      <c r="AN124" s="17">
        <f t="shared" si="98"/>
        <v>8.6910658149619362</v>
      </c>
      <c r="AO124" s="17">
        <f t="shared" si="99"/>
        <v>7.8942813734056871</v>
      </c>
      <c r="AP124" s="17">
        <f t="shared" si="60"/>
        <v>2.3182245151192751</v>
      </c>
      <c r="AQ124" s="17">
        <f t="shared" si="73"/>
        <v>27.598634477089625</v>
      </c>
      <c r="AR124" s="17">
        <f t="shared" si="74"/>
        <v>26.247929097406907</v>
      </c>
      <c r="AS124" s="17">
        <f t="shared" si="75"/>
        <v>23.975789872285752</v>
      </c>
      <c r="AT124" s="17">
        <f t="shared" si="76"/>
        <v>0.9064780174060314</v>
      </c>
      <c r="AU124" s="17">
        <f t="shared" ref="AU124:AU154" si="100">DEGREES(AT124)</f>
        <v>51.937364618751978</v>
      </c>
      <c r="AV124" s="17">
        <f t="shared" si="77"/>
        <v>128.06263538124801</v>
      </c>
      <c r="AW124" s="17">
        <f t="shared" si="87"/>
        <v>0.16004137291475762</v>
      </c>
      <c r="AX124" s="17">
        <f t="shared" ref="AX124:AX154" si="101">DEGREES(AW124)</f>
        <v>9.1696952154949383</v>
      </c>
      <c r="AY124" s="17">
        <f t="shared" si="79"/>
        <v>-42.767669403257038</v>
      </c>
      <c r="AZ124" s="17"/>
      <c r="BA124" s="17">
        <f>((AN124)^2+(AO124)^2)-(AP124)^2</f>
        <v>132.48013849999998</v>
      </c>
      <c r="BB124" s="17">
        <f>2*AN124*AO124</f>
        <v>137.21943795619387</v>
      </c>
      <c r="BC124" s="17">
        <f t="shared" si="80"/>
        <v>0.96546189427108087</v>
      </c>
      <c r="BD124" s="17">
        <f t="shared" si="81"/>
        <v>0.26358592857691998</v>
      </c>
      <c r="BE124" s="17">
        <f t="shared" si="82"/>
        <v>15.102361246493277</v>
      </c>
      <c r="BF124" s="17">
        <f>Z124-N124</f>
        <v>16.02</v>
      </c>
      <c r="BG124" s="17"/>
      <c r="BH124" s="10">
        <f>X124</f>
        <v>633</v>
      </c>
      <c r="BI124" s="10">
        <f>AJ124</f>
        <v>718</v>
      </c>
      <c r="BJ124" s="10">
        <f t="shared" si="62"/>
        <v>85</v>
      </c>
      <c r="BK124" s="10">
        <f t="shared" si="63"/>
        <v>675.5</v>
      </c>
      <c r="BL124" s="10">
        <f t="shared" si="33"/>
        <v>42.5</v>
      </c>
      <c r="BM124" s="10">
        <v>2000</v>
      </c>
      <c r="BN124" s="10">
        <f t="shared" si="34"/>
        <v>5.0000000000000001E-4</v>
      </c>
      <c r="BO124" s="10">
        <f t="shared" si="83"/>
        <v>4.2500000000000003E-2</v>
      </c>
      <c r="BQ124" s="10">
        <f>AE124-Y124</f>
        <v>3.0199999999999996</v>
      </c>
      <c r="BR124" s="10">
        <f>AF124-Z124</f>
        <v>21.139999999999997</v>
      </c>
      <c r="BS124" s="14">
        <f t="shared" si="36"/>
        <v>0.30199999999999994</v>
      </c>
      <c r="BT124" s="14">
        <f t="shared" si="8"/>
        <v>2.1139999999999994</v>
      </c>
      <c r="BU124" s="10">
        <f t="shared" ref="BU124:BU154" si="102">(SQRT((POWER(BS124,2)+(POWER(BT124,2)))))</f>
        <v>2.135462479183373</v>
      </c>
      <c r="BV124" s="10">
        <f t="shared" si="90"/>
        <v>4.5601999999999974</v>
      </c>
      <c r="BW124" s="10">
        <f>AK124-Y124</f>
        <v>9.7199999999999989</v>
      </c>
      <c r="BX124" s="10">
        <f>AL124-Z124</f>
        <v>83.8</v>
      </c>
      <c r="BY124" s="10">
        <f t="shared" si="64"/>
        <v>0.22870588235294112</v>
      </c>
      <c r="BZ124" s="10">
        <f t="shared" si="65"/>
        <v>1.9717647058823526</v>
      </c>
      <c r="CA124" s="10">
        <f t="shared" si="37"/>
        <v>1.9849842407400009</v>
      </c>
      <c r="CB124" s="10">
        <f t="shared" si="89"/>
        <v>3.9401624359861578</v>
      </c>
      <c r="CD124" s="10">
        <f>(ATAN2(J124-M124,K124-N124))</f>
        <v>1.2970228366145959</v>
      </c>
      <c r="CE124" s="10">
        <f>(ATAN2(V124-Y124,W124-Z124))</f>
        <v>1.5503126364376296</v>
      </c>
      <c r="CF124" s="10">
        <f>ATAN2(AB124-AE124,AC124-AF124)</f>
        <v>2.1086523276703786</v>
      </c>
      <c r="CG124" s="10">
        <f>ATAN2(AH124-AK124,AI124-AL124)</f>
        <v>-2.6689246706942735</v>
      </c>
      <c r="CI124" s="10">
        <f t="shared" si="91"/>
        <v>74.313934470102481</v>
      </c>
      <c r="CJ124" s="10">
        <f t="shared" si="91"/>
        <v>88.826370993675781</v>
      </c>
      <c r="CK124" s="10">
        <f t="shared" si="91"/>
        <v>120.81687883594984</v>
      </c>
      <c r="CL124" s="10">
        <f t="shared" si="91"/>
        <v>-152.91811946912495</v>
      </c>
      <c r="CN124" s="10">
        <f t="shared" si="92"/>
        <v>74.313934470102481</v>
      </c>
      <c r="CO124" s="10">
        <f t="shared" si="92"/>
        <v>88.826370993675781</v>
      </c>
      <c r="CP124" s="10">
        <f t="shared" si="92"/>
        <v>120.81687883594984</v>
      </c>
      <c r="CQ124" s="10">
        <f t="shared" si="88"/>
        <v>152.91811946912495</v>
      </c>
      <c r="CS124" s="10">
        <f t="shared" si="93"/>
        <v>1.2970228366145959</v>
      </c>
      <c r="CT124" s="10">
        <f t="shared" si="93"/>
        <v>1.5503126364376296</v>
      </c>
      <c r="CU124" s="10">
        <f t="shared" si="93"/>
        <v>2.1086523276703786</v>
      </c>
      <c r="CV124" s="10">
        <f t="shared" si="93"/>
        <v>2.6689246706942735</v>
      </c>
      <c r="CX124" s="10">
        <f t="shared" si="94"/>
        <v>0.25328979982303368</v>
      </c>
      <c r="CY124" s="10">
        <f t="shared" si="94"/>
        <v>0.55833969123274896</v>
      </c>
      <c r="CZ124" s="10">
        <f t="shared" si="70"/>
        <v>1.1186120342566439</v>
      </c>
      <c r="DB124" s="10">
        <f t="shared" si="71"/>
        <v>55.833969123274898</v>
      </c>
      <c r="DC124" s="10">
        <f t="shared" si="84"/>
        <v>26.320283158979855</v>
      </c>
      <c r="DE124" s="10">
        <f t="shared" si="95"/>
        <v>3117.4321080588147</v>
      </c>
      <c r="DF124" s="10">
        <f t="shared" si="95"/>
        <v>692.75730556887856</v>
      </c>
      <c r="DH124" s="10">
        <f>(1/12*I124*(F124^2))</f>
        <v>1.3659163541666666E-9</v>
      </c>
      <c r="DJ124" s="10">
        <f t="shared" si="85"/>
        <v>4.7312426657248301E-4</v>
      </c>
      <c r="DK124" s="10">
        <f>((1/2*I124*(CA124^2))*1000)</f>
        <v>0.1546513756124567</v>
      </c>
      <c r="DL124" s="10">
        <f>(I124*9.8*(BF124))/1000</f>
        <v>1.2324186E-5</v>
      </c>
      <c r="DM124" s="10">
        <f t="shared" si="40"/>
        <v>0.15513682406502918</v>
      </c>
      <c r="DN124" s="10">
        <f t="shared" si="86"/>
        <v>0.30592955587934278</v>
      </c>
    </row>
    <row r="125" spans="2:118" ht="16" x14ac:dyDescent="0.2">
      <c r="B125" s="10" t="s">
        <v>19</v>
      </c>
      <c r="C125" s="16">
        <v>100</v>
      </c>
      <c r="D125" s="11">
        <v>19</v>
      </c>
      <c r="E125" s="10">
        <v>14.45</v>
      </c>
      <c r="F125" s="10">
        <f t="shared" si="58"/>
        <v>1.4449999999999999E-2</v>
      </c>
      <c r="G125" s="10">
        <f>VLOOKUP(B125,'[1]General info'!$A$6:$I$12,9,FALSE)</f>
        <v>16.100000000000001</v>
      </c>
      <c r="H125" s="10">
        <v>7.85E-2</v>
      </c>
      <c r="I125" s="10">
        <f t="shared" si="59"/>
        <v>7.8499999999999997E-5</v>
      </c>
      <c r="J125" s="10">
        <v>10.27</v>
      </c>
      <c r="K125" s="10">
        <v>10.92</v>
      </c>
      <c r="L125" s="10">
        <v>438</v>
      </c>
      <c r="M125" s="10">
        <v>9.0579999999999998</v>
      </c>
      <c r="N125" s="10">
        <v>4.048</v>
      </c>
      <c r="O125" s="10">
        <v>438</v>
      </c>
      <c r="P125" s="10">
        <v>0.48399999999999999</v>
      </c>
      <c r="Q125" s="10">
        <v>2.3860000000000001</v>
      </c>
      <c r="R125" s="10">
        <v>438</v>
      </c>
      <c r="S125" s="10">
        <v>8.0259999999999998</v>
      </c>
      <c r="T125" s="10">
        <v>0.157</v>
      </c>
      <c r="U125" s="10">
        <v>438</v>
      </c>
      <c r="V125" s="10">
        <v>11.13</v>
      </c>
      <c r="W125" s="10">
        <v>26.64</v>
      </c>
      <c r="X125" s="10">
        <v>465</v>
      </c>
      <c r="Y125" s="10">
        <v>11.55</v>
      </c>
      <c r="Z125" s="10">
        <v>19.16</v>
      </c>
      <c r="AA125" s="10">
        <v>465</v>
      </c>
      <c r="AB125" s="10">
        <v>11.08</v>
      </c>
      <c r="AC125" s="10">
        <v>44.38</v>
      </c>
      <c r="AD125" s="17">
        <f t="shared" si="96"/>
        <v>475</v>
      </c>
      <c r="AE125" s="10">
        <v>14.62</v>
      </c>
      <c r="AF125" s="10">
        <v>38.590000000000003</v>
      </c>
      <c r="AG125" s="17">
        <f t="shared" si="97"/>
        <v>475</v>
      </c>
      <c r="AH125" s="10">
        <v>17.420000000000002</v>
      </c>
      <c r="AI125" s="10">
        <v>97.64</v>
      </c>
      <c r="AJ125" s="10">
        <v>559</v>
      </c>
      <c r="AK125" s="10">
        <v>22.85</v>
      </c>
      <c r="AL125" s="10">
        <v>99.88</v>
      </c>
      <c r="AM125" s="10">
        <v>559</v>
      </c>
      <c r="AN125" s="17">
        <f t="shared" si="98"/>
        <v>8.7335971970317008</v>
      </c>
      <c r="AO125" s="17">
        <f t="shared" si="99"/>
        <v>7.8644901296905445</v>
      </c>
      <c r="AP125" s="17">
        <f t="shared" si="60"/>
        <v>4.025531641907687</v>
      </c>
      <c r="AQ125" s="17">
        <f t="shared" si="73"/>
        <v>26.487616578318253</v>
      </c>
      <c r="AR125" s="17">
        <f t="shared" si="74"/>
        <v>26.664285195744512</v>
      </c>
      <c r="AS125" s="17">
        <f t="shared" si="75"/>
        <v>22.686816612297108</v>
      </c>
      <c r="AT125" s="17">
        <f t="shared" si="76"/>
        <v>0.85363267834709178</v>
      </c>
      <c r="AU125" s="17">
        <f t="shared" si="100"/>
        <v>48.909549723736895</v>
      </c>
      <c r="AV125" s="17">
        <f t="shared" si="77"/>
        <v>131.09045027626311</v>
      </c>
      <c r="AW125" s="17">
        <f t="shared" si="87"/>
        <v>0.19146730809146231</v>
      </c>
      <c r="AX125" s="17">
        <f t="shared" si="101"/>
        <v>10.970268668371828</v>
      </c>
      <c r="AY125" s="17">
        <f t="shared" si="79"/>
        <v>-37.939281055365065</v>
      </c>
      <c r="AZ125" s="17"/>
      <c r="BA125" s="17">
        <f>((AN125)^2+(AO125)^2)-(AP125)^2</f>
        <v>121.92101999999997</v>
      </c>
      <c r="BB125" s="17">
        <f>2*AN125*AO125</f>
        <v>137.37057790549764</v>
      </c>
      <c r="BC125" s="17">
        <f t="shared" si="80"/>
        <v>0.88753371980333373</v>
      </c>
      <c r="BD125" s="17">
        <f t="shared" si="81"/>
        <v>0.4788319042861604</v>
      </c>
      <c r="BE125" s="17">
        <f t="shared" si="82"/>
        <v>27.43504721180738</v>
      </c>
      <c r="BF125" s="17">
        <f>Z125-N125</f>
        <v>15.112</v>
      </c>
      <c r="BG125" s="17"/>
      <c r="BH125" s="10">
        <f>X125</f>
        <v>465</v>
      </c>
      <c r="BI125" s="10">
        <f>AJ125</f>
        <v>559</v>
      </c>
      <c r="BJ125" s="10">
        <f t="shared" si="62"/>
        <v>94</v>
      </c>
      <c r="BK125" s="10">
        <f t="shared" si="63"/>
        <v>512</v>
      </c>
      <c r="BL125" s="10">
        <f t="shared" ref="BL125:BL154" si="103">BK125-BH125</f>
        <v>47</v>
      </c>
      <c r="BM125" s="10">
        <v>2000</v>
      </c>
      <c r="BN125" s="10">
        <f t="shared" ref="BN125:BN154" si="104">1/BM125</f>
        <v>5.0000000000000001E-4</v>
      </c>
      <c r="BO125" s="10">
        <f t="shared" si="83"/>
        <v>4.7E-2</v>
      </c>
      <c r="BQ125" s="10">
        <f>AE125-Y125</f>
        <v>3.0699999999999985</v>
      </c>
      <c r="BR125" s="10">
        <f>AF125-Z125</f>
        <v>19.430000000000003</v>
      </c>
      <c r="BS125" s="14">
        <f t="shared" ref="BS125:BS154" si="105">(BQ125/(BN125*20)/1000)</f>
        <v>0.30699999999999983</v>
      </c>
      <c r="BT125" s="14">
        <f t="shared" ref="BT125:BT154" si="106">(BR125/(BN125*20)/1000)</f>
        <v>1.9430000000000003</v>
      </c>
      <c r="BU125" s="10">
        <f t="shared" si="102"/>
        <v>1.9671039626821967</v>
      </c>
      <c r="BV125" s="10">
        <f t="shared" si="90"/>
        <v>3.869498000000001</v>
      </c>
      <c r="BW125" s="10">
        <f>AK125-Y125</f>
        <v>11.3</v>
      </c>
      <c r="BX125" s="10">
        <f>AL125-Z125</f>
        <v>80.72</v>
      </c>
      <c r="BY125" s="10">
        <f t="shared" si="64"/>
        <v>0.24042553191489363</v>
      </c>
      <c r="BZ125" s="10">
        <f t="shared" si="65"/>
        <v>1.7174468085106382</v>
      </c>
      <c r="CA125" s="10">
        <f t="shared" ref="CA125:CA154" si="107">(SQRT((POWER(BY125,2)+(POWER(BZ125,2)))))</f>
        <v>1.7341937540136445</v>
      </c>
      <c r="CB125" s="10">
        <f t="shared" si="89"/>
        <v>3.0074279764599368</v>
      </c>
      <c r="CD125" s="10">
        <f>(ATAN2(J125-M125,K125-N125))</f>
        <v>1.3962237459168272</v>
      </c>
      <c r="CE125" s="10">
        <f>(ATAN2(V125-Y125,W125-Z125))</f>
        <v>1.6268871613064499</v>
      </c>
      <c r="CF125" s="10">
        <f>ATAN2(AB125-AE125,AC125-AF125)</f>
        <v>2.1195552849841843</v>
      </c>
      <c r="CG125" s="10">
        <f>ATAN2(AH125-AK125,AI125-AL125)</f>
        <v>-2.7503374018154707</v>
      </c>
      <c r="CI125" s="10">
        <f t="shared" si="91"/>
        <v>79.997727896980408</v>
      </c>
      <c r="CJ125" s="10">
        <f t="shared" si="91"/>
        <v>93.213768086878744</v>
      </c>
      <c r="CK125" s="10">
        <f t="shared" si="91"/>
        <v>121.44157227424219</v>
      </c>
      <c r="CL125" s="10">
        <f t="shared" si="91"/>
        <v>-157.5827253610029</v>
      </c>
      <c r="CN125" s="10">
        <f t="shared" si="92"/>
        <v>79.997727896980408</v>
      </c>
      <c r="CO125" s="10">
        <f t="shared" si="92"/>
        <v>93.213768086878744</v>
      </c>
      <c r="CP125" s="10">
        <f t="shared" si="92"/>
        <v>121.44157227424219</v>
      </c>
      <c r="CQ125" s="10">
        <f t="shared" si="88"/>
        <v>157.5827253610029</v>
      </c>
      <c r="CS125" s="10">
        <f t="shared" si="93"/>
        <v>1.3962237459168272</v>
      </c>
      <c r="CT125" s="10">
        <f t="shared" si="93"/>
        <v>1.6268871613064499</v>
      </c>
      <c r="CU125" s="10">
        <f t="shared" si="93"/>
        <v>2.1195552849841843</v>
      </c>
      <c r="CV125" s="10">
        <f t="shared" si="93"/>
        <v>2.7503374018154707</v>
      </c>
      <c r="CX125" s="10">
        <f t="shared" si="94"/>
        <v>0.23066341538962276</v>
      </c>
      <c r="CY125" s="10">
        <f t="shared" si="94"/>
        <v>0.49266812367773438</v>
      </c>
      <c r="CZ125" s="10">
        <f t="shared" si="70"/>
        <v>1.1234502405090208</v>
      </c>
      <c r="DB125" s="10">
        <f t="shared" si="71"/>
        <v>49.26681236777344</v>
      </c>
      <c r="DC125" s="10">
        <f t="shared" si="84"/>
        <v>23.903196606574909</v>
      </c>
      <c r="DE125" s="10">
        <f t="shared" si="95"/>
        <v>2427.2188008813941</v>
      </c>
      <c r="DF125" s="10">
        <f t="shared" si="95"/>
        <v>571.36280801257419</v>
      </c>
      <c r="DH125" s="10">
        <f>(1/12*I125*(F125^2))</f>
        <v>1.3659163541666666E-9</v>
      </c>
      <c r="DJ125" s="10">
        <f t="shared" si="85"/>
        <v>3.9021690181348221E-4</v>
      </c>
      <c r="DK125" s="10">
        <f>((1/2*I125*(CA125^2))*1000)</f>
        <v>0.11804154807605251</v>
      </c>
      <c r="DL125" s="10">
        <f>(I125*9.8*(BF125))/1000</f>
        <v>1.1625661600000001E-5</v>
      </c>
      <c r="DM125" s="10">
        <f t="shared" si="40"/>
        <v>0.11844339063946599</v>
      </c>
      <c r="DN125" s="10">
        <f t="shared" si="86"/>
        <v>0.330575893127114</v>
      </c>
    </row>
    <row r="126" spans="2:118" ht="16" x14ac:dyDescent="0.2">
      <c r="B126" s="10" t="s">
        <v>19</v>
      </c>
      <c r="C126" s="16">
        <v>100</v>
      </c>
      <c r="D126" s="11">
        <v>20</v>
      </c>
      <c r="E126" s="10">
        <v>14.45</v>
      </c>
      <c r="F126" s="10">
        <f t="shared" si="58"/>
        <v>1.4449999999999999E-2</v>
      </c>
      <c r="G126" s="10">
        <f>VLOOKUP(B126,'[1]General info'!$A$6:$I$12,9,FALSE)</f>
        <v>16.100000000000001</v>
      </c>
      <c r="H126" s="10">
        <v>7.85E-2</v>
      </c>
      <c r="I126" s="10">
        <f t="shared" si="59"/>
        <v>7.8499999999999997E-5</v>
      </c>
      <c r="J126" s="10">
        <v>12.03</v>
      </c>
      <c r="K126" s="10">
        <v>8.8640000000000008</v>
      </c>
      <c r="L126" s="10">
        <v>536</v>
      </c>
      <c r="M126" s="10">
        <v>10.15</v>
      </c>
      <c r="N126" s="10">
        <v>2.7869999999999999</v>
      </c>
      <c r="O126" s="10">
        <v>536</v>
      </c>
      <c r="P126" s="10">
        <v>2.7879999999999998</v>
      </c>
      <c r="Q126" s="10">
        <v>2.4590000000000001</v>
      </c>
      <c r="R126" s="10">
        <v>536</v>
      </c>
      <c r="S126" s="10">
        <v>9.0969999999999995</v>
      </c>
      <c r="T126" s="10">
        <v>0.52100000000000002</v>
      </c>
      <c r="U126" s="10">
        <v>536</v>
      </c>
      <c r="V126" s="10">
        <v>14.83</v>
      </c>
      <c r="W126" s="10">
        <v>27.32</v>
      </c>
      <c r="X126" s="10">
        <v>589</v>
      </c>
      <c r="Y126" s="10">
        <v>14.86</v>
      </c>
      <c r="Z126" s="10">
        <v>20</v>
      </c>
      <c r="AA126" s="10">
        <v>589</v>
      </c>
      <c r="AB126" s="10">
        <v>17.22</v>
      </c>
      <c r="AC126" s="10">
        <v>47.82</v>
      </c>
      <c r="AD126" s="17">
        <f t="shared" si="96"/>
        <v>599</v>
      </c>
      <c r="AE126" s="10">
        <v>20.47</v>
      </c>
      <c r="AF126" s="10">
        <v>41.33</v>
      </c>
      <c r="AG126" s="17">
        <f t="shared" si="97"/>
        <v>599</v>
      </c>
      <c r="AH126" s="10">
        <v>27.9</v>
      </c>
      <c r="AI126" s="10">
        <v>98.84</v>
      </c>
      <c r="AJ126" s="10">
        <v>668</v>
      </c>
      <c r="AK126" s="10">
        <v>34.11</v>
      </c>
      <c r="AL126" s="10">
        <v>98.31</v>
      </c>
      <c r="AM126" s="10">
        <v>668</v>
      </c>
      <c r="AN126" s="17">
        <f t="shared" si="98"/>
        <v>7.3693030878095929</v>
      </c>
      <c r="AO126" s="17">
        <f t="shared" si="99"/>
        <v>6.5999488634382608</v>
      </c>
      <c r="AP126" s="17">
        <f t="shared" si="60"/>
        <v>2.4987126685555507</v>
      </c>
      <c r="AQ126" s="17">
        <f t="shared" si="73"/>
        <v>27.623886131389987</v>
      </c>
      <c r="AR126" s="17">
        <f t="shared" si="74"/>
        <v>27.405358782544702</v>
      </c>
      <c r="AS126" s="17">
        <f t="shared" si="75"/>
        <v>24.975397674511612</v>
      </c>
      <c r="AT126" s="17">
        <f t="shared" si="76"/>
        <v>0.96476232462354294</v>
      </c>
      <c r="AU126" s="17">
        <f t="shared" si="100"/>
        <v>55.276809434159269</v>
      </c>
      <c r="AV126" s="17">
        <f t="shared" si="77"/>
        <v>124.72319056584072</v>
      </c>
      <c r="AW126" s="17">
        <f t="shared" si="87"/>
        <v>4.4523666621106801E-2</v>
      </c>
      <c r="AX126" s="17">
        <f t="shared" si="101"/>
        <v>2.5510181858369183</v>
      </c>
      <c r="AY126" s="17">
        <f t="shared" si="79"/>
        <v>-52.725791248322352</v>
      </c>
      <c r="AZ126" s="17"/>
      <c r="BA126" s="17">
        <f>((AN126)^2+(AO126)^2)-(AP126)^2</f>
        <v>91.622387999999987</v>
      </c>
      <c r="BB126" s="17">
        <f>2*AN126*AO126</f>
        <v>97.274047077441978</v>
      </c>
      <c r="BC126" s="17">
        <f t="shared" si="80"/>
        <v>0.94189962022508855</v>
      </c>
      <c r="BD126" s="17">
        <f t="shared" si="81"/>
        <v>0.34255473071477338</v>
      </c>
      <c r="BE126" s="17">
        <f t="shared" si="82"/>
        <v>19.626940322195651</v>
      </c>
      <c r="BF126" s="17">
        <f>Z126-N126</f>
        <v>17.213000000000001</v>
      </c>
      <c r="BG126" s="17"/>
      <c r="BH126" s="10">
        <f>X126</f>
        <v>589</v>
      </c>
      <c r="BI126" s="10">
        <f>AJ126</f>
        <v>668</v>
      </c>
      <c r="BJ126" s="10">
        <f t="shared" si="62"/>
        <v>79</v>
      </c>
      <c r="BK126" s="10">
        <f t="shared" si="63"/>
        <v>628.5</v>
      </c>
      <c r="BL126" s="10">
        <f t="shared" si="103"/>
        <v>39.5</v>
      </c>
      <c r="BM126" s="10">
        <v>2000</v>
      </c>
      <c r="BN126" s="10">
        <f t="shared" si="104"/>
        <v>5.0000000000000001E-4</v>
      </c>
      <c r="BO126" s="10">
        <f t="shared" si="83"/>
        <v>3.95E-2</v>
      </c>
      <c r="BQ126" s="10">
        <f>AE126-Y126</f>
        <v>5.6099999999999994</v>
      </c>
      <c r="BR126" s="10">
        <f>AF126-Z126</f>
        <v>21.33</v>
      </c>
      <c r="BS126" s="14">
        <f t="shared" si="105"/>
        <v>0.56099999999999983</v>
      </c>
      <c r="BT126" s="14">
        <f t="shared" si="106"/>
        <v>2.133</v>
      </c>
      <c r="BU126" s="10">
        <f t="shared" si="102"/>
        <v>2.2055407500202757</v>
      </c>
      <c r="BV126" s="10">
        <f t="shared" si="90"/>
        <v>4.8644100000000003</v>
      </c>
      <c r="BW126" s="10">
        <f>AK126-Y126</f>
        <v>19.25</v>
      </c>
      <c r="BX126" s="10">
        <f>AL126-Z126</f>
        <v>78.31</v>
      </c>
      <c r="BY126" s="10">
        <f t="shared" si="64"/>
        <v>0.48734177215189872</v>
      </c>
      <c r="BZ126" s="10">
        <f t="shared" si="65"/>
        <v>1.9825316455696202</v>
      </c>
      <c r="CA126" s="10">
        <f t="shared" si="107"/>
        <v>2.041551794241121</v>
      </c>
      <c r="CB126" s="10">
        <f t="shared" si="89"/>
        <v>4.1679337285691407</v>
      </c>
      <c r="CD126" s="10">
        <f>(ATAN2(J126-M126,K126-N126))</f>
        <v>1.2707717552185813</v>
      </c>
      <c r="CE126" s="10">
        <f>(ATAN2(V126-Y126,W126-Z126))</f>
        <v>1.574894664504745</v>
      </c>
      <c r="CF126" s="10">
        <f>ATAN2(AB126-AE126,AC126-AF126)</f>
        <v>2.0350600786628963</v>
      </c>
      <c r="CG126" s="10">
        <f>ATAN2(AH126-AK126,AI126-AL126)</f>
        <v>3.0564527568077224</v>
      </c>
      <c r="CI126" s="10">
        <f t="shared" si="91"/>
        <v>72.809858298456462</v>
      </c>
      <c r="CJ126" s="10">
        <f t="shared" si="91"/>
        <v>90.234817453793625</v>
      </c>
      <c r="CK126" s="10">
        <f t="shared" si="91"/>
        <v>116.60035356294527</v>
      </c>
      <c r="CL126" s="10">
        <f t="shared" si="91"/>
        <v>175.1218432462079</v>
      </c>
      <c r="CN126" s="10">
        <f t="shared" si="92"/>
        <v>72.809858298456462</v>
      </c>
      <c r="CO126" s="10">
        <f t="shared" si="92"/>
        <v>90.234817453793625</v>
      </c>
      <c r="CP126" s="10">
        <f t="shared" si="92"/>
        <v>116.60035356294527</v>
      </c>
      <c r="CQ126" s="10">
        <f t="shared" si="88"/>
        <v>175.1218432462079</v>
      </c>
      <c r="CS126" s="10">
        <f t="shared" si="93"/>
        <v>1.2707717552185815</v>
      </c>
      <c r="CT126" s="10">
        <f t="shared" si="93"/>
        <v>1.574894664504745</v>
      </c>
      <c r="CU126" s="10">
        <f t="shared" si="93"/>
        <v>2.0350600786628963</v>
      </c>
      <c r="CV126" s="10">
        <f t="shared" si="93"/>
        <v>3.0564527568077229</v>
      </c>
      <c r="CX126" s="10">
        <f t="shared" si="94"/>
        <v>0.30412290928616348</v>
      </c>
      <c r="CY126" s="10">
        <f t="shared" si="94"/>
        <v>0.46016541415815126</v>
      </c>
      <c r="CZ126" s="10">
        <f t="shared" si="70"/>
        <v>1.4815580923029779</v>
      </c>
      <c r="DB126" s="10">
        <f t="shared" si="71"/>
        <v>46.016541415815126</v>
      </c>
      <c r="DC126" s="10">
        <f t="shared" si="84"/>
        <v>37.507799805138681</v>
      </c>
      <c r="DE126" s="10">
        <f t="shared" si="95"/>
        <v>2117.522083873429</v>
      </c>
      <c r="DF126" s="10">
        <f t="shared" si="95"/>
        <v>1406.8350462223614</v>
      </c>
      <c r="DH126" s="10">
        <f>(1/12*I126*(F126^2))</f>
        <v>1.3659163541666666E-9</v>
      </c>
      <c r="DJ126" s="10">
        <f t="shared" si="85"/>
        <v>9.6080949862497093E-4</v>
      </c>
      <c r="DK126" s="10">
        <f>((1/2*I126*(CA126^2))*1000)</f>
        <v>0.16359139884633875</v>
      </c>
      <c r="DL126" s="10">
        <f>(I126*9.8*(BF126))/1000</f>
        <v>1.32419609E-5</v>
      </c>
      <c r="DM126" s="10">
        <f t="shared" ref="DM126:DM154" si="108">SUM(DJ126:DL126)</f>
        <v>0.16456545030586373</v>
      </c>
      <c r="DN126" s="10">
        <f t="shared" si="86"/>
        <v>0.58732274765096815</v>
      </c>
    </row>
    <row r="127" spans="2:118" ht="16" x14ac:dyDescent="0.2">
      <c r="B127" s="10" t="s">
        <v>19</v>
      </c>
      <c r="C127" s="16">
        <v>100</v>
      </c>
      <c r="D127" s="11">
        <v>21</v>
      </c>
      <c r="E127" s="10">
        <v>14.45</v>
      </c>
      <c r="F127" s="10">
        <f t="shared" si="58"/>
        <v>1.4449999999999999E-2</v>
      </c>
      <c r="G127" s="10">
        <f>VLOOKUP(B127,'[1]General info'!$A$6:$I$12,9,FALSE)</f>
        <v>16.100000000000001</v>
      </c>
      <c r="H127" s="10">
        <v>7.85E-2</v>
      </c>
      <c r="I127" s="10">
        <f t="shared" si="59"/>
        <v>7.8499999999999997E-5</v>
      </c>
      <c r="J127" s="10">
        <v>10.85</v>
      </c>
      <c r="K127" s="10">
        <v>10.4</v>
      </c>
      <c r="L127" s="10">
        <v>555</v>
      </c>
      <c r="M127" s="10">
        <v>9.375</v>
      </c>
      <c r="N127" s="10">
        <v>3.2519999999999998</v>
      </c>
      <c r="O127" s="10">
        <v>555</v>
      </c>
      <c r="P127" s="10">
        <v>4.6660000000000004</v>
      </c>
      <c r="Q127" s="10">
        <v>1.754</v>
      </c>
      <c r="R127" s="10">
        <v>555</v>
      </c>
      <c r="S127" s="10">
        <v>8.6579999999999995</v>
      </c>
      <c r="T127" s="10">
        <v>0.99299999999999999</v>
      </c>
      <c r="U127" s="10">
        <v>555</v>
      </c>
      <c r="V127" s="10">
        <v>11.04</v>
      </c>
      <c r="W127" s="10">
        <v>27.97</v>
      </c>
      <c r="X127" s="10">
        <v>593</v>
      </c>
      <c r="Y127" s="10">
        <v>12.21</v>
      </c>
      <c r="Z127" s="10">
        <v>20.190000000000001</v>
      </c>
      <c r="AA127" s="10">
        <v>593</v>
      </c>
      <c r="AB127" s="10">
        <v>10.55</v>
      </c>
      <c r="AC127" s="10">
        <v>44.37</v>
      </c>
      <c r="AD127" s="17">
        <f t="shared" si="96"/>
        <v>603</v>
      </c>
      <c r="AE127" s="10">
        <v>14.73</v>
      </c>
      <c r="AF127" s="10">
        <v>39.03</v>
      </c>
      <c r="AG127" s="17">
        <f t="shared" si="97"/>
        <v>603</v>
      </c>
      <c r="AH127" s="10">
        <v>16.89</v>
      </c>
      <c r="AI127" s="10">
        <v>98.94</v>
      </c>
      <c r="AJ127" s="10">
        <v>696</v>
      </c>
      <c r="AK127" s="10">
        <v>22.49</v>
      </c>
      <c r="AL127" s="10">
        <v>101.2</v>
      </c>
      <c r="AM127" s="10">
        <v>696</v>
      </c>
      <c r="AN127" s="17">
        <f t="shared" si="98"/>
        <v>4.941526585985347</v>
      </c>
      <c r="AO127" s="17">
        <f t="shared" si="99"/>
        <v>4.0638879167614839</v>
      </c>
      <c r="AP127" s="17">
        <f t="shared" si="60"/>
        <v>2.3700569613408029</v>
      </c>
      <c r="AQ127" s="17">
        <f t="shared" si="73"/>
        <v>26.979742993586871</v>
      </c>
      <c r="AR127" s="17">
        <f t="shared" si="74"/>
        <v>27.08195807174954</v>
      </c>
      <c r="AS127" s="17">
        <f t="shared" si="75"/>
        <v>24.774013582784683</v>
      </c>
      <c r="AT127" s="17">
        <f t="shared" si="76"/>
        <v>0.62088376773761611</v>
      </c>
      <c r="AU127" s="17">
        <f t="shared" si="100"/>
        <v>35.574019459546271</v>
      </c>
      <c r="AV127" s="17">
        <f t="shared" si="77"/>
        <v>144.42598054045374</v>
      </c>
      <c r="AW127" s="17">
        <f t="shared" si="87"/>
        <v>0.30799142272645852</v>
      </c>
      <c r="AX127" s="17">
        <f t="shared" si="101"/>
        <v>17.6466086484557</v>
      </c>
      <c r="AY127" s="17">
        <f t="shared" si="79"/>
        <v>-17.927410811090571</v>
      </c>
      <c r="AZ127" s="17"/>
      <c r="BA127" s="17">
        <f>((AN127)^2+(AO127)^2)-(AP127)^2</f>
        <v>35.31669999999999</v>
      </c>
      <c r="BB127" s="17">
        <f>2*AN127*AO127</f>
        <v>40.163620366282956</v>
      </c>
      <c r="BC127" s="17">
        <f t="shared" si="80"/>
        <v>0.87932063090726953</v>
      </c>
      <c r="BD127" s="17">
        <f t="shared" si="81"/>
        <v>0.49636256659542388</v>
      </c>
      <c r="BE127" s="17">
        <f t="shared" si="82"/>
        <v>28.439480174197175</v>
      </c>
      <c r="BF127" s="17">
        <f>Z127-N127</f>
        <v>16.938000000000002</v>
      </c>
      <c r="BG127" s="17"/>
      <c r="BH127" s="10">
        <f>X127</f>
        <v>593</v>
      </c>
      <c r="BI127" s="10">
        <f>AJ127</f>
        <v>696</v>
      </c>
      <c r="BJ127" s="10">
        <f t="shared" si="62"/>
        <v>103</v>
      </c>
      <c r="BK127" s="10">
        <f t="shared" si="63"/>
        <v>644.5</v>
      </c>
      <c r="BL127" s="10">
        <f t="shared" si="103"/>
        <v>51.5</v>
      </c>
      <c r="BM127" s="10">
        <v>2000</v>
      </c>
      <c r="BN127" s="10">
        <f t="shared" si="104"/>
        <v>5.0000000000000001E-4</v>
      </c>
      <c r="BO127" s="10">
        <f t="shared" si="83"/>
        <v>5.1500000000000004E-2</v>
      </c>
      <c r="BQ127" s="10">
        <f>AE127-Y127</f>
        <v>2.5199999999999996</v>
      </c>
      <c r="BR127" s="10">
        <f>AF127-Z127</f>
        <v>18.84</v>
      </c>
      <c r="BS127" s="14">
        <f t="shared" si="105"/>
        <v>0.25199999999999995</v>
      </c>
      <c r="BT127" s="14">
        <f t="shared" si="106"/>
        <v>1.8839999999999999</v>
      </c>
      <c r="BU127" s="10">
        <f t="shared" si="102"/>
        <v>1.9007787877604274</v>
      </c>
      <c r="BV127" s="10">
        <f t="shared" si="90"/>
        <v>3.6129600000000002</v>
      </c>
      <c r="BW127" s="10">
        <f>AK127-Y127</f>
        <v>10.279999999999998</v>
      </c>
      <c r="BX127" s="10">
        <f>AL127-Z127</f>
        <v>81.010000000000005</v>
      </c>
      <c r="BY127" s="10">
        <f t="shared" si="64"/>
        <v>0.19961165048543683</v>
      </c>
      <c r="BZ127" s="10">
        <f t="shared" si="65"/>
        <v>1.5730097087378641</v>
      </c>
      <c r="CA127" s="10">
        <f t="shared" si="107"/>
        <v>1.5856242792014443</v>
      </c>
      <c r="CB127" s="10">
        <f t="shared" si="89"/>
        <v>2.5142043547930997</v>
      </c>
      <c r="CD127" s="10">
        <f>(ATAN2(J127-M127,K127-N127))</f>
        <v>1.3673011516073448</v>
      </c>
      <c r="CE127" s="10">
        <f>(ATAN2(V127-Y127,W127-Z127))</f>
        <v>1.7200633719919494</v>
      </c>
      <c r="CF127" s="10">
        <f>ATAN2(AB127-AE127,AC127-AF127)</f>
        <v>2.2349434691223995</v>
      </c>
      <c r="CG127" s="10">
        <f>ATAN2(AH127-AK127,AI127-AL127)</f>
        <v>-2.7580112554193712</v>
      </c>
      <c r="CI127" s="10">
        <f t="shared" si="91"/>
        <v>78.340585310477977</v>
      </c>
      <c r="CJ127" s="10">
        <f t="shared" si="91"/>
        <v>98.552371710179628</v>
      </c>
      <c r="CK127" s="10">
        <f t="shared" si="91"/>
        <v>128.05282823104031</v>
      </c>
      <c r="CL127" s="10">
        <f t="shared" si="91"/>
        <v>-158.02240478510765</v>
      </c>
      <c r="CN127" s="10">
        <f t="shared" si="92"/>
        <v>78.340585310477977</v>
      </c>
      <c r="CO127" s="10">
        <f t="shared" si="92"/>
        <v>98.552371710179628</v>
      </c>
      <c r="CP127" s="10">
        <f t="shared" si="92"/>
        <v>128.05282823104031</v>
      </c>
      <c r="CQ127" s="10">
        <f t="shared" si="88"/>
        <v>158.02240478510765</v>
      </c>
      <c r="CS127" s="10">
        <f t="shared" si="93"/>
        <v>1.3673011516073448</v>
      </c>
      <c r="CT127" s="10">
        <f t="shared" si="93"/>
        <v>1.7200633719919494</v>
      </c>
      <c r="CU127" s="10">
        <f t="shared" si="93"/>
        <v>2.2349434691223995</v>
      </c>
      <c r="CV127" s="10">
        <f t="shared" si="93"/>
        <v>2.7580112554193712</v>
      </c>
      <c r="CX127" s="10">
        <f t="shared" si="94"/>
        <v>0.35276222038460459</v>
      </c>
      <c r="CY127" s="10">
        <f t="shared" si="94"/>
        <v>0.51488009713045013</v>
      </c>
      <c r="CZ127" s="10">
        <f t="shared" si="70"/>
        <v>1.0379478834274218</v>
      </c>
      <c r="DB127" s="10">
        <f t="shared" si="71"/>
        <v>51.48800971304501</v>
      </c>
      <c r="DC127" s="10">
        <f t="shared" si="84"/>
        <v>20.154327833542169</v>
      </c>
      <c r="DE127" s="10">
        <f t="shared" si="95"/>
        <v>2651.0151442106171</v>
      </c>
      <c r="DF127" s="10">
        <f t="shared" si="95"/>
        <v>406.1969304218926</v>
      </c>
      <c r="DH127" s="10">
        <f>(1/12*I127*(F127^2))</f>
        <v>1.3659163541666666E-9</v>
      </c>
      <c r="DJ127" s="10">
        <f t="shared" si="85"/>
        <v>2.7741551513778132E-4</v>
      </c>
      <c r="DK127" s="10">
        <f>((1/2*I127*(CA127^2))*1000)</f>
        <v>9.8682520925629152E-2</v>
      </c>
      <c r="DL127" s="10">
        <f>(I127*9.8*(BF127))/1000</f>
        <v>1.3030403400000001E-5</v>
      </c>
      <c r="DM127" s="10">
        <f t="shared" si="108"/>
        <v>9.897296684416694E-2</v>
      </c>
      <c r="DN127" s="10">
        <f t="shared" si="86"/>
        <v>0.28111920179547506</v>
      </c>
    </row>
    <row r="128" spans="2:118" ht="16" x14ac:dyDescent="0.2">
      <c r="B128" s="10" t="s">
        <v>19</v>
      </c>
      <c r="C128" s="16">
        <v>100</v>
      </c>
      <c r="D128" s="11">
        <v>22</v>
      </c>
      <c r="E128" s="10">
        <v>14.45</v>
      </c>
      <c r="F128" s="10">
        <f t="shared" si="58"/>
        <v>1.4449999999999999E-2</v>
      </c>
      <c r="G128" s="10">
        <f>VLOOKUP(B128,'[1]General info'!$A$6:$I$12,9,FALSE)</f>
        <v>16.100000000000001</v>
      </c>
      <c r="H128" s="10">
        <v>7.85E-2</v>
      </c>
      <c r="I128" s="10">
        <f t="shared" si="59"/>
        <v>7.8499999999999997E-5</v>
      </c>
      <c r="J128" s="10">
        <v>11.68</v>
      </c>
      <c r="K128" s="10">
        <v>9.2910000000000004</v>
      </c>
      <c r="L128" s="10">
        <v>735</v>
      </c>
      <c r="M128" s="10">
        <v>9.6760000000000002</v>
      </c>
      <c r="N128" s="10">
        <v>2.2210000000000001</v>
      </c>
      <c r="O128" s="10">
        <v>735</v>
      </c>
      <c r="P128" s="10">
        <v>2.605</v>
      </c>
      <c r="Q128" s="10">
        <v>1.728</v>
      </c>
      <c r="R128" s="10">
        <v>735</v>
      </c>
      <c r="S128" s="10">
        <v>8.6389999999999993</v>
      </c>
      <c r="T128" s="10">
        <v>0.17699999999999999</v>
      </c>
      <c r="U128" s="10">
        <v>735</v>
      </c>
      <c r="V128" s="10">
        <v>13.82</v>
      </c>
      <c r="W128" s="10">
        <v>26.84</v>
      </c>
      <c r="X128" s="10">
        <v>781</v>
      </c>
      <c r="Y128" s="10">
        <v>13.83</v>
      </c>
      <c r="Z128" s="10">
        <v>19.45</v>
      </c>
      <c r="AA128" s="10">
        <v>781</v>
      </c>
      <c r="AB128" s="10">
        <v>15.07</v>
      </c>
      <c r="AC128" s="10">
        <v>45.83</v>
      </c>
      <c r="AD128" s="17">
        <f t="shared" si="96"/>
        <v>791</v>
      </c>
      <c r="AE128" s="10">
        <v>18.32</v>
      </c>
      <c r="AF128" s="10">
        <v>39.76</v>
      </c>
      <c r="AG128" s="17">
        <f t="shared" si="97"/>
        <v>791</v>
      </c>
      <c r="AH128" s="10">
        <v>24.78</v>
      </c>
      <c r="AI128" s="10">
        <v>96.64</v>
      </c>
      <c r="AJ128" s="10">
        <v>863</v>
      </c>
      <c r="AK128" s="10">
        <v>30.64</v>
      </c>
      <c r="AL128" s="10">
        <v>96.77</v>
      </c>
      <c r="AM128" s="10">
        <v>863</v>
      </c>
      <c r="AN128" s="17">
        <f t="shared" si="98"/>
        <v>7.0881654890387535</v>
      </c>
      <c r="AO128" s="17">
        <f t="shared" si="99"/>
        <v>6.2301490351355149</v>
      </c>
      <c r="AP128" s="17">
        <f t="shared" si="60"/>
        <v>2.2920089441361262</v>
      </c>
      <c r="AQ128" s="17">
        <f t="shared" si="73"/>
        <v>27.502522956994326</v>
      </c>
      <c r="AR128" s="17">
        <f t="shared" si="74"/>
        <v>27.161707052392714</v>
      </c>
      <c r="AS128" s="17">
        <f t="shared" si="75"/>
        <v>24.965333905237479</v>
      </c>
      <c r="AT128" s="17">
        <f t="shared" si="76"/>
        <v>0.87602553555999962</v>
      </c>
      <c r="AU128" s="17">
        <f t="shared" si="100"/>
        <v>50.192565933275596</v>
      </c>
      <c r="AV128" s="17">
        <f t="shared" si="77"/>
        <v>129.8074340667244</v>
      </c>
      <c r="AW128" s="17">
        <f t="shared" si="87"/>
        <v>6.9608752014344494E-2</v>
      </c>
      <c r="AX128" s="17">
        <f t="shared" si="101"/>
        <v>3.988287707594707</v>
      </c>
      <c r="AY128" s="17">
        <f t="shared" si="79"/>
        <v>-46.204278225680888</v>
      </c>
      <c r="AZ128" s="17"/>
      <c r="BA128" s="17">
        <f>((AN128)^2+(AO128)^2)-(AP128)^2</f>
        <v>83.803541999999979</v>
      </c>
      <c r="BB128" s="17">
        <f>2*AN128*AO128</f>
        <v>88.320654764831289</v>
      </c>
      <c r="BC128" s="17">
        <f t="shared" si="80"/>
        <v>0.94885553354581798</v>
      </c>
      <c r="BD128" s="17">
        <f t="shared" si="81"/>
        <v>0.32120545220597241</v>
      </c>
      <c r="BE128" s="17">
        <f t="shared" si="82"/>
        <v>18.403716767992083</v>
      </c>
      <c r="BF128" s="17">
        <f>Z128-N128</f>
        <v>17.228999999999999</v>
      </c>
      <c r="BG128" s="17"/>
      <c r="BH128" s="10">
        <f>X128</f>
        <v>781</v>
      </c>
      <c r="BI128" s="10">
        <f>AJ128</f>
        <v>863</v>
      </c>
      <c r="BJ128" s="10">
        <f t="shared" si="62"/>
        <v>82</v>
      </c>
      <c r="BK128" s="10">
        <f t="shared" si="63"/>
        <v>822</v>
      </c>
      <c r="BL128" s="10">
        <f t="shared" si="103"/>
        <v>41</v>
      </c>
      <c r="BM128" s="10">
        <v>2000</v>
      </c>
      <c r="BN128" s="10">
        <f t="shared" si="104"/>
        <v>5.0000000000000001E-4</v>
      </c>
      <c r="BO128" s="10">
        <f t="shared" si="83"/>
        <v>4.1000000000000002E-2</v>
      </c>
      <c r="BQ128" s="10">
        <f>AE128-Y128</f>
        <v>4.49</v>
      </c>
      <c r="BR128" s="10">
        <f>AF128-Z128</f>
        <v>20.309999999999999</v>
      </c>
      <c r="BS128" s="14">
        <f t="shared" si="105"/>
        <v>0.44900000000000001</v>
      </c>
      <c r="BT128" s="14">
        <f t="shared" si="106"/>
        <v>2.0309999999999997</v>
      </c>
      <c r="BU128" s="10">
        <f t="shared" si="102"/>
        <v>2.0800389419431546</v>
      </c>
      <c r="BV128" s="10">
        <f t="shared" si="90"/>
        <v>4.3265619999999982</v>
      </c>
      <c r="BW128" s="10">
        <f>AK128-Y128</f>
        <v>16.810000000000002</v>
      </c>
      <c r="BX128" s="10">
        <f>AL128-Z128</f>
        <v>77.319999999999993</v>
      </c>
      <c r="BY128" s="10">
        <f t="shared" si="64"/>
        <v>0.41000000000000003</v>
      </c>
      <c r="BZ128" s="10">
        <f t="shared" si="65"/>
        <v>1.885853658536585</v>
      </c>
      <c r="CA128" s="10">
        <f t="shared" si="107"/>
        <v>1.9299077753653988</v>
      </c>
      <c r="CB128" s="10">
        <f t="shared" si="89"/>
        <v>3.7245440214158227</v>
      </c>
      <c r="CD128" s="10">
        <f>(ATAN2(J128-M128,K128-N128))</f>
        <v>1.294590200938172</v>
      </c>
      <c r="CE128" s="10">
        <f>(ATAN2(V128-Y128,W128-Z128))</f>
        <v>1.5721495059418995</v>
      </c>
      <c r="CF128" s="10">
        <f>ATAN2(AB128-AE128,AC128-AF128)</f>
        <v>2.062376889555444</v>
      </c>
      <c r="CG128" s="10">
        <f>ATAN2(AH128-AK128,AI128-AL128)</f>
        <v>-3.1194119914582958</v>
      </c>
      <c r="CI128" s="10">
        <f t="shared" si="91"/>
        <v>74.174554712750449</v>
      </c>
      <c r="CJ128" s="10">
        <f t="shared" si="91"/>
        <v>90.077531454048383</v>
      </c>
      <c r="CK128" s="10">
        <f t="shared" si="91"/>
        <v>118.16549153684525</v>
      </c>
      <c r="CL128" s="10">
        <f t="shared" si="91"/>
        <v>-178.72914167305956</v>
      </c>
      <c r="CN128" s="10">
        <f t="shared" si="92"/>
        <v>74.174554712750449</v>
      </c>
      <c r="CO128" s="10">
        <f t="shared" si="92"/>
        <v>90.077531454048383</v>
      </c>
      <c r="CP128" s="10">
        <f t="shared" si="92"/>
        <v>118.16549153684525</v>
      </c>
      <c r="CQ128" s="10">
        <f t="shared" si="88"/>
        <v>178.72914167305956</v>
      </c>
      <c r="CS128" s="10">
        <f t="shared" si="93"/>
        <v>1.2945902009381722</v>
      </c>
      <c r="CT128" s="10">
        <f t="shared" si="93"/>
        <v>1.5721495059418995</v>
      </c>
      <c r="CU128" s="10">
        <f t="shared" si="93"/>
        <v>2.062376889555444</v>
      </c>
      <c r="CV128" s="10">
        <f t="shared" si="93"/>
        <v>3.1194119914582958</v>
      </c>
      <c r="CX128" s="10">
        <f t="shared" si="94"/>
        <v>0.27755930500372727</v>
      </c>
      <c r="CY128" s="10">
        <f t="shared" si="94"/>
        <v>0.49022738361354445</v>
      </c>
      <c r="CZ128" s="10">
        <f t="shared" si="70"/>
        <v>1.5472624855163963</v>
      </c>
      <c r="DB128" s="10">
        <f t="shared" si="71"/>
        <v>49.022738361354442</v>
      </c>
      <c r="DC128" s="10">
        <f t="shared" si="84"/>
        <v>37.73810940283893</v>
      </c>
      <c r="DE128" s="10">
        <f t="shared" si="95"/>
        <v>2403.2288764458126</v>
      </c>
      <c r="DF128" s="10">
        <f t="shared" si="95"/>
        <v>1424.1649013006402</v>
      </c>
      <c r="DH128" s="10">
        <f>(1/12*I128*(F128^2))</f>
        <v>1.3659163541666666E-9</v>
      </c>
      <c r="DJ128" s="10">
        <f t="shared" si="85"/>
        <v>9.7264506485835063E-4</v>
      </c>
      <c r="DK128" s="10">
        <f>((1/2*I128*(CA128^2))*1000)</f>
        <v>0.14618835284057102</v>
      </c>
      <c r="DL128" s="10">
        <f>(I128*9.8*(BF128))/1000</f>
        <v>1.3254269699999999E-5</v>
      </c>
      <c r="DM128" s="10">
        <f t="shared" si="108"/>
        <v>0.14717425217512939</v>
      </c>
      <c r="DN128" s="10">
        <f t="shared" si="86"/>
        <v>0.66533690677744384</v>
      </c>
    </row>
    <row r="129" spans="1:118" ht="16" x14ac:dyDescent="0.2">
      <c r="A129" s="10" t="s">
        <v>189</v>
      </c>
      <c r="B129" s="10" t="str">
        <f>MID(A129, SEARCH("A",A129), SEARCH("J",A129)- SEARCH("A",A129))</f>
        <v>A4</v>
      </c>
      <c r="C129" s="16">
        <v>100</v>
      </c>
      <c r="D129" s="11" t="str">
        <f>RIGHT(A129, LEN(A129) - SEARCH("J", A129) + 1)</f>
        <v>J1</v>
      </c>
      <c r="E129" s="10">
        <v>12.94</v>
      </c>
      <c r="F129" s="10">
        <f t="shared" si="58"/>
        <v>1.294E-2</v>
      </c>
      <c r="G129" s="10">
        <f>VLOOKUP(B129,'[1]General info'!$A$6:$I$12,9,FALSE)</f>
        <v>18.338999999999999</v>
      </c>
      <c r="H129" s="14">
        <v>6.5100000000000005E-2</v>
      </c>
      <c r="I129" s="10">
        <f t="shared" si="59"/>
        <v>6.510000000000001E-5</v>
      </c>
      <c r="J129" s="10">
        <v>13.13</v>
      </c>
      <c r="K129" s="10">
        <v>9.2919999999999998</v>
      </c>
      <c r="L129" s="10">
        <v>632</v>
      </c>
      <c r="M129" s="10">
        <v>9.9120000000000008</v>
      </c>
      <c r="N129" s="10">
        <v>2.9279999999999999</v>
      </c>
      <c r="O129" s="10">
        <v>632</v>
      </c>
      <c r="P129" s="10">
        <v>1.367</v>
      </c>
      <c r="Q129" s="10">
        <v>5.01</v>
      </c>
      <c r="R129" s="10">
        <v>632</v>
      </c>
      <c r="S129" s="10">
        <v>7.859</v>
      </c>
      <c r="T129" s="10">
        <v>-0.33900000000000002</v>
      </c>
      <c r="U129" s="10">
        <v>632</v>
      </c>
      <c r="V129" s="10">
        <v>15.86</v>
      </c>
      <c r="W129" s="10">
        <v>25.38</v>
      </c>
      <c r="X129" s="10">
        <v>681</v>
      </c>
      <c r="Y129" s="10">
        <v>14.57</v>
      </c>
      <c r="Z129" s="10">
        <v>17.84</v>
      </c>
      <c r="AA129" s="10">
        <v>681</v>
      </c>
      <c r="AB129" s="10">
        <v>17.829999999999998</v>
      </c>
      <c r="AC129" s="10">
        <v>42.58</v>
      </c>
      <c r="AD129" s="10">
        <v>701</v>
      </c>
      <c r="AE129" s="10">
        <v>20.260000000000002</v>
      </c>
      <c r="AF129" s="10">
        <v>36.14</v>
      </c>
      <c r="AG129" s="10">
        <v>701</v>
      </c>
      <c r="AH129" s="10">
        <v>33.79</v>
      </c>
      <c r="AI129" s="10">
        <v>95.19</v>
      </c>
      <c r="AJ129" s="10">
        <v>787</v>
      </c>
      <c r="AK129" s="10">
        <v>39.44</v>
      </c>
      <c r="AL129" s="10">
        <v>96.68</v>
      </c>
      <c r="AM129" s="10">
        <v>787</v>
      </c>
      <c r="AN129" s="17">
        <f t="shared" si="98"/>
        <v>8.7949843092526336</v>
      </c>
      <c r="AO129" s="17">
        <f t="shared" si="99"/>
        <v>8.4117694333594297</v>
      </c>
      <c r="AP129" s="17">
        <f t="shared" si="60"/>
        <v>3.8585098159781843</v>
      </c>
      <c r="AQ129" s="17">
        <f t="shared" si="73"/>
        <v>24.999678977938895</v>
      </c>
      <c r="AR129" s="17">
        <f t="shared" si="74"/>
        <v>26.934790921779953</v>
      </c>
      <c r="AS129" s="17">
        <f t="shared" si="75"/>
        <v>23.22651519277052</v>
      </c>
      <c r="AT129" s="17">
        <f t="shared" si="76"/>
        <v>1.2216840752120055</v>
      </c>
      <c r="AU129" s="17">
        <f t="shared" si="100"/>
        <v>69.997341407990945</v>
      </c>
      <c r="AV129" s="17">
        <f t="shared" si="77"/>
        <v>110.00265859200906</v>
      </c>
      <c r="AW129" s="17">
        <f t="shared" si="87"/>
        <v>-0.23899450864753127</v>
      </c>
      <c r="AX129" s="17">
        <f t="shared" si="101"/>
        <v>-13.693376672306398</v>
      </c>
      <c r="AY129" s="17">
        <f t="shared" si="79"/>
        <v>-83.690718080297344</v>
      </c>
      <c r="AZ129" s="17"/>
      <c r="BA129" s="17">
        <f>((AN129)^2+(AO129)^2)-(AP129)^2</f>
        <v>133.22151600000004</v>
      </c>
      <c r="BB129" s="17">
        <f>2*AN129*AO129</f>
        <v>147.9627603588942</v>
      </c>
      <c r="BC129" s="17">
        <f t="shared" si="80"/>
        <v>0.90037192923990994</v>
      </c>
      <c r="BD129" s="17">
        <f t="shared" si="81"/>
        <v>0.45017279454230907</v>
      </c>
      <c r="BE129" s="17">
        <f t="shared" si="82"/>
        <v>25.793001178882552</v>
      </c>
      <c r="BF129" s="17">
        <f>Z129-N129</f>
        <v>14.911999999999999</v>
      </c>
      <c r="BG129" s="17"/>
      <c r="BH129" s="10">
        <f>X129</f>
        <v>681</v>
      </c>
      <c r="BI129" s="10">
        <f>AJ129</f>
        <v>787</v>
      </c>
      <c r="BJ129" s="10">
        <f t="shared" si="62"/>
        <v>106</v>
      </c>
      <c r="BK129" s="10">
        <f t="shared" si="63"/>
        <v>734</v>
      </c>
      <c r="BL129" s="10">
        <f t="shared" si="103"/>
        <v>53</v>
      </c>
      <c r="BM129" s="10">
        <v>2000</v>
      </c>
      <c r="BN129" s="10">
        <f t="shared" si="104"/>
        <v>5.0000000000000001E-4</v>
      </c>
      <c r="BO129" s="10">
        <f t="shared" si="83"/>
        <v>5.2999999999999999E-2</v>
      </c>
      <c r="BQ129" s="10">
        <f>AE129-Y129</f>
        <v>5.6900000000000013</v>
      </c>
      <c r="BR129" s="10">
        <f>AF129-Z129</f>
        <v>18.3</v>
      </c>
      <c r="BS129" s="14">
        <f t="shared" si="105"/>
        <v>0.56900000000000006</v>
      </c>
      <c r="BT129" s="14">
        <f t="shared" si="106"/>
        <v>1.83</v>
      </c>
      <c r="BU129" s="10">
        <f t="shared" si="102"/>
        <v>1.9164187955663554</v>
      </c>
      <c r="BV129" s="10">
        <f t="shared" si="90"/>
        <v>3.6726610000000002</v>
      </c>
      <c r="BW129" s="10">
        <f>AK129-Y129</f>
        <v>24.869999999999997</v>
      </c>
      <c r="BX129" s="10">
        <f>AL129-Z129</f>
        <v>78.84</v>
      </c>
      <c r="BY129" s="10">
        <f t="shared" si="64"/>
        <v>0.46924528301886792</v>
      </c>
      <c r="BZ129" s="10">
        <f t="shared" si="65"/>
        <v>1.4875471698113207</v>
      </c>
      <c r="CA129" s="10">
        <f t="shared" si="107"/>
        <v>1.5598037434399006</v>
      </c>
      <c r="CB129" s="10">
        <f t="shared" si="89"/>
        <v>2.4329877180491271</v>
      </c>
      <c r="CD129" s="10">
        <f>(ATAN2(J129-M129,K129-N129))</f>
        <v>1.1026335095469564</v>
      </c>
      <c r="CE129" s="10">
        <f>(ATAN2(V129-Y129,W129-Z129))</f>
        <v>1.4013493736802867</v>
      </c>
      <c r="CF129" s="10">
        <f>ATAN2(AB129-AE129,AC129-AF129)</f>
        <v>1.9316074635415756</v>
      </c>
      <c r="CG129" s="10">
        <f>ATAN2(AH129-AK129,AI129-AL129)</f>
        <v>-2.8837462905826681</v>
      </c>
      <c r="CI129" s="10">
        <f t="shared" si="91"/>
        <v>63.176246446738567</v>
      </c>
      <c r="CJ129" s="10">
        <f t="shared" si="91"/>
        <v>80.291404735181715</v>
      </c>
      <c r="CK129" s="10">
        <f t="shared" si="91"/>
        <v>110.67295533690232</v>
      </c>
      <c r="CL129" s="10">
        <f t="shared" si="91"/>
        <v>-165.22649163689357</v>
      </c>
      <c r="CN129" s="10">
        <f t="shared" si="92"/>
        <v>63.176246446738567</v>
      </c>
      <c r="CO129" s="10">
        <f t="shared" si="92"/>
        <v>80.291404735181715</v>
      </c>
      <c r="CP129" s="10">
        <f t="shared" si="92"/>
        <v>110.67295533690232</v>
      </c>
      <c r="CQ129" s="10">
        <f t="shared" si="88"/>
        <v>165.22649163689357</v>
      </c>
      <c r="CS129" s="10">
        <f t="shared" si="93"/>
        <v>1.1026335095469564</v>
      </c>
      <c r="CT129" s="10">
        <f t="shared" si="93"/>
        <v>1.4013493736802867</v>
      </c>
      <c r="CU129" s="10">
        <f t="shared" si="93"/>
        <v>1.9316074635415756</v>
      </c>
      <c r="CV129" s="10">
        <f t="shared" si="93"/>
        <v>2.8837462905826681</v>
      </c>
      <c r="CX129" s="10">
        <f t="shared" si="94"/>
        <v>0.29871586413333029</v>
      </c>
      <c r="CY129" s="10">
        <f t="shared" si="94"/>
        <v>0.53025808986128897</v>
      </c>
      <c r="CZ129" s="10">
        <f t="shared" si="70"/>
        <v>1.4823969169023814</v>
      </c>
      <c r="DB129" s="10">
        <f t="shared" si="71"/>
        <v>53.025808986128894</v>
      </c>
      <c r="DC129" s="10">
        <f t="shared" si="84"/>
        <v>27.969753149101535</v>
      </c>
      <c r="DE129" s="10">
        <f t="shared" si="95"/>
        <v>2811.7364186334275</v>
      </c>
      <c r="DF129" s="10">
        <f t="shared" si="95"/>
        <v>782.30709122167525</v>
      </c>
      <c r="DH129" s="10">
        <f>(1/12*I129*(F129^2))</f>
        <v>9.0838153000000001E-10</v>
      </c>
      <c r="DJ129" s="10">
        <f t="shared" si="85"/>
        <v>3.5531665622689747E-4</v>
      </c>
      <c r="DK129" s="10">
        <f>((1/2*I129*(CA129^2))*1000)</f>
        <v>7.9193750222499096E-2</v>
      </c>
      <c r="DL129" s="10">
        <f>(I129*9.8*(BF129))/1000</f>
        <v>9.5135577600000008E-6</v>
      </c>
      <c r="DM129" s="10">
        <f t="shared" si="108"/>
        <v>7.955858043648599E-2</v>
      </c>
      <c r="DN129" s="10">
        <f t="shared" si="86"/>
        <v>0.44866754665439668</v>
      </c>
    </row>
    <row r="130" spans="1:118" ht="16" x14ac:dyDescent="0.2">
      <c r="A130" s="10" t="s">
        <v>190</v>
      </c>
      <c r="B130" s="10" t="str">
        <f>MID(A130, SEARCH("A",A130), SEARCH("J",A130)- SEARCH("A",A130))</f>
        <v>A5</v>
      </c>
      <c r="C130" s="16">
        <v>100</v>
      </c>
      <c r="D130" s="11" t="str">
        <f>RIGHT(A130, LEN(A130) - SEARCH("J", A130) + 1)</f>
        <v>J1</v>
      </c>
      <c r="E130" s="10">
        <v>15.69</v>
      </c>
      <c r="F130" s="10">
        <f t="shared" si="58"/>
        <v>1.5689999999999999E-2</v>
      </c>
      <c r="G130" s="10">
        <f>VLOOKUP(B130,'[1]General info'!$A$6:$I$12,9,FALSE)</f>
        <v>20.23</v>
      </c>
      <c r="H130" s="14">
        <v>7.8700000000000006E-2</v>
      </c>
      <c r="I130" s="10">
        <f t="shared" si="59"/>
        <v>7.8700000000000002E-5</v>
      </c>
      <c r="J130" s="10">
        <v>11.98</v>
      </c>
      <c r="K130" s="10">
        <v>8.5359999999999996</v>
      </c>
      <c r="L130" s="10">
        <v>267</v>
      </c>
      <c r="M130" s="10">
        <v>8.4749999999999996</v>
      </c>
      <c r="N130" s="10">
        <v>2.5390000000000001</v>
      </c>
      <c r="O130" s="10">
        <v>267</v>
      </c>
      <c r="P130" s="10">
        <v>0.64700000000000002</v>
      </c>
      <c r="Q130" s="10">
        <v>0.77700000000000002</v>
      </c>
      <c r="R130" s="10">
        <v>267</v>
      </c>
      <c r="S130" s="10">
        <v>6.1609999999999996</v>
      </c>
      <c r="T130" s="10">
        <v>-0.44800000000000001</v>
      </c>
      <c r="U130" s="10">
        <v>267</v>
      </c>
      <c r="V130" s="10">
        <v>15.34</v>
      </c>
      <c r="W130" s="10">
        <v>26.03</v>
      </c>
      <c r="X130" s="10">
        <v>317</v>
      </c>
      <c r="Y130" s="10">
        <v>12.87</v>
      </c>
      <c r="Z130" s="10">
        <v>19.07</v>
      </c>
      <c r="AA130" s="10">
        <v>317</v>
      </c>
      <c r="AB130" s="10">
        <v>18.23</v>
      </c>
      <c r="AC130" s="10">
        <v>45.57</v>
      </c>
      <c r="AD130" s="10">
        <v>337</v>
      </c>
      <c r="AE130" s="10">
        <v>18.21</v>
      </c>
      <c r="AF130" s="10">
        <v>38.26</v>
      </c>
      <c r="AG130" s="10">
        <v>337</v>
      </c>
      <c r="AH130" s="10">
        <v>31.25</v>
      </c>
      <c r="AI130" s="10">
        <v>104.3</v>
      </c>
      <c r="AJ130" s="10">
        <v>417</v>
      </c>
      <c r="AK130" s="10">
        <v>37.75</v>
      </c>
      <c r="AL130" s="10">
        <v>103.1</v>
      </c>
      <c r="AM130" s="10">
        <v>417</v>
      </c>
      <c r="AN130" s="17">
        <f t="shared" si="98"/>
        <v>8.0238536875992441</v>
      </c>
      <c r="AO130" s="17">
        <f t="shared" si="99"/>
        <v>5.6484352700548843</v>
      </c>
      <c r="AP130" s="17">
        <f t="shared" si="60"/>
        <v>3.7784606654033071</v>
      </c>
      <c r="AQ130" s="17">
        <f t="shared" si="73"/>
        <v>29.216403919716061</v>
      </c>
      <c r="AR130" s="17">
        <f t="shared" si="74"/>
        <v>28.023892038758643</v>
      </c>
      <c r="AS130" s="17">
        <f t="shared" si="75"/>
        <v>24.473563410341374</v>
      </c>
      <c r="AT130" s="17">
        <f t="shared" si="76"/>
        <v>0.97045515278856553</v>
      </c>
      <c r="AU130" s="17">
        <f t="shared" si="100"/>
        <v>55.602984461508271</v>
      </c>
      <c r="AV130" s="17">
        <f t="shared" si="77"/>
        <v>124.39701553849173</v>
      </c>
      <c r="AW130" s="17">
        <f t="shared" si="87"/>
        <v>0.22139955442194942</v>
      </c>
      <c r="AX130" s="17">
        <f t="shared" si="101"/>
        <v>12.685260054454684</v>
      </c>
      <c r="AY130" s="17">
        <f t="shared" si="79"/>
        <v>-42.917724407053583</v>
      </c>
      <c r="AZ130" s="17"/>
      <c r="BA130" s="17">
        <f>((AN130)^2+(AO130)^2)-(AP130)^2</f>
        <v>82.010283999999984</v>
      </c>
      <c r="BB130" s="17">
        <f>2*AN130*AO130</f>
        <v>90.644436341591032</v>
      </c>
      <c r="BC130" s="17">
        <f t="shared" si="80"/>
        <v>0.90474702375495519</v>
      </c>
      <c r="BD130" s="17">
        <f t="shared" si="81"/>
        <v>0.44001089218473299</v>
      </c>
      <c r="BE130" s="17">
        <f t="shared" si="82"/>
        <v>25.210767061969438</v>
      </c>
      <c r="BF130" s="17">
        <f>Z130-N130</f>
        <v>16.530999999999999</v>
      </c>
      <c r="BG130" s="17"/>
      <c r="BH130" s="10">
        <f>X130</f>
        <v>317</v>
      </c>
      <c r="BI130" s="10">
        <f>AJ130</f>
        <v>417</v>
      </c>
      <c r="BJ130" s="10">
        <f t="shared" si="62"/>
        <v>100</v>
      </c>
      <c r="BK130" s="10">
        <f t="shared" si="63"/>
        <v>367</v>
      </c>
      <c r="BL130" s="10">
        <f t="shared" si="103"/>
        <v>50</v>
      </c>
      <c r="BM130" s="10">
        <v>2000</v>
      </c>
      <c r="BN130" s="10">
        <f t="shared" si="104"/>
        <v>5.0000000000000001E-4</v>
      </c>
      <c r="BO130" s="10">
        <f t="shared" si="83"/>
        <v>0.05</v>
      </c>
      <c r="BQ130" s="10">
        <f>AE130-Y130</f>
        <v>5.3400000000000016</v>
      </c>
      <c r="BR130" s="10">
        <f>AF130-Z130</f>
        <v>19.189999999999998</v>
      </c>
      <c r="BS130" s="14">
        <f t="shared" si="105"/>
        <v>0.53400000000000014</v>
      </c>
      <c r="BT130" s="14">
        <f t="shared" si="106"/>
        <v>1.9189999999999998</v>
      </c>
      <c r="BU130" s="10">
        <f t="shared" si="102"/>
        <v>1.9919128997021931</v>
      </c>
      <c r="BV130" s="10">
        <f t="shared" si="90"/>
        <v>3.9677169999999991</v>
      </c>
      <c r="BW130" s="10">
        <f>AK130-Y130</f>
        <v>24.880000000000003</v>
      </c>
      <c r="BX130" s="10">
        <f>AL130-Z130</f>
        <v>84.03</v>
      </c>
      <c r="BY130" s="10">
        <f t="shared" si="64"/>
        <v>0.49760000000000004</v>
      </c>
      <c r="BZ130" s="10">
        <f t="shared" si="65"/>
        <v>1.6805999999999999</v>
      </c>
      <c r="CA130" s="10">
        <f t="shared" si="107"/>
        <v>1.7527184942254701</v>
      </c>
      <c r="CB130" s="10">
        <f t="shared" si="89"/>
        <v>3.0720221199999993</v>
      </c>
      <c r="CD130" s="10">
        <f>(ATAN2(J130-M130,K130-N130))</f>
        <v>1.0418824916290204</v>
      </c>
      <c r="CE130" s="10">
        <f>(ATAN2(V130-Y130,W130-Z130))</f>
        <v>1.2297762091772186</v>
      </c>
      <c r="CF130" s="10">
        <f>ATAN2(AB130-AE130,AC130-AF130)</f>
        <v>1.5680603555094819</v>
      </c>
      <c r="CG130" s="10">
        <f>ATAN2(AH130-AK130,AI130-AL130)</f>
        <v>2.9590328004588859</v>
      </c>
      <c r="CI130" s="10">
        <f t="shared" si="91"/>
        <v>59.695469518917193</v>
      </c>
      <c r="CJ130" s="10">
        <f t="shared" si="91"/>
        <v>70.460986531452122</v>
      </c>
      <c r="CK130" s="10">
        <f t="shared" si="91"/>
        <v>89.843240392476758</v>
      </c>
      <c r="CL130" s="10">
        <f t="shared" si="91"/>
        <v>169.54009090707086</v>
      </c>
      <c r="CN130" s="10">
        <f t="shared" si="92"/>
        <v>59.695469518917193</v>
      </c>
      <c r="CO130" s="10">
        <f t="shared" si="92"/>
        <v>70.460986531452122</v>
      </c>
      <c r="CP130" s="10">
        <f t="shared" si="92"/>
        <v>89.843240392476758</v>
      </c>
      <c r="CQ130" s="10">
        <f t="shared" si="88"/>
        <v>169.54009090707086</v>
      </c>
      <c r="CS130" s="10">
        <f t="shared" si="93"/>
        <v>1.0418824916290204</v>
      </c>
      <c r="CT130" s="10">
        <f t="shared" si="93"/>
        <v>1.2297762091772186</v>
      </c>
      <c r="CU130" s="10">
        <f t="shared" si="93"/>
        <v>1.5680603555094819</v>
      </c>
      <c r="CV130" s="10">
        <f t="shared" si="93"/>
        <v>2.9590328004588864</v>
      </c>
      <c r="CX130" s="10">
        <f t="shared" si="94"/>
        <v>0.18789371754819828</v>
      </c>
      <c r="CY130" s="10">
        <f t="shared" si="94"/>
        <v>0.33828414633226322</v>
      </c>
      <c r="CZ130" s="10">
        <f t="shared" si="70"/>
        <v>1.7292565912816678</v>
      </c>
      <c r="DB130" s="10">
        <f t="shared" si="71"/>
        <v>33.828414633226323</v>
      </c>
      <c r="DC130" s="10">
        <f t="shared" si="84"/>
        <v>34.585131825633354</v>
      </c>
      <c r="DE130" s="10">
        <f t="shared" si="95"/>
        <v>1144.3616365974808</v>
      </c>
      <c r="DF130" s="10">
        <f t="shared" si="95"/>
        <v>1196.1313433964372</v>
      </c>
      <c r="DH130" s="10">
        <f>(1/12*I130*(F130^2))</f>
        <v>1.6145049224999995E-9</v>
      </c>
      <c r="DJ130" s="10">
        <f t="shared" si="85"/>
        <v>9.6557997093504248E-4</v>
      </c>
      <c r="DK130" s="10">
        <f>((1/2*I130*(CA130^2))*1000)</f>
        <v>0.12088407042199999</v>
      </c>
      <c r="DL130" s="10">
        <f>(I130*9.8*(BF130))/1000</f>
        <v>1.2749699059999999E-5</v>
      </c>
      <c r="DM130" s="10">
        <f t="shared" si="108"/>
        <v>0.12186240009199503</v>
      </c>
      <c r="DN130" s="10">
        <f t="shared" si="86"/>
        <v>0.79876526953820548</v>
      </c>
    </row>
    <row r="131" spans="1:118" ht="16" x14ac:dyDescent="0.2">
      <c r="A131" s="10" t="s">
        <v>191</v>
      </c>
      <c r="B131" s="10" t="str">
        <f>MID(A131, SEARCH("A",A131), SEARCH("J",A131)- SEARCH("A",A131))</f>
        <v>A5</v>
      </c>
      <c r="C131" s="16">
        <v>100</v>
      </c>
      <c r="D131" s="11" t="str">
        <f>RIGHT(A131, LEN(A131) - SEARCH("J", A131) + 1)</f>
        <v>J2</v>
      </c>
      <c r="E131" s="10">
        <v>15.69</v>
      </c>
      <c r="F131" s="10">
        <f t="shared" si="58"/>
        <v>1.5689999999999999E-2</v>
      </c>
      <c r="G131" s="10">
        <f>VLOOKUP(B131,'[1]General info'!$A$6:$I$12,9,FALSE)</f>
        <v>20.23</v>
      </c>
      <c r="H131" s="14">
        <v>7.8700000000000006E-2</v>
      </c>
      <c r="I131" s="10">
        <f t="shared" si="59"/>
        <v>7.8700000000000002E-5</v>
      </c>
      <c r="J131" s="10">
        <v>12.41</v>
      </c>
      <c r="K131" s="10">
        <v>8.7070000000000007</v>
      </c>
      <c r="L131" s="10">
        <v>338</v>
      </c>
      <c r="M131" s="10">
        <v>8.8290000000000006</v>
      </c>
      <c r="N131" s="10">
        <v>2.71</v>
      </c>
      <c r="O131" s="10">
        <v>338</v>
      </c>
      <c r="P131" s="10">
        <v>0.33500000000000002</v>
      </c>
      <c r="Q131" s="10">
        <v>0.59099999999999997</v>
      </c>
      <c r="R131" s="10">
        <v>338</v>
      </c>
      <c r="S131" s="10">
        <v>6.93</v>
      </c>
      <c r="T131" s="10">
        <v>-6.2359999999999999E-2</v>
      </c>
      <c r="U131" s="10">
        <v>338</v>
      </c>
      <c r="V131" s="10">
        <v>15.59</v>
      </c>
      <c r="W131" s="10">
        <v>25.13</v>
      </c>
      <c r="X131" s="10">
        <v>379</v>
      </c>
      <c r="Y131" s="10">
        <v>13.56</v>
      </c>
      <c r="Z131" s="10">
        <v>18.170000000000002</v>
      </c>
      <c r="AA131" s="10">
        <v>379</v>
      </c>
      <c r="AB131" s="10">
        <v>18.47</v>
      </c>
      <c r="AC131" s="10">
        <v>42.73</v>
      </c>
      <c r="AD131" s="10">
        <v>399</v>
      </c>
      <c r="AE131" s="10">
        <v>18.98</v>
      </c>
      <c r="AF131" s="10">
        <v>35.549999999999997</v>
      </c>
      <c r="AG131" s="10">
        <v>399</v>
      </c>
      <c r="AH131" s="10">
        <v>36.35</v>
      </c>
      <c r="AI131" s="10">
        <v>100.6</v>
      </c>
      <c r="AJ131" s="10">
        <v>491</v>
      </c>
      <c r="AK131" s="10">
        <v>41.99</v>
      </c>
      <c r="AL131" s="10">
        <v>100.8</v>
      </c>
      <c r="AM131" s="10">
        <v>491</v>
      </c>
      <c r="AN131" s="17">
        <f t="shared" si="98"/>
        <v>8.7543244742241537</v>
      </c>
      <c r="AO131" s="17">
        <f t="shared" si="99"/>
        <v>6.627284835405824</v>
      </c>
      <c r="AP131" s="17">
        <f t="shared" si="60"/>
        <v>3.3603840509084679</v>
      </c>
      <c r="AQ131" s="17">
        <f t="shared" si="73"/>
        <v>28.894247628204472</v>
      </c>
      <c r="AR131" s="17">
        <f t="shared" si="74"/>
        <v>26.639268052437178</v>
      </c>
      <c r="AS131" s="17">
        <f t="shared" si="75"/>
        <v>23.417248365254189</v>
      </c>
      <c r="AT131" s="17">
        <f t="shared" si="76"/>
        <v>0.97901922108925821</v>
      </c>
      <c r="AU131" s="17">
        <f t="shared" si="100"/>
        <v>56.093669430599732</v>
      </c>
      <c r="AV131" s="17">
        <f t="shared" si="77"/>
        <v>123.90633056940027</v>
      </c>
      <c r="AW131" s="17">
        <f t="shared" si="87"/>
        <v>0.2444799791399439</v>
      </c>
      <c r="AX131" s="17">
        <f t="shared" si="101"/>
        <v>14.007670980165191</v>
      </c>
      <c r="AY131" s="17">
        <f t="shared" si="79"/>
        <v>-42.085998450434545</v>
      </c>
      <c r="AZ131" s="17"/>
      <c r="BA131" s="17">
        <f>((AN131)^2+(AO131)^2)-(AP131)^2</f>
        <v>109.26692032</v>
      </c>
      <c r="BB131" s="17">
        <f>2*AN131*AO131</f>
        <v>116.0348036644956</v>
      </c>
      <c r="BC131" s="17">
        <f t="shared" si="80"/>
        <v>0.94167367780390843</v>
      </c>
      <c r="BD131" s="17">
        <f t="shared" si="81"/>
        <v>0.34322675647936718</v>
      </c>
      <c r="BE131" s="17">
        <f t="shared" si="82"/>
        <v>19.665444562230928</v>
      </c>
      <c r="BF131" s="17">
        <f>Z131-N131</f>
        <v>15.46</v>
      </c>
      <c r="BG131" s="17"/>
      <c r="BH131" s="10">
        <f>X131</f>
        <v>379</v>
      </c>
      <c r="BI131" s="10">
        <f>AJ131</f>
        <v>491</v>
      </c>
      <c r="BJ131" s="10">
        <f t="shared" si="62"/>
        <v>112</v>
      </c>
      <c r="BK131" s="10">
        <f t="shared" si="63"/>
        <v>435</v>
      </c>
      <c r="BL131" s="10">
        <f t="shared" si="103"/>
        <v>56</v>
      </c>
      <c r="BM131" s="10">
        <v>2000</v>
      </c>
      <c r="BN131" s="10">
        <f t="shared" si="104"/>
        <v>5.0000000000000001E-4</v>
      </c>
      <c r="BO131" s="10">
        <f t="shared" si="83"/>
        <v>5.6000000000000001E-2</v>
      </c>
      <c r="BQ131" s="10">
        <f>AE131-Y131</f>
        <v>5.42</v>
      </c>
      <c r="BR131" s="10">
        <f>AF131-Z131</f>
        <v>17.379999999999995</v>
      </c>
      <c r="BS131" s="14">
        <f t="shared" si="105"/>
        <v>0.54200000000000004</v>
      </c>
      <c r="BT131" s="14">
        <f t="shared" si="106"/>
        <v>1.7379999999999995</v>
      </c>
      <c r="BU131" s="10">
        <f t="shared" si="102"/>
        <v>1.8205515647737085</v>
      </c>
      <c r="BV131" s="10">
        <f t="shared" si="90"/>
        <v>3.3144079999999985</v>
      </c>
      <c r="BW131" s="10">
        <f>AK131-Y131</f>
        <v>28.43</v>
      </c>
      <c r="BX131" s="10">
        <f>AL131-Z131</f>
        <v>82.63</v>
      </c>
      <c r="BY131" s="10">
        <f t="shared" si="64"/>
        <v>0.50767857142857142</v>
      </c>
      <c r="BZ131" s="10">
        <f t="shared" si="65"/>
        <v>1.4755357142857142</v>
      </c>
      <c r="CA131" s="10">
        <f t="shared" si="107"/>
        <v>1.5604304457489953</v>
      </c>
      <c r="CB131" s="10">
        <f t="shared" si="89"/>
        <v>2.4349431760204081</v>
      </c>
      <c r="CD131" s="10">
        <f>(ATAN2(J131-M131,K131-N131))</f>
        <v>1.0324883928222783</v>
      </c>
      <c r="CE131" s="10">
        <f>(ATAN2(V131-Y131,W131-Z131))</f>
        <v>1.2870022175865687</v>
      </c>
      <c r="CF131" s="10">
        <f>ATAN2(AB131-AE131,AC131-AF131)</f>
        <v>1.6417078695975091</v>
      </c>
      <c r="CG131" s="10">
        <f>ATAN2(AH131-AK131,AI131-AL131)</f>
        <v>-3.1061465133310779</v>
      </c>
      <c r="CI131" s="10">
        <f t="shared" si="91"/>
        <v>59.157227304961985</v>
      </c>
      <c r="CJ131" s="10">
        <f t="shared" si="91"/>
        <v>73.73979529168804</v>
      </c>
      <c r="CK131" s="10">
        <f t="shared" si="91"/>
        <v>94.062932121350997</v>
      </c>
      <c r="CL131" s="10">
        <f t="shared" si="91"/>
        <v>-177.96908576314686</v>
      </c>
      <c r="CN131" s="10">
        <f t="shared" si="92"/>
        <v>59.157227304961985</v>
      </c>
      <c r="CO131" s="10">
        <f t="shared" si="92"/>
        <v>73.73979529168804</v>
      </c>
      <c r="CP131" s="10">
        <f t="shared" si="92"/>
        <v>94.062932121350997</v>
      </c>
      <c r="CQ131" s="10">
        <f t="shared" si="88"/>
        <v>177.96908576314686</v>
      </c>
      <c r="CS131" s="10">
        <f t="shared" si="93"/>
        <v>1.0324883928222783</v>
      </c>
      <c r="CT131" s="10">
        <f t="shared" si="93"/>
        <v>1.2870022175865687</v>
      </c>
      <c r="CU131" s="10">
        <f t="shared" si="93"/>
        <v>1.6417078695975094</v>
      </c>
      <c r="CV131" s="10">
        <f t="shared" si="93"/>
        <v>3.1061465133310779</v>
      </c>
      <c r="CX131" s="10">
        <f t="shared" si="94"/>
        <v>0.25451382476429041</v>
      </c>
      <c r="CY131" s="10">
        <f t="shared" si="94"/>
        <v>0.35470565201094062</v>
      </c>
      <c r="CZ131" s="10">
        <f t="shared" si="70"/>
        <v>1.8191442957445092</v>
      </c>
      <c r="DB131" s="10">
        <f t="shared" si="71"/>
        <v>35.470565201094061</v>
      </c>
      <c r="DC131" s="10">
        <f t="shared" si="84"/>
        <v>32.484719566866232</v>
      </c>
      <c r="DE131" s="10">
        <f t="shared" si="95"/>
        <v>1258.160995685065</v>
      </c>
      <c r="DF131" s="10">
        <f t="shared" si="95"/>
        <v>1055.2570053379418</v>
      </c>
      <c r="DH131" s="10">
        <f>(1/12*I131*(F131^2))</f>
        <v>1.6145049224999995E-9</v>
      </c>
      <c r="DJ131" s="10">
        <f t="shared" si="85"/>
        <v>8.5185881481035768E-4</v>
      </c>
      <c r="DK131" s="10">
        <f>((1/2*I131*(CA131^2))*1000)</f>
        <v>9.581501397640306E-2</v>
      </c>
      <c r="DL131" s="10">
        <f>(I131*9.8*(BF131))/1000</f>
        <v>1.1923679600000003E-5</v>
      </c>
      <c r="DM131" s="10">
        <f t="shared" si="108"/>
        <v>9.6678796470813413E-2</v>
      </c>
      <c r="DN131" s="10">
        <f t="shared" si="86"/>
        <v>0.88906610713447276</v>
      </c>
    </row>
    <row r="132" spans="1:118" s="16" customFormat="1" ht="16" x14ac:dyDescent="0.2">
      <c r="A132" s="16" t="s">
        <v>192</v>
      </c>
      <c r="B132" s="16" t="str">
        <f>MID(A132, SEARCH("A",A132), SEARCH("J",A132)- SEARCH("A",A132))</f>
        <v>A5</v>
      </c>
      <c r="C132" s="16">
        <v>100</v>
      </c>
      <c r="D132" s="11" t="str">
        <f>RIGHT(A132, LEN(A132) - SEARCH("J", A132) + 1)</f>
        <v>J3</v>
      </c>
      <c r="E132" s="16">
        <v>15.69</v>
      </c>
      <c r="F132" s="16">
        <f t="shared" ref="F132:F154" si="109">E132/1000</f>
        <v>1.5689999999999999E-2</v>
      </c>
      <c r="G132" s="10">
        <f>VLOOKUP(B132,'[1]General info'!$A$6:$I$12,9,FALSE)</f>
        <v>20.23</v>
      </c>
      <c r="H132" s="19">
        <v>7.8700000000000006E-2</v>
      </c>
      <c r="I132" s="16">
        <f t="shared" si="59"/>
        <v>7.8700000000000002E-5</v>
      </c>
      <c r="J132" s="16">
        <v>-11.55</v>
      </c>
      <c r="K132" s="16">
        <v>6.99</v>
      </c>
      <c r="L132" s="16">
        <v>481</v>
      </c>
      <c r="M132" s="16">
        <v>-7.758</v>
      </c>
      <c r="N132" s="16">
        <v>1.4530000000000001</v>
      </c>
      <c r="O132" s="16">
        <v>481</v>
      </c>
      <c r="P132" s="16">
        <v>1.3380000000000001</v>
      </c>
      <c r="Q132" s="16">
        <v>0.75600000000000001</v>
      </c>
      <c r="R132" s="16">
        <v>481</v>
      </c>
      <c r="S132" s="16">
        <v>-5.4930000000000003</v>
      </c>
      <c r="T132" s="16">
        <v>-1.1140000000000001</v>
      </c>
      <c r="U132" s="16">
        <v>481</v>
      </c>
      <c r="V132" s="20">
        <v>-14.57</v>
      </c>
      <c r="W132" s="20">
        <v>24.05</v>
      </c>
      <c r="X132" s="20">
        <v>540</v>
      </c>
      <c r="Y132" s="20">
        <v>-12.2</v>
      </c>
      <c r="Z132" s="20">
        <v>17.39</v>
      </c>
      <c r="AA132" s="20">
        <v>540</v>
      </c>
      <c r="AB132" s="20">
        <v>-17.11</v>
      </c>
      <c r="AC132" s="20">
        <v>42.74</v>
      </c>
      <c r="AD132" s="20">
        <v>560</v>
      </c>
      <c r="AE132" s="20">
        <v>-17.41</v>
      </c>
      <c r="AF132" s="20">
        <v>35.520000000000003</v>
      </c>
      <c r="AG132" s="20">
        <v>560</v>
      </c>
      <c r="AH132" s="20">
        <v>-30.81</v>
      </c>
      <c r="AI132" s="20">
        <v>100.4</v>
      </c>
      <c r="AJ132" s="20">
        <v>642</v>
      </c>
      <c r="AK132" s="20">
        <v>-37.130000000000003</v>
      </c>
      <c r="AL132" s="20">
        <v>98.91</v>
      </c>
      <c r="AM132" s="20">
        <v>642</v>
      </c>
      <c r="AN132" s="17">
        <f t="shared" si="98"/>
        <v>9.1226654547889687</v>
      </c>
      <c r="AO132" s="17">
        <f t="shared" si="99"/>
        <v>7.0823344315275039</v>
      </c>
      <c r="AP132" s="17">
        <f t="shared" ref="AP132:AP154" si="110">SQRT(((S132-M132)^2)+((T132-N132)^2))</f>
        <v>3.4234067827238994</v>
      </c>
      <c r="AQ132" s="17">
        <f t="shared" si="73"/>
        <v>28.207709938951091</v>
      </c>
      <c r="AR132" s="17">
        <f t="shared" si="74"/>
        <v>26.751052783021457</v>
      </c>
      <c r="AS132" s="17">
        <f t="shared" si="75"/>
        <v>23.601435401263206</v>
      </c>
      <c r="AT132" s="17">
        <f t="shared" si="76"/>
        <v>-1.1202688646347028</v>
      </c>
      <c r="AU132" s="17">
        <f t="shared" si="100"/>
        <v>-64.186677863480995</v>
      </c>
      <c r="AV132" s="17">
        <f t="shared" si="77"/>
        <v>244.18667786348101</v>
      </c>
      <c r="AW132" s="17">
        <f t="shared" si="87"/>
        <v>-7.6477637631627321E-2</v>
      </c>
      <c r="AX132" s="17">
        <f t="shared" si="101"/>
        <v>-4.3818458634231261</v>
      </c>
      <c r="AY132" s="17">
        <f t="shared" si="79"/>
        <v>59.804832000057871</v>
      </c>
      <c r="AZ132" s="17"/>
      <c r="BA132" s="17">
        <f>((AN132)^2+(AO132)^2)-(AP132)^2</f>
        <v>121.66277200000003</v>
      </c>
      <c r="BB132" s="17">
        <f>2*AN132*AO132</f>
        <v>129.21953531551685</v>
      </c>
      <c r="BC132" s="17">
        <f t="shared" si="80"/>
        <v>0.94151996215537082</v>
      </c>
      <c r="BD132" s="17">
        <f t="shared" si="81"/>
        <v>0.34368323505641252</v>
      </c>
      <c r="BE132" s="17">
        <f t="shared" si="82"/>
        <v>19.691598858133759</v>
      </c>
      <c r="BF132" s="17">
        <f>Z132-N132</f>
        <v>15.937000000000001</v>
      </c>
      <c r="BG132" s="17"/>
      <c r="BH132" s="10">
        <f>X132</f>
        <v>540</v>
      </c>
      <c r="BI132" s="10">
        <f>AJ132</f>
        <v>642</v>
      </c>
      <c r="BJ132" s="10">
        <f t="shared" ref="BJ132:BJ154" si="111">BI132-BH132</f>
        <v>102</v>
      </c>
      <c r="BK132" s="10">
        <f t="shared" ref="BK132:BK154" si="112">MEDIAN(BH132:BI132)</f>
        <v>591</v>
      </c>
      <c r="BL132" s="10">
        <f t="shared" si="103"/>
        <v>51</v>
      </c>
      <c r="BM132" s="10">
        <v>2001</v>
      </c>
      <c r="BN132" s="10">
        <f t="shared" si="104"/>
        <v>4.9975012493753122E-4</v>
      </c>
      <c r="BO132" s="10">
        <f t="shared" si="83"/>
        <v>5.0974512743628186E-2</v>
      </c>
      <c r="BP132" s="10"/>
      <c r="BQ132" s="10">
        <f>AE132-Y132</f>
        <v>-5.2100000000000009</v>
      </c>
      <c r="BR132" s="10">
        <f>AF132-Z132</f>
        <v>18.130000000000003</v>
      </c>
      <c r="BS132" s="14">
        <f t="shared" si="105"/>
        <v>-0.52126050000000013</v>
      </c>
      <c r="BT132" s="14">
        <f t="shared" si="106"/>
        <v>1.8139065000000005</v>
      </c>
      <c r="BU132" s="10">
        <f t="shared" si="102"/>
        <v>1.8873180176118973</v>
      </c>
      <c r="BV132" s="10">
        <f t="shared" si="90"/>
        <v>3.5619692996025019</v>
      </c>
      <c r="BW132" s="10">
        <f>AK132-Y132</f>
        <v>-24.930000000000003</v>
      </c>
      <c r="BX132" s="10">
        <f>AL132-Z132</f>
        <v>81.52</v>
      </c>
      <c r="BY132" s="10">
        <f t="shared" ref="BY132:BY154" si="113">(BW132/(BN132*BJ132)/1000)</f>
        <v>-0.48906794117647062</v>
      </c>
      <c r="BZ132" s="10">
        <f t="shared" ref="BZ132:BZ154" si="114">(BX132/(BN132*BJ132)/1000)</f>
        <v>1.5992305882352942</v>
      </c>
      <c r="CA132" s="10">
        <f t="shared" si="107"/>
        <v>1.6723414500137217</v>
      </c>
      <c r="CB132" s="10">
        <f t="shared" si="89"/>
        <v>2.7967259254339973</v>
      </c>
      <c r="CC132" s="10"/>
      <c r="CD132" s="10">
        <f>(ATAN2(J132-M132,K132-N132))</f>
        <v>2.1712801999342535</v>
      </c>
      <c r="CE132" s="10">
        <f>(ATAN2(V132-Y132,W132-Z132))</f>
        <v>1.9126783893219415</v>
      </c>
      <c r="CF132" s="10">
        <f>ATAN2(AB132-AE132,AC132-AF132)</f>
        <v>1.5292689683433383</v>
      </c>
      <c r="CG132" s="10">
        <f>ATAN2(AH132-AK132,AI132-AL132)</f>
        <v>0.2315315842749095</v>
      </c>
      <c r="CH132" s="10"/>
      <c r="CI132" s="10">
        <f t="shared" ref="CI132:CL147" si="115">DEGREES(CD132)</f>
        <v>124.40519159655429</v>
      </c>
      <c r="CJ132" s="10">
        <f t="shared" si="115"/>
        <v>109.58839927402738</v>
      </c>
      <c r="CK132" s="10">
        <f t="shared" si="115"/>
        <v>87.620657626398781</v>
      </c>
      <c r="CL132" s="10">
        <f t="shared" si="115"/>
        <v>13.265782602929853</v>
      </c>
      <c r="CM132" s="10"/>
      <c r="CN132" s="10">
        <f t="shared" ref="CN132:CP147" si="116">IF(CI132&lt;0,CI132*-1,CI132*1)</f>
        <v>124.40519159655429</v>
      </c>
      <c r="CO132" s="10">
        <f t="shared" si="116"/>
        <v>109.58839927402738</v>
      </c>
      <c r="CP132" s="10">
        <f t="shared" si="116"/>
        <v>87.620657626398781</v>
      </c>
      <c r="CQ132" s="10">
        <f t="shared" si="88"/>
        <v>13.265782602929853</v>
      </c>
      <c r="CR132" s="10"/>
      <c r="CS132" s="10">
        <f t="shared" ref="CS132:CV147" si="117">RADIANS(CN132)</f>
        <v>2.1712801999342535</v>
      </c>
      <c r="CT132" s="10">
        <f t="shared" si="117"/>
        <v>1.9126783893219415</v>
      </c>
      <c r="CU132" s="10">
        <f t="shared" si="117"/>
        <v>1.5292689683433383</v>
      </c>
      <c r="CV132" s="10">
        <f t="shared" si="117"/>
        <v>0.2315315842749095</v>
      </c>
      <c r="CW132" s="10"/>
      <c r="CX132" s="10">
        <f t="shared" ref="CX132:CY147" si="118">CT132-CS132</f>
        <v>-0.25860181061231202</v>
      </c>
      <c r="CY132" s="10">
        <f t="shared" si="118"/>
        <v>-0.3834094209786032</v>
      </c>
      <c r="CZ132" s="10">
        <f t="shared" ref="CZ132:CZ154" si="119">CV132-CT132</f>
        <v>-1.681146805047032</v>
      </c>
      <c r="DA132" s="10"/>
      <c r="DB132" s="10">
        <f t="shared" ref="DB132:DB154" si="120">CY132/((BN132*20))</f>
        <v>-38.360112568909251</v>
      </c>
      <c r="DC132" s="10">
        <f>CZ132/(BJ132*BN132)*-1</f>
        <v>32.980144675481476</v>
      </c>
      <c r="DD132" s="10"/>
      <c r="DE132" s="10">
        <f t="shared" ref="DE132:DF147" si="121">DB132^2</f>
        <v>1471.4982362993894</v>
      </c>
      <c r="DF132" s="10">
        <f t="shared" si="121"/>
        <v>1087.6899428156892</v>
      </c>
      <c r="DG132" s="10"/>
      <c r="DH132" s="10">
        <f>(1/12*I132*(F132^2))</f>
        <v>1.6145049224999995E-9</v>
      </c>
      <c r="DI132" s="10"/>
      <c r="DJ132" s="10">
        <f t="shared" si="85"/>
        <v>8.7804038341483652E-4</v>
      </c>
      <c r="DK132" s="10">
        <f>((1/2*I132*(CA132^2))*1000)</f>
        <v>0.1100511651658278</v>
      </c>
      <c r="DL132" s="10">
        <f>(I132*9.8*(BF132))/1000</f>
        <v>1.2291570620000003E-5</v>
      </c>
      <c r="DM132" s="10">
        <f t="shared" ref="DM132" si="122">SUM(DJ132:DL132)</f>
        <v>0.11094149711986263</v>
      </c>
      <c r="DN132" s="10">
        <f t="shared" si="86"/>
        <v>0.79784742132605646</v>
      </c>
    </row>
    <row r="133" spans="1:118" ht="16" x14ac:dyDescent="0.2">
      <c r="A133" s="10" t="s">
        <v>193</v>
      </c>
      <c r="B133" s="10" t="str">
        <f>MID(A133, SEARCH("A",A133), SEARCH("J",A133)- SEARCH("A",A133))</f>
        <v>A5</v>
      </c>
      <c r="C133" s="16">
        <v>100</v>
      </c>
      <c r="D133" s="11" t="str">
        <f>RIGHT(A133, LEN(A133) - SEARCH("J", A133) + 1)</f>
        <v>J4_right</v>
      </c>
      <c r="E133" s="10">
        <v>15.69</v>
      </c>
      <c r="F133" s="10">
        <f t="shared" si="109"/>
        <v>1.5689999999999999E-2</v>
      </c>
      <c r="G133" s="10">
        <f>VLOOKUP(B133,'[1]General info'!$A$6:$I$12,9,FALSE)</f>
        <v>20.23</v>
      </c>
      <c r="H133" s="14">
        <v>7.8700000000000006E-2</v>
      </c>
      <c r="I133" s="10">
        <f t="shared" si="59"/>
        <v>7.8700000000000002E-5</v>
      </c>
      <c r="J133" s="10">
        <v>10.42</v>
      </c>
      <c r="K133" s="10">
        <v>8.109</v>
      </c>
      <c r="L133" s="10">
        <v>469</v>
      </c>
      <c r="M133" s="10">
        <v>8.2840000000000007</v>
      </c>
      <c r="N133" s="10">
        <v>2.214</v>
      </c>
      <c r="O133" s="10">
        <v>469</v>
      </c>
      <c r="P133" s="10">
        <v>2.2549999999999999</v>
      </c>
      <c r="Q133" s="10">
        <v>1.641</v>
      </c>
      <c r="R133" s="10">
        <v>469</v>
      </c>
      <c r="S133" s="10">
        <v>7.101</v>
      </c>
      <c r="T133" s="10">
        <v>4.0039999999999999E-2</v>
      </c>
      <c r="U133" s="10">
        <v>469</v>
      </c>
      <c r="V133" s="10">
        <v>12.03</v>
      </c>
      <c r="W133" s="10">
        <v>23.75</v>
      </c>
      <c r="X133" s="10">
        <v>509</v>
      </c>
      <c r="Y133" s="10">
        <v>11.57</v>
      </c>
      <c r="Z133" s="10">
        <v>17.559999999999999</v>
      </c>
      <c r="AA133" s="10">
        <v>509</v>
      </c>
      <c r="AB133" s="10">
        <v>12.73</v>
      </c>
      <c r="AC133" s="10">
        <v>40.520000000000003</v>
      </c>
      <c r="AD133" s="10">
        <v>529</v>
      </c>
      <c r="AE133" s="10">
        <v>15.44</v>
      </c>
      <c r="AF133" s="10">
        <v>34.83</v>
      </c>
      <c r="AG133" s="10">
        <v>529</v>
      </c>
      <c r="AH133" s="10">
        <v>23.14</v>
      </c>
      <c r="AI133" s="10">
        <v>91.85</v>
      </c>
      <c r="AJ133" s="10">
        <v>610</v>
      </c>
      <c r="AK133" s="10">
        <v>29.16</v>
      </c>
      <c r="AL133" s="10">
        <v>91.59</v>
      </c>
      <c r="AM133" s="10">
        <v>610</v>
      </c>
      <c r="AN133" s="17">
        <f t="shared" si="98"/>
        <v>6.0561679303004805</v>
      </c>
      <c r="AO133" s="17">
        <f t="shared" si="99"/>
        <v>5.1036054825583843</v>
      </c>
      <c r="AP133" s="17">
        <f t="shared" si="110"/>
        <v>2.4749931477884948</v>
      </c>
      <c r="AQ133" s="17">
        <f t="shared" ref="AQ133:AQ154" si="123">SQRT(((V133-P133)^2)+((W133-Q133)^2))</f>
        <v>24.173508351085491</v>
      </c>
      <c r="AR133" s="17">
        <f t="shared" ref="AR133:AR154" si="124">SQRT(((V133-S133)^2)+((W133-T133)^2))</f>
        <v>24.21687932417387</v>
      </c>
      <c r="AS133" s="17">
        <f t="shared" ref="AS133:AS154" si="125">SQRT(((V133-M133)^2)+((W133-N133)^2))</f>
        <v>21.85936440064075</v>
      </c>
      <c r="AT133" s="17">
        <f t="shared" ref="AT133:AT154" si="126">ATAN2((K133-Q133),(J133-P133))</f>
        <v>0.90085316475139399</v>
      </c>
      <c r="AU133" s="17">
        <f t="shared" si="100"/>
        <v>51.615084301258292</v>
      </c>
      <c r="AV133" s="17">
        <f t="shared" ref="AV133:AV154" si="127">180-AU133</f>
        <v>128.38491569874171</v>
      </c>
      <c r="AW133" s="17">
        <f t="shared" si="87"/>
        <v>9.475601928799611E-2</v>
      </c>
      <c r="AX133" s="17">
        <f t="shared" si="101"/>
        <v>5.4291199886624009</v>
      </c>
      <c r="AY133" s="17">
        <f t="shared" ref="AY133:AY154" si="128">AX133-AU133</f>
        <v>-46.185964312595893</v>
      </c>
      <c r="AZ133" s="17"/>
      <c r="BA133" s="17">
        <f>((AN133)^2+(AO133)^2)-(AP133)^2</f>
        <v>56.598367840000002</v>
      </c>
      <c r="BB133" s="17">
        <f>2*AN133*AO133</f>
        <v>61.816583704751594</v>
      </c>
      <c r="BC133" s="17">
        <f t="shared" si="80"/>
        <v>0.91558550227112456</v>
      </c>
      <c r="BD133" s="17">
        <f t="shared" ref="BD133:BD154" si="129">IF(BC133&lt;1,(ACOS(BC133)),(COS(BC133)))</f>
        <v>0.41383478458567979</v>
      </c>
      <c r="BE133" s="17">
        <f t="shared" ref="BE133:BE154" si="130">((180*BD133)/3.14159265359)</f>
        <v>23.710986572463465</v>
      </c>
      <c r="BF133" s="17">
        <f>Z133-N133</f>
        <v>15.345999999999998</v>
      </c>
      <c r="BG133" s="17"/>
      <c r="BH133" s="10">
        <f>X133</f>
        <v>509</v>
      </c>
      <c r="BI133" s="10">
        <f>AJ133</f>
        <v>610</v>
      </c>
      <c r="BJ133" s="10">
        <f t="shared" si="111"/>
        <v>101</v>
      </c>
      <c r="BK133" s="10">
        <f t="shared" si="112"/>
        <v>559.5</v>
      </c>
      <c r="BL133" s="10">
        <f t="shared" si="103"/>
        <v>50.5</v>
      </c>
      <c r="BM133" s="10">
        <v>2000</v>
      </c>
      <c r="BN133" s="10">
        <f t="shared" si="104"/>
        <v>5.0000000000000001E-4</v>
      </c>
      <c r="BO133" s="10">
        <f t="shared" ref="BO133:BO176" si="131">BJ133*BN133</f>
        <v>5.0500000000000003E-2</v>
      </c>
      <c r="BQ133" s="10">
        <f>AE133-Y133</f>
        <v>3.8699999999999992</v>
      </c>
      <c r="BR133" s="10">
        <f>AF133-Z133</f>
        <v>17.27</v>
      </c>
      <c r="BS133" s="14">
        <f t="shared" si="105"/>
        <v>0.3869999999999999</v>
      </c>
      <c r="BT133" s="14">
        <f t="shared" si="106"/>
        <v>1.7270000000000001</v>
      </c>
      <c r="BU133" s="10">
        <f t="shared" si="102"/>
        <v>1.7698299353327711</v>
      </c>
      <c r="BV133" s="10">
        <f t="shared" si="90"/>
        <v>3.1322980000000009</v>
      </c>
      <c r="BW133" s="10">
        <f>AK133-Y133</f>
        <v>17.59</v>
      </c>
      <c r="BX133" s="10">
        <f>AL133-Z133</f>
        <v>74.03</v>
      </c>
      <c r="BY133" s="10">
        <f t="shared" si="113"/>
        <v>0.34831683168316829</v>
      </c>
      <c r="BZ133" s="10">
        <f t="shared" si="114"/>
        <v>1.4659405940594059</v>
      </c>
      <c r="CA133" s="10">
        <f t="shared" si="107"/>
        <v>1.5067536097667211</v>
      </c>
      <c r="CB133" s="10">
        <f t="shared" si="89"/>
        <v>2.2703064405450446</v>
      </c>
      <c r="CD133" s="10">
        <f>(ATAN2(J133-M133,K133-N133))</f>
        <v>1.2231699084120129</v>
      </c>
      <c r="CE133" s="10">
        <f>(ATAN2(V133-Y133,W133-Z133))</f>
        <v>1.4966192647439509</v>
      </c>
      <c r="CF133" s="10">
        <f>ATAN2(AB133-AE133,AC133-AF133)</f>
        <v>2.0152837541732067</v>
      </c>
      <c r="CG133" s="10">
        <f>ATAN2(AH133-AK133,AI133-AL133)</f>
        <v>3.0984301088246435</v>
      </c>
      <c r="CI133" s="10">
        <f t="shared" si="115"/>
        <v>70.082473379411795</v>
      </c>
      <c r="CJ133" s="10">
        <f t="shared" si="115"/>
        <v>85.749967407800796</v>
      </c>
      <c r="CK133" s="10">
        <f t="shared" si="115"/>
        <v>115.46725363540484</v>
      </c>
      <c r="CL133" s="10">
        <f t="shared" si="115"/>
        <v>177.52696835191244</v>
      </c>
      <c r="CN133" s="10">
        <f t="shared" si="116"/>
        <v>70.082473379411795</v>
      </c>
      <c r="CO133" s="10">
        <f t="shared" si="116"/>
        <v>85.749967407800796</v>
      </c>
      <c r="CP133" s="10">
        <f t="shared" si="116"/>
        <v>115.46725363540484</v>
      </c>
      <c r="CQ133" s="10">
        <f t="shared" si="88"/>
        <v>177.52696835191244</v>
      </c>
      <c r="CS133" s="10">
        <f t="shared" si="117"/>
        <v>1.2231699084120129</v>
      </c>
      <c r="CT133" s="10">
        <f t="shared" si="117"/>
        <v>1.4966192647439509</v>
      </c>
      <c r="CU133" s="10">
        <f t="shared" si="117"/>
        <v>2.0152837541732067</v>
      </c>
      <c r="CV133" s="10">
        <f t="shared" si="117"/>
        <v>3.0984301088246435</v>
      </c>
      <c r="CX133" s="10">
        <f t="shared" si="118"/>
        <v>0.27344935633193801</v>
      </c>
      <c r="CY133" s="10">
        <f t="shared" si="118"/>
        <v>0.5186644894292558</v>
      </c>
      <c r="CZ133" s="10">
        <f t="shared" si="119"/>
        <v>1.6018108440806926</v>
      </c>
      <c r="DB133" s="10">
        <f t="shared" si="120"/>
        <v>51.86644894292558</v>
      </c>
      <c r="DC133" s="10">
        <f t="shared" ref="DC133:DC154" si="132">CZ133/(BJ133*BN133)</f>
        <v>31.719026615459256</v>
      </c>
      <c r="DE133" s="10">
        <f t="shared" si="121"/>
        <v>2690.128525949106</v>
      </c>
      <c r="DF133" s="10">
        <f t="shared" si="121"/>
        <v>1006.0966494322126</v>
      </c>
      <c r="DH133" s="10">
        <f>(1/12*I133*(F133^2))</f>
        <v>1.6145049224999995E-9</v>
      </c>
      <c r="DJ133" s="10">
        <f t="shared" ref="DJ133:DJ154" si="133">(1/2*DH133*DF133)*1000</f>
        <v>8.1217399650953181E-4</v>
      </c>
      <c r="DK133" s="10">
        <f>((1/2*I133*(CA133^2))*1000)</f>
        <v>8.9336558435447508E-2</v>
      </c>
      <c r="DL133" s="10">
        <f>(I133*9.8*(BF133))/1000</f>
        <v>1.183575596E-5</v>
      </c>
      <c r="DM133" s="10">
        <f t="shared" si="108"/>
        <v>9.016056818791704E-2</v>
      </c>
      <c r="DN133" s="10">
        <f t="shared" ref="DN133:DN154" si="134">(DJ133/DK133)*100</f>
        <v>0.90911717524510371</v>
      </c>
    </row>
    <row r="134" spans="1:118" ht="16" x14ac:dyDescent="0.2">
      <c r="A134" s="10" t="s">
        <v>194</v>
      </c>
      <c r="B134" s="10" t="str">
        <f>MID(A134, SEARCH("A",A134), SEARCH("J",A134)- SEARCH("A",A134))</f>
        <v>A5</v>
      </c>
      <c r="C134" s="16">
        <v>100</v>
      </c>
      <c r="D134" s="11" t="str">
        <f>RIGHT(A134, LEN(A134) - SEARCH("J", A134) + 1)</f>
        <v>J5_right</v>
      </c>
      <c r="E134" s="10">
        <v>15.69</v>
      </c>
      <c r="F134" s="10">
        <f t="shared" si="109"/>
        <v>1.5689999999999999E-2</v>
      </c>
      <c r="G134" s="10">
        <f>VLOOKUP(B134,'[1]General info'!$A$6:$I$12,9,FALSE)</f>
        <v>20.23</v>
      </c>
      <c r="H134" s="14">
        <v>7.8700000000000006E-2</v>
      </c>
      <c r="I134" s="10">
        <f t="shared" si="59"/>
        <v>7.8700000000000002E-5</v>
      </c>
      <c r="J134" s="10">
        <v>10.87</v>
      </c>
      <c r="K134" s="10">
        <v>8.5050000000000008</v>
      </c>
      <c r="L134" s="10">
        <v>398</v>
      </c>
      <c r="M134" s="10">
        <v>8.2780000000000005</v>
      </c>
      <c r="N134" s="10">
        <v>2.5790000000000002</v>
      </c>
      <c r="O134" s="10">
        <v>398</v>
      </c>
      <c r="P134" s="10">
        <v>0.69</v>
      </c>
      <c r="Q134" s="10">
        <v>2.2639999999999998</v>
      </c>
      <c r="R134" s="10">
        <v>398</v>
      </c>
      <c r="S134" s="10">
        <v>6.9009999999999998</v>
      </c>
      <c r="T134" s="10">
        <v>0.28699999999999998</v>
      </c>
      <c r="U134" s="10">
        <v>398</v>
      </c>
      <c r="V134" s="10">
        <v>13.01</v>
      </c>
      <c r="W134" s="10">
        <v>25.96</v>
      </c>
      <c r="X134" s="10">
        <v>437</v>
      </c>
      <c r="Y134" s="10">
        <v>12.13</v>
      </c>
      <c r="Z134" s="10">
        <v>19.48</v>
      </c>
      <c r="AA134" s="10">
        <v>437</v>
      </c>
      <c r="AB134" s="10">
        <v>15.04</v>
      </c>
      <c r="AC134" s="10">
        <v>45.45</v>
      </c>
      <c r="AD134" s="10">
        <v>457</v>
      </c>
      <c r="AE134" s="10">
        <v>16.79</v>
      </c>
      <c r="AF134" s="10">
        <v>38.950000000000003</v>
      </c>
      <c r="AG134" s="10">
        <v>457</v>
      </c>
      <c r="AH134" s="10">
        <v>25.56</v>
      </c>
      <c r="AI134" s="10">
        <v>99.95</v>
      </c>
      <c r="AJ134" s="10">
        <v>529</v>
      </c>
      <c r="AK134" s="10">
        <v>31.67</v>
      </c>
      <c r="AL134" s="10">
        <v>99.61</v>
      </c>
      <c r="AM134" s="10">
        <v>529</v>
      </c>
      <c r="AN134" s="17">
        <f t="shared" si="98"/>
        <v>7.5945354696650149</v>
      </c>
      <c r="AO134" s="17">
        <f t="shared" si="99"/>
        <v>6.5180556916921173</v>
      </c>
      <c r="AP134" s="17">
        <f t="shared" si="110"/>
        <v>2.6738348864505457</v>
      </c>
      <c r="AQ134" s="17">
        <f t="shared" si="123"/>
        <v>26.70735509180945</v>
      </c>
      <c r="AR134" s="17">
        <f t="shared" si="124"/>
        <v>26.389823985771489</v>
      </c>
      <c r="AS134" s="17">
        <f t="shared" si="125"/>
        <v>23.855041081498896</v>
      </c>
      <c r="AT134" s="17">
        <f t="shared" si="126"/>
        <v>1.0208256756338037</v>
      </c>
      <c r="AU134" s="17">
        <f t="shared" si="100"/>
        <v>58.489002832407706</v>
      </c>
      <c r="AV134" s="17">
        <f t="shared" si="127"/>
        <v>121.51099716759229</v>
      </c>
      <c r="AW134" s="17">
        <f t="shared" ref="AW134:AW154" si="135">ATAN((N134-Q134)/(M134-P134))</f>
        <v>4.1489093047838717E-2</v>
      </c>
      <c r="AX134" s="17">
        <f t="shared" si="101"/>
        <v>2.3771499274667236</v>
      </c>
      <c r="AY134" s="17">
        <f t="shared" si="128"/>
        <v>-56.111852904940982</v>
      </c>
      <c r="AZ134" s="17"/>
      <c r="BA134" s="17">
        <f>((AN134)^2+(AO134)^2)-(AP134)^2</f>
        <v>93.012626000000012</v>
      </c>
      <c r="BB134" s="17">
        <f>2*AN134*AO134</f>
        <v>99.003210287615431</v>
      </c>
      <c r="BC134" s="17">
        <f t="shared" si="80"/>
        <v>0.93949100973380462</v>
      </c>
      <c r="BD134" s="17">
        <f t="shared" si="129"/>
        <v>0.34965484514389433</v>
      </c>
      <c r="BE134" s="17">
        <f t="shared" si="130"/>
        <v>20.033746913044194</v>
      </c>
      <c r="BF134" s="17">
        <f>Z134-N134</f>
        <v>16.901</v>
      </c>
      <c r="BG134" s="17"/>
      <c r="BH134" s="10">
        <f>X134</f>
        <v>437</v>
      </c>
      <c r="BI134" s="10">
        <f>AJ134</f>
        <v>529</v>
      </c>
      <c r="BJ134" s="10">
        <f t="shared" si="111"/>
        <v>92</v>
      </c>
      <c r="BK134" s="10">
        <f t="shared" si="112"/>
        <v>483</v>
      </c>
      <c r="BL134" s="10">
        <f t="shared" si="103"/>
        <v>46</v>
      </c>
      <c r="BM134" s="10">
        <v>2000</v>
      </c>
      <c r="BN134" s="10">
        <f t="shared" si="104"/>
        <v>5.0000000000000001E-4</v>
      </c>
      <c r="BO134" s="10">
        <f t="shared" si="131"/>
        <v>4.5999999999999999E-2</v>
      </c>
      <c r="BQ134" s="10">
        <f>AE134-Y134</f>
        <v>4.6599999999999984</v>
      </c>
      <c r="BR134" s="10">
        <f>AF134-Z134</f>
        <v>19.470000000000002</v>
      </c>
      <c r="BS134" s="14">
        <f t="shared" si="105"/>
        <v>0.4659999999999998</v>
      </c>
      <c r="BT134" s="14">
        <f t="shared" si="106"/>
        <v>1.9470000000000003</v>
      </c>
      <c r="BU134" s="10">
        <f t="shared" si="102"/>
        <v>2.0019902597165653</v>
      </c>
      <c r="BV134" s="10">
        <f t="shared" si="90"/>
        <v>4.0079650000000004</v>
      </c>
      <c r="BW134" s="10">
        <f>AK134-Y134</f>
        <v>19.54</v>
      </c>
      <c r="BX134" s="10">
        <f>AL134-Z134</f>
        <v>80.13</v>
      </c>
      <c r="BY134" s="10">
        <f t="shared" si="113"/>
        <v>0.42478260869565221</v>
      </c>
      <c r="BZ134" s="10">
        <f t="shared" si="114"/>
        <v>1.7419565217391302</v>
      </c>
      <c r="CA134" s="10">
        <f t="shared" si="107"/>
        <v>1.7930010564078795</v>
      </c>
      <c r="CB134" s="10">
        <f t="shared" si="89"/>
        <v>3.2148527882797722</v>
      </c>
      <c r="CD134" s="10">
        <f>(ATAN2(J134-M134,K134-N134))</f>
        <v>1.1584744121094595</v>
      </c>
      <c r="CE134" s="10">
        <f>(ATAN2(V134-Y134,W134-Z134))</f>
        <v>1.4358195769409734</v>
      </c>
      <c r="CF134" s="10">
        <f>ATAN2(AB134-AE134,AC134-AF134)</f>
        <v>1.8337910584758159</v>
      </c>
      <c r="CG134" s="10">
        <f>ATAN2(AH134-AK134,AI134-AL134)</f>
        <v>3.0860035029491102</v>
      </c>
      <c r="CI134" s="10">
        <f t="shared" si="115"/>
        <v>66.375694487771256</v>
      </c>
      <c r="CJ134" s="10">
        <f t="shared" si="115"/>
        <v>82.266401900977158</v>
      </c>
      <c r="CK134" s="10">
        <f t="shared" si="115"/>
        <v>105.0684881594922</v>
      </c>
      <c r="CL134" s="10">
        <f t="shared" si="115"/>
        <v>176.81497628157192</v>
      </c>
      <c r="CN134" s="10">
        <f t="shared" si="116"/>
        <v>66.375694487771256</v>
      </c>
      <c r="CO134" s="10">
        <f t="shared" si="116"/>
        <v>82.266401900977158</v>
      </c>
      <c r="CP134" s="10">
        <f t="shared" si="116"/>
        <v>105.0684881594922</v>
      </c>
      <c r="CQ134" s="10">
        <f t="shared" ref="CQ134:CQ155" si="136">(IF(CL134&lt;0,CL134*-1,CL134*1))</f>
        <v>176.81497628157192</v>
      </c>
      <c r="CS134" s="10">
        <f t="shared" si="117"/>
        <v>1.1584744121094595</v>
      </c>
      <c r="CT134" s="10">
        <f t="shared" si="117"/>
        <v>1.4358195769409736</v>
      </c>
      <c r="CU134" s="10">
        <f t="shared" si="117"/>
        <v>1.8337910584758159</v>
      </c>
      <c r="CV134" s="10">
        <f t="shared" si="117"/>
        <v>3.0860035029491102</v>
      </c>
      <c r="CX134" s="10">
        <f t="shared" si="118"/>
        <v>0.27734516483151417</v>
      </c>
      <c r="CY134" s="10">
        <f t="shared" si="118"/>
        <v>0.3979714815348423</v>
      </c>
      <c r="CZ134" s="10">
        <f t="shared" si="119"/>
        <v>1.6501839260081366</v>
      </c>
      <c r="DB134" s="10">
        <f t="shared" si="120"/>
        <v>39.79714815348423</v>
      </c>
      <c r="DC134" s="10">
        <f t="shared" si="132"/>
        <v>35.873563608872537</v>
      </c>
      <c r="DE134" s="10">
        <f t="shared" si="121"/>
        <v>1583.8130011503733</v>
      </c>
      <c r="DF134" s="10">
        <f t="shared" si="121"/>
        <v>1286.912565999824</v>
      </c>
      <c r="DH134" s="10">
        <f>(1/12*I134*(F134^2))</f>
        <v>1.6145049224999995E-9</v>
      </c>
      <c r="DJ134" s="10">
        <f t="shared" si="133"/>
        <v>1.0388633363169106E-3</v>
      </c>
      <c r="DK134" s="10">
        <f>((1/2*I134*(CA134^2))*1000)</f>
        <v>0.12650445721880904</v>
      </c>
      <c r="DL134" s="10">
        <f>(I134*9.8*(BF134))/1000</f>
        <v>1.3035065260000001E-5</v>
      </c>
      <c r="DM134" s="10">
        <f t="shared" si="108"/>
        <v>0.12755635562038595</v>
      </c>
      <c r="DN134" s="10">
        <f t="shared" si="134"/>
        <v>0.82120690381686368</v>
      </c>
    </row>
    <row r="135" spans="1:118" ht="16" x14ac:dyDescent="0.2">
      <c r="A135" s="10" t="s">
        <v>195</v>
      </c>
      <c r="B135" s="10" t="str">
        <f>MID(A135, SEARCH("A",A135), SEARCH("J",A135)- SEARCH("A",A135))</f>
        <v>A6</v>
      </c>
      <c r="C135" s="16">
        <v>100</v>
      </c>
      <c r="D135" s="11" t="str">
        <f>RIGHT(A135, LEN(A135) - SEARCH("J", A135) + 1)</f>
        <v>J1</v>
      </c>
      <c r="E135" s="10">
        <v>16.21</v>
      </c>
      <c r="F135" s="10">
        <f t="shared" si="109"/>
        <v>1.6210000000000002E-2</v>
      </c>
      <c r="G135" s="10">
        <f>VLOOKUP(B135,'[1]General info'!$A$6:$I$12,9,FALSE)</f>
        <v>22.619999999999997</v>
      </c>
      <c r="H135" s="10">
        <v>8.2199999999999995E-2</v>
      </c>
      <c r="I135" s="10">
        <f t="shared" si="59"/>
        <v>8.2199999999999992E-5</v>
      </c>
      <c r="J135" s="10">
        <v>12.97</v>
      </c>
      <c r="K135" s="10">
        <v>8.141</v>
      </c>
      <c r="L135" s="10">
        <v>225</v>
      </c>
      <c r="M135" s="10">
        <v>9.2780000000000005</v>
      </c>
      <c r="N135" s="10">
        <v>2.089</v>
      </c>
      <c r="O135" s="10">
        <v>225</v>
      </c>
      <c r="P135" s="10">
        <v>0.29299999999999998</v>
      </c>
      <c r="Q135" s="10">
        <v>4.4980000000000002</v>
      </c>
      <c r="R135" s="10">
        <v>225</v>
      </c>
      <c r="S135" s="10">
        <v>7.585</v>
      </c>
      <c r="T135" s="10">
        <v>0.20499999999999999</v>
      </c>
      <c r="U135" s="10">
        <v>225</v>
      </c>
      <c r="V135" s="10">
        <v>13.51</v>
      </c>
      <c r="W135" s="10">
        <v>25.5</v>
      </c>
      <c r="X135" s="10">
        <v>266</v>
      </c>
      <c r="Y135" s="10">
        <v>12.73</v>
      </c>
      <c r="Z135" s="10">
        <v>18.47</v>
      </c>
      <c r="AA135" s="10">
        <v>266</v>
      </c>
      <c r="AB135" s="10">
        <v>14.95</v>
      </c>
      <c r="AC135" s="10">
        <v>43.92</v>
      </c>
      <c r="AD135" s="10">
        <v>286</v>
      </c>
      <c r="AE135" s="10">
        <v>16</v>
      </c>
      <c r="AF135" s="10">
        <v>36.82</v>
      </c>
      <c r="AG135" s="10">
        <v>286</v>
      </c>
      <c r="AH135" s="10">
        <v>24.13</v>
      </c>
      <c r="AI135" s="10">
        <v>101</v>
      </c>
      <c r="AJ135" s="10">
        <v>364</v>
      </c>
      <c r="AK135" s="10">
        <v>29.39</v>
      </c>
      <c r="AL135" s="10">
        <v>99.9</v>
      </c>
      <c r="AM135" s="10">
        <v>364</v>
      </c>
      <c r="AN135" s="17">
        <f t="shared" si="98"/>
        <v>9.3023387381883715</v>
      </c>
      <c r="AO135" s="17">
        <f t="shared" si="99"/>
        <v>8.4618622654826989</v>
      </c>
      <c r="AP135" s="17">
        <f t="shared" si="110"/>
        <v>2.5329241994185301</v>
      </c>
      <c r="AQ135" s="17">
        <f t="shared" si="123"/>
        <v>24.814775699167622</v>
      </c>
      <c r="AR135" s="17">
        <f t="shared" si="124"/>
        <v>25.979658388824131</v>
      </c>
      <c r="AS135" s="17">
        <f t="shared" si="125"/>
        <v>23.790433896841815</v>
      </c>
      <c r="AT135" s="17">
        <f t="shared" si="126"/>
        <v>1.29096581764484</v>
      </c>
      <c r="AU135" s="17">
        <f t="shared" si="100"/>
        <v>73.966892846704795</v>
      </c>
      <c r="AV135" s="17">
        <f t="shared" si="127"/>
        <v>106.03310715329521</v>
      </c>
      <c r="AW135" s="17">
        <f t="shared" si="135"/>
        <v>-0.26195270357596034</v>
      </c>
      <c r="AX135" s="17">
        <f t="shared" si="101"/>
        <v>-15.008784346944035</v>
      </c>
      <c r="AY135" s="17">
        <f t="shared" si="128"/>
        <v>-88.975677193648835</v>
      </c>
      <c r="AZ135" s="17"/>
      <c r="BA135" s="17">
        <f>((AN135)^2+(AO135)^2)-(AP135)^2</f>
        <v>151.72091400000002</v>
      </c>
      <c r="BB135" s="17">
        <f>2*AN135*AO135</f>
        <v>157.43021829882824</v>
      </c>
      <c r="BC135" s="17">
        <f t="shared" si="80"/>
        <v>0.96373438110851739</v>
      </c>
      <c r="BD135" s="17">
        <f t="shared" si="129"/>
        <v>0.27013686512258284</v>
      </c>
      <c r="BE135" s="17">
        <f t="shared" si="130"/>
        <v>15.477702262417745</v>
      </c>
      <c r="BF135" s="17">
        <f>Z135-N135</f>
        <v>16.381</v>
      </c>
      <c r="BG135" s="17"/>
      <c r="BH135" s="10">
        <f>X135</f>
        <v>266</v>
      </c>
      <c r="BI135" s="10">
        <f>AJ135</f>
        <v>364</v>
      </c>
      <c r="BJ135" s="10">
        <f t="shared" si="111"/>
        <v>98</v>
      </c>
      <c r="BK135" s="10">
        <f t="shared" si="112"/>
        <v>315</v>
      </c>
      <c r="BL135" s="10">
        <f t="shared" si="103"/>
        <v>49</v>
      </c>
      <c r="BM135" s="10">
        <v>2000</v>
      </c>
      <c r="BN135" s="10">
        <f t="shared" si="104"/>
        <v>5.0000000000000001E-4</v>
      </c>
      <c r="BO135" s="10">
        <f t="shared" si="131"/>
        <v>4.9000000000000002E-2</v>
      </c>
      <c r="BQ135" s="10">
        <f>AE135-Y135</f>
        <v>3.2699999999999996</v>
      </c>
      <c r="BR135" s="10">
        <f>AF135-Z135</f>
        <v>18.350000000000001</v>
      </c>
      <c r="BS135" s="14">
        <f t="shared" si="105"/>
        <v>0.32699999999999996</v>
      </c>
      <c r="BT135" s="14">
        <f t="shared" si="106"/>
        <v>1.835</v>
      </c>
      <c r="BU135" s="10">
        <f t="shared" si="102"/>
        <v>1.863908259544981</v>
      </c>
      <c r="BV135" s="10">
        <f t="shared" si="90"/>
        <v>3.474154</v>
      </c>
      <c r="BW135" s="10">
        <f>AK135-Y135</f>
        <v>16.66</v>
      </c>
      <c r="BX135" s="10">
        <f>AL135-Z135</f>
        <v>81.430000000000007</v>
      </c>
      <c r="BY135" s="10">
        <f t="shared" si="113"/>
        <v>0.34</v>
      </c>
      <c r="BZ135" s="10">
        <f t="shared" si="114"/>
        <v>1.6618367346938776</v>
      </c>
      <c r="CA135" s="10">
        <f t="shared" si="107"/>
        <v>1.6962609860448981</v>
      </c>
      <c r="CB135" s="10">
        <f t="shared" si="89"/>
        <v>2.8773013327780097</v>
      </c>
      <c r="CD135" s="10">
        <f>(ATAN2(J135-M135,K135-N135))</f>
        <v>1.0230225948764762</v>
      </c>
      <c r="CE135" s="10">
        <f>(ATAN2(V135-Y135,W135-Z135))</f>
        <v>1.460295233644713</v>
      </c>
      <c r="CF135" s="10">
        <f>ATAN2(AB135-AE135,AC135-AF135)</f>
        <v>1.7176194499274835</v>
      </c>
      <c r="CG135" s="10">
        <f>ATAN2(AH135-AK135,AI135-AL135)</f>
        <v>2.9354381936485945</v>
      </c>
      <c r="CI135" s="10">
        <f t="shared" si="115"/>
        <v>58.614877032943923</v>
      </c>
      <c r="CJ135" s="10">
        <f t="shared" si="115"/>
        <v>83.668753730912513</v>
      </c>
      <c r="CK135" s="10">
        <f t="shared" si="115"/>
        <v>98.412345290426842</v>
      </c>
      <c r="CL135" s="10">
        <f t="shared" si="115"/>
        <v>168.18821951757053</v>
      </c>
      <c r="CN135" s="10">
        <f t="shared" si="116"/>
        <v>58.614877032943923</v>
      </c>
      <c r="CO135" s="10">
        <f t="shared" si="116"/>
        <v>83.668753730912513</v>
      </c>
      <c r="CP135" s="10">
        <f t="shared" si="116"/>
        <v>98.412345290426842</v>
      </c>
      <c r="CQ135" s="10">
        <f t="shared" si="136"/>
        <v>168.18821951757053</v>
      </c>
      <c r="CS135" s="10">
        <f t="shared" si="117"/>
        <v>1.0230225948764762</v>
      </c>
      <c r="CT135" s="10">
        <f t="shared" si="117"/>
        <v>1.460295233644713</v>
      </c>
      <c r="CU135" s="10">
        <f t="shared" si="117"/>
        <v>1.7176194499274835</v>
      </c>
      <c r="CV135" s="10">
        <f t="shared" si="117"/>
        <v>2.9354381936485949</v>
      </c>
      <c r="CX135" s="10">
        <f t="shared" si="118"/>
        <v>0.43727263876823685</v>
      </c>
      <c r="CY135" s="10">
        <f t="shared" si="118"/>
        <v>0.25732421628277047</v>
      </c>
      <c r="CZ135" s="10">
        <f t="shared" si="119"/>
        <v>1.4751429600038819</v>
      </c>
      <c r="DB135" s="10">
        <f t="shared" si="120"/>
        <v>25.732421628277045</v>
      </c>
      <c r="DC135" s="10">
        <f t="shared" si="132"/>
        <v>30.10495836742616</v>
      </c>
      <c r="DE135" s="10">
        <f t="shared" si="121"/>
        <v>662.15752285542021</v>
      </c>
      <c r="DF135" s="10">
        <f t="shared" si="121"/>
        <v>906.30851830446238</v>
      </c>
      <c r="DH135" s="10">
        <f>(1/12*I135*(F135^2))</f>
        <v>1.7999340850000001E-9</v>
      </c>
      <c r="DJ135" s="10">
        <f t="shared" si="133"/>
        <v>8.1564779681102424E-4</v>
      </c>
      <c r="DK135" s="10">
        <f>((1/2*I135*(CA135^2))*1000)</f>
        <v>0.11825708477717618</v>
      </c>
      <c r="DL135" s="10">
        <f>(I135*9.8*(BF135))/1000</f>
        <v>1.319587836E-5</v>
      </c>
      <c r="DM135" s="10">
        <f t="shared" si="108"/>
        <v>0.11908592845234721</v>
      </c>
      <c r="DN135" s="10">
        <f t="shared" si="134"/>
        <v>0.68972425487055944</v>
      </c>
    </row>
    <row r="136" spans="1:118" ht="16" x14ac:dyDescent="0.2">
      <c r="A136" s="10" t="s">
        <v>196</v>
      </c>
      <c r="B136" s="10" t="str">
        <f>MID(A136, SEARCH("A",A136), SEARCH("J",A136)- SEARCH("A",A136))</f>
        <v>A6</v>
      </c>
      <c r="C136" s="16">
        <v>100</v>
      </c>
      <c r="D136" s="11" t="str">
        <f>RIGHT(A136, LEN(A136) - SEARCH("J", A136) + 1)</f>
        <v>J2</v>
      </c>
      <c r="E136" s="10">
        <v>16.21</v>
      </c>
      <c r="F136" s="10">
        <f t="shared" si="109"/>
        <v>1.6210000000000002E-2</v>
      </c>
      <c r="G136" s="10">
        <f>VLOOKUP(B136,'[1]General info'!$A$6:$I$12,9,FALSE)</f>
        <v>22.619999999999997</v>
      </c>
      <c r="H136" s="10">
        <v>8.2199999999999995E-2</v>
      </c>
      <c r="I136" s="10">
        <f t="shared" si="59"/>
        <v>8.2199999999999992E-5</v>
      </c>
      <c r="J136" s="10">
        <v>14.54</v>
      </c>
      <c r="K136" s="10">
        <v>9.4730000000000008</v>
      </c>
      <c r="L136" s="10">
        <v>234</v>
      </c>
      <c r="M136" s="10">
        <v>11.16</v>
      </c>
      <c r="N136" s="10">
        <v>2.7130000000000001</v>
      </c>
      <c r="O136" s="10">
        <v>234</v>
      </c>
      <c r="P136" s="10">
        <v>1.286</v>
      </c>
      <c r="Q136" s="10">
        <v>4.9029999999999996</v>
      </c>
      <c r="R136" s="10">
        <v>234</v>
      </c>
      <c r="S136" s="10">
        <v>9.6660000000000004</v>
      </c>
      <c r="T136" s="10">
        <v>0.17199999999999999</v>
      </c>
      <c r="U136" s="10">
        <v>234</v>
      </c>
      <c r="V136" s="10">
        <v>14.49</v>
      </c>
      <c r="W136" s="10">
        <v>27.82</v>
      </c>
      <c r="X136" s="10">
        <v>273</v>
      </c>
      <c r="Y136" s="10">
        <v>13.23</v>
      </c>
      <c r="Z136" s="10">
        <v>20.37</v>
      </c>
      <c r="AA136" s="10">
        <v>273</v>
      </c>
      <c r="AB136" s="10">
        <v>14.1</v>
      </c>
      <c r="AC136" s="10">
        <v>47.2</v>
      </c>
      <c r="AD136" s="10">
        <v>293</v>
      </c>
      <c r="AE136" s="10">
        <v>14.96</v>
      </c>
      <c r="AF136" s="10">
        <v>39.92</v>
      </c>
      <c r="AG136" s="10">
        <v>293</v>
      </c>
      <c r="AH136" s="10">
        <v>16.05</v>
      </c>
      <c r="AI136" s="10">
        <v>105.8</v>
      </c>
      <c r="AJ136" s="10">
        <v>371</v>
      </c>
      <c r="AK136" s="10">
        <v>21.68</v>
      </c>
      <c r="AL136" s="10">
        <v>105.9</v>
      </c>
      <c r="AM136" s="10">
        <v>371</v>
      </c>
      <c r="AN136" s="17">
        <f t="shared" si="98"/>
        <v>10.113949574721046</v>
      </c>
      <c r="AO136" s="17">
        <f t="shared" si="99"/>
        <v>9.6232406703771058</v>
      </c>
      <c r="AP136" s="17">
        <f t="shared" si="110"/>
        <v>2.947662972593712</v>
      </c>
      <c r="AQ136" s="17">
        <f t="shared" si="123"/>
        <v>26.448714619050961</v>
      </c>
      <c r="AR136" s="17">
        <f t="shared" si="124"/>
        <v>28.065688660711675</v>
      </c>
      <c r="AS136" s="17">
        <f t="shared" si="125"/>
        <v>25.326870098770595</v>
      </c>
      <c r="AT136" s="17">
        <f t="shared" si="126"/>
        <v>1.238760111497011</v>
      </c>
      <c r="AU136" s="17">
        <f t="shared" si="100"/>
        <v>70.975726217934024</v>
      </c>
      <c r="AV136" s="17">
        <f t="shared" si="127"/>
        <v>109.02427378206598</v>
      </c>
      <c r="AW136" s="17">
        <f t="shared" si="135"/>
        <v>-0.2182614217131589</v>
      </c>
      <c r="AX136" s="17">
        <f t="shared" si="101"/>
        <v>-12.505458294689031</v>
      </c>
      <c r="AY136" s="17">
        <f t="shared" si="128"/>
        <v>-83.481184512623059</v>
      </c>
      <c r="AZ136" s="17"/>
      <c r="BA136" s="17">
        <f>((AN136)^2+(AO136)^2)-(AP136)^2</f>
        <v>186.21002000000004</v>
      </c>
      <c r="BB136" s="17">
        <f>2*AN136*AO136</f>
        <v>194.65794177119761</v>
      </c>
      <c r="BC136" s="17">
        <f t="shared" si="80"/>
        <v>0.95660119646632591</v>
      </c>
      <c r="BD136" s="17">
        <f t="shared" si="129"/>
        <v>0.29569036927667947</v>
      </c>
      <c r="BE136" s="17">
        <f t="shared" si="130"/>
        <v>16.9418102022174</v>
      </c>
      <c r="BF136" s="17">
        <f>Z136-N136</f>
        <v>17.657</v>
      </c>
      <c r="BG136" s="17"/>
      <c r="BH136" s="10">
        <f>X136</f>
        <v>273</v>
      </c>
      <c r="BI136" s="10">
        <f>AJ136</f>
        <v>371</v>
      </c>
      <c r="BJ136" s="10">
        <f t="shared" si="111"/>
        <v>98</v>
      </c>
      <c r="BK136" s="10">
        <f t="shared" si="112"/>
        <v>322</v>
      </c>
      <c r="BL136" s="10">
        <f t="shared" si="103"/>
        <v>49</v>
      </c>
      <c r="BM136" s="10">
        <v>2000</v>
      </c>
      <c r="BN136" s="10">
        <f t="shared" si="104"/>
        <v>5.0000000000000001E-4</v>
      </c>
      <c r="BO136" s="10">
        <f t="shared" si="131"/>
        <v>4.9000000000000002E-2</v>
      </c>
      <c r="BQ136" s="10">
        <f>AE136-Y136</f>
        <v>1.7300000000000004</v>
      </c>
      <c r="BR136" s="10">
        <f>AF136-Z136</f>
        <v>19.55</v>
      </c>
      <c r="BS136" s="14">
        <f t="shared" si="105"/>
        <v>0.17300000000000001</v>
      </c>
      <c r="BT136" s="14">
        <f t="shared" si="106"/>
        <v>1.9550000000000001</v>
      </c>
      <c r="BU136" s="10">
        <f t="shared" si="102"/>
        <v>1.9626395491786057</v>
      </c>
      <c r="BV136" s="10">
        <f t="shared" si="90"/>
        <v>3.8519540000000005</v>
      </c>
      <c r="BW136" s="10">
        <f>AK136-Y136</f>
        <v>8.4499999999999993</v>
      </c>
      <c r="BX136" s="10">
        <f>AL136-Z136</f>
        <v>85.53</v>
      </c>
      <c r="BY136" s="10">
        <f t="shared" si="113"/>
        <v>0.17244897959183672</v>
      </c>
      <c r="BZ136" s="10">
        <f t="shared" si="114"/>
        <v>1.7455102040816326</v>
      </c>
      <c r="CA136" s="10">
        <f t="shared" si="107"/>
        <v>1.7540081308578273</v>
      </c>
      <c r="CB136" s="10">
        <f t="shared" si="89"/>
        <v>3.076544523115369</v>
      </c>
      <c r="CD136" s="10">
        <f>(ATAN2(J136-M136,K136-N136))</f>
        <v>1.1071487177940906</v>
      </c>
      <c r="CE136" s="10">
        <f>(ATAN2(V136-Y136,W136-Z136))</f>
        <v>1.4032542683976053</v>
      </c>
      <c r="CF136" s="10">
        <f>ATAN2(AB136-AE136,AC136-AF136)</f>
        <v>1.6883832351761312</v>
      </c>
      <c r="CG136" s="10">
        <f>ATAN2(AH136-AK136,AI136-AL136)</f>
        <v>-3.1238325317932207</v>
      </c>
      <c r="CI136" s="10">
        <f t="shared" si="115"/>
        <v>63.434948822922017</v>
      </c>
      <c r="CJ136" s="10">
        <f t="shared" si="115"/>
        <v>80.400547162900835</v>
      </c>
      <c r="CK136" s="10">
        <f t="shared" si="115"/>
        <v>96.737233576236235</v>
      </c>
      <c r="CL136" s="10">
        <f t="shared" si="115"/>
        <v>-178.98241997741809</v>
      </c>
      <c r="CN136" s="10">
        <f t="shared" si="116"/>
        <v>63.434948822922017</v>
      </c>
      <c r="CO136" s="10">
        <f t="shared" si="116"/>
        <v>80.400547162900835</v>
      </c>
      <c r="CP136" s="10">
        <f t="shared" si="116"/>
        <v>96.737233576236235</v>
      </c>
      <c r="CQ136" s="10">
        <f t="shared" si="136"/>
        <v>178.98241997741809</v>
      </c>
      <c r="CS136" s="10">
        <f t="shared" si="117"/>
        <v>1.1071487177940906</v>
      </c>
      <c r="CT136" s="10">
        <f t="shared" si="117"/>
        <v>1.4032542683976053</v>
      </c>
      <c r="CU136" s="10">
        <f t="shared" si="117"/>
        <v>1.6883832351761312</v>
      </c>
      <c r="CV136" s="10">
        <f t="shared" si="117"/>
        <v>3.1238325317932207</v>
      </c>
      <c r="CX136" s="10">
        <f t="shared" si="118"/>
        <v>0.29610555060351462</v>
      </c>
      <c r="CY136" s="10">
        <f t="shared" si="118"/>
        <v>0.28512896677852595</v>
      </c>
      <c r="CZ136" s="10">
        <f t="shared" si="119"/>
        <v>1.7205782633956155</v>
      </c>
      <c r="DB136" s="10">
        <f t="shared" si="120"/>
        <v>28.512896677852595</v>
      </c>
      <c r="DC136" s="10">
        <f t="shared" si="132"/>
        <v>35.113842110114604</v>
      </c>
      <c r="DE136" s="10">
        <f t="shared" si="121"/>
        <v>812.98527696189751</v>
      </c>
      <c r="DF136" s="10">
        <f t="shared" si="121"/>
        <v>1232.9819077340576</v>
      </c>
      <c r="DH136" s="10">
        <f>(1/12*I136*(F136^2))</f>
        <v>1.7999340850000001E-9</v>
      </c>
      <c r="DJ136" s="10">
        <f t="shared" si="133"/>
        <v>1.1096430809594277E-3</v>
      </c>
      <c r="DK136" s="10">
        <f>((1/2*I136*(CA136^2))*1000)</f>
        <v>0.12644597990004167</v>
      </c>
      <c r="DL136" s="10">
        <f>(I136*9.8*(BF136))/1000</f>
        <v>1.4223772919999998E-5</v>
      </c>
      <c r="DM136" s="10">
        <f t="shared" si="108"/>
        <v>0.12756984675392111</v>
      </c>
      <c r="DN136" s="10">
        <f t="shared" si="134"/>
        <v>0.87756295758601821</v>
      </c>
    </row>
    <row r="137" spans="1:118" ht="16" x14ac:dyDescent="0.2">
      <c r="A137" s="10" t="s">
        <v>197</v>
      </c>
      <c r="B137" s="10" t="str">
        <f>MID(A137, SEARCH("A",A137), SEARCH("J",A137)- SEARCH("A",A137))</f>
        <v>A6</v>
      </c>
      <c r="C137" s="16">
        <v>100</v>
      </c>
      <c r="D137" s="11" t="str">
        <f>RIGHT(A137, LEN(A137) - SEARCH("J", A137) + 1)</f>
        <v>J3</v>
      </c>
      <c r="E137" s="10">
        <v>16.21</v>
      </c>
      <c r="F137" s="10">
        <f t="shared" si="109"/>
        <v>1.6210000000000002E-2</v>
      </c>
      <c r="G137" s="10">
        <f>VLOOKUP(B137,'[1]General info'!$A$6:$I$12,9,FALSE)</f>
        <v>22.619999999999997</v>
      </c>
      <c r="H137" s="10">
        <v>8.2199999999999995E-2</v>
      </c>
      <c r="I137" s="10">
        <f t="shared" si="59"/>
        <v>8.2199999999999992E-5</v>
      </c>
      <c r="J137" s="10">
        <v>11.59</v>
      </c>
      <c r="K137" s="10">
        <v>10.029999999999999</v>
      </c>
      <c r="L137" s="10">
        <v>165</v>
      </c>
      <c r="M137" s="10">
        <v>9.452</v>
      </c>
      <c r="N137" s="10">
        <v>3.383</v>
      </c>
      <c r="O137" s="10">
        <v>165</v>
      </c>
      <c r="P137" s="10">
        <v>0.54400000000000004</v>
      </c>
      <c r="Q137" s="10">
        <v>3.18</v>
      </c>
      <c r="R137" s="10">
        <v>165</v>
      </c>
      <c r="S137" s="10">
        <v>7.83</v>
      </c>
      <c r="T137" s="10">
        <v>-0.57399999999999995</v>
      </c>
      <c r="U137" s="10">
        <v>165</v>
      </c>
      <c r="V137" s="10">
        <v>11.82</v>
      </c>
      <c r="W137" s="10">
        <v>25.39</v>
      </c>
      <c r="X137" s="10">
        <v>190</v>
      </c>
      <c r="Y137" s="10">
        <v>11.2</v>
      </c>
      <c r="Z137" s="10">
        <v>18.48</v>
      </c>
      <c r="AA137" s="10">
        <v>190</v>
      </c>
      <c r="AB137" s="10">
        <v>11.48</v>
      </c>
      <c r="AC137" s="10">
        <v>42.69</v>
      </c>
      <c r="AD137" s="10">
        <v>210</v>
      </c>
      <c r="AE137" s="10">
        <v>12.51</v>
      </c>
      <c r="AF137" s="10">
        <v>36.090000000000003</v>
      </c>
      <c r="AG137" s="10">
        <v>210</v>
      </c>
      <c r="AH137" s="10">
        <v>14.21</v>
      </c>
      <c r="AI137" s="10">
        <v>96.32</v>
      </c>
      <c r="AJ137" s="10">
        <v>286</v>
      </c>
      <c r="AK137" s="10">
        <v>18.48</v>
      </c>
      <c r="AL137" s="10">
        <v>95.72</v>
      </c>
      <c r="AM137" s="10">
        <v>286</v>
      </c>
      <c r="AN137" s="17">
        <f t="shared" si="98"/>
        <v>8.9103127330077481</v>
      </c>
      <c r="AO137" s="17">
        <f t="shared" si="99"/>
        <v>8.1962376734694562</v>
      </c>
      <c r="AP137" s="17">
        <f t="shared" si="110"/>
        <v>4.2765328246138834</v>
      </c>
      <c r="AQ137" s="17">
        <f t="shared" si="123"/>
        <v>24.908477994450003</v>
      </c>
      <c r="AR137" s="17">
        <f t="shared" si="124"/>
        <v>26.268791293091507</v>
      </c>
      <c r="AS137" s="17">
        <f t="shared" si="125"/>
        <v>22.134034268519599</v>
      </c>
      <c r="AT137" s="17">
        <f t="shared" si="126"/>
        <v>1.0157038231537283</v>
      </c>
      <c r="AU137" s="17">
        <f t="shared" si="100"/>
        <v>58.195542302010779</v>
      </c>
      <c r="AV137" s="17">
        <f t="shared" si="127"/>
        <v>121.80445769798922</v>
      </c>
      <c r="AW137" s="17">
        <f t="shared" si="135"/>
        <v>2.2784561132266023E-2</v>
      </c>
      <c r="AX137" s="17">
        <f t="shared" si="101"/>
        <v>1.3054591909366593</v>
      </c>
      <c r="AY137" s="17">
        <f t="shared" si="128"/>
        <v>-56.890083111074119</v>
      </c>
      <c r="AZ137" s="17"/>
      <c r="BA137" s="17">
        <f>((AN137)^2+(AO137)^2)-(AP137)^2</f>
        <v>128.283252</v>
      </c>
      <c r="BB137" s="17">
        <f>2*AN137*AO137</f>
        <v>146.06208180934539</v>
      </c>
      <c r="BC137" s="17">
        <f t="shared" si="80"/>
        <v>0.87827895105211451</v>
      </c>
      <c r="BD137" s="17">
        <f t="shared" si="129"/>
        <v>0.49854551410580039</v>
      </c>
      <c r="BE137" s="17">
        <f t="shared" si="130"/>
        <v>28.56455385344033</v>
      </c>
      <c r="BF137" s="17">
        <f>Z137-N137</f>
        <v>15.097000000000001</v>
      </c>
      <c r="BG137" s="17"/>
      <c r="BH137" s="10">
        <f>X137</f>
        <v>190</v>
      </c>
      <c r="BI137" s="10">
        <f>AJ137</f>
        <v>286</v>
      </c>
      <c r="BJ137" s="10">
        <f t="shared" si="111"/>
        <v>96</v>
      </c>
      <c r="BK137" s="10">
        <f t="shared" si="112"/>
        <v>238</v>
      </c>
      <c r="BL137" s="10">
        <f t="shared" si="103"/>
        <v>48</v>
      </c>
      <c r="BM137" s="10">
        <v>2000</v>
      </c>
      <c r="BN137" s="10">
        <f t="shared" si="104"/>
        <v>5.0000000000000001E-4</v>
      </c>
      <c r="BO137" s="10">
        <f t="shared" si="131"/>
        <v>4.8000000000000001E-2</v>
      </c>
      <c r="BQ137" s="10">
        <f>AE137-Y137</f>
        <v>1.3100000000000005</v>
      </c>
      <c r="BR137" s="10">
        <f>AF137-Z137</f>
        <v>17.610000000000003</v>
      </c>
      <c r="BS137" s="14">
        <f t="shared" si="105"/>
        <v>0.13100000000000006</v>
      </c>
      <c r="BT137" s="14">
        <f t="shared" si="106"/>
        <v>1.7610000000000001</v>
      </c>
      <c r="BU137" s="10">
        <f t="shared" si="102"/>
        <v>1.7658657933149962</v>
      </c>
      <c r="BV137" s="10">
        <f t="shared" si="90"/>
        <v>3.1182820000000007</v>
      </c>
      <c r="BW137" s="10">
        <f>AK137-Y137</f>
        <v>7.2800000000000011</v>
      </c>
      <c r="BX137" s="10">
        <f>AL137-Z137</f>
        <v>77.239999999999995</v>
      </c>
      <c r="BY137" s="10">
        <f t="shared" si="113"/>
        <v>0.15166666666666667</v>
      </c>
      <c r="BZ137" s="10">
        <f t="shared" si="114"/>
        <v>1.6091666666666664</v>
      </c>
      <c r="CA137" s="10">
        <f t="shared" si="107"/>
        <v>1.6162982827711252</v>
      </c>
      <c r="CB137" s="10">
        <f t="shared" si="89"/>
        <v>2.6124201388888881</v>
      </c>
      <c r="CD137" s="10">
        <f>(ATAN2(J137-M137,K137-N137))</f>
        <v>1.2595983948514227</v>
      </c>
      <c r="CE137" s="10">
        <f>(ATAN2(V137-Y137,W137-Z137))</f>
        <v>1.4813109138029248</v>
      </c>
      <c r="CF137" s="10">
        <f>ATAN2(AB137-AE137,AC137-AF137)</f>
        <v>1.7256081831189105</v>
      </c>
      <c r="CG137" s="10">
        <f>ATAN2(AH137-AK137,AI137-AL137)</f>
        <v>3.0019914296518726</v>
      </c>
      <c r="CI137" s="10">
        <f t="shared" si="115"/>
        <v>72.169671906439518</v>
      </c>
      <c r="CJ137" s="10">
        <f t="shared" si="115"/>
        <v>84.872863507574877</v>
      </c>
      <c r="CK137" s="10">
        <f t="shared" si="115"/>
        <v>98.870065985951683</v>
      </c>
      <c r="CL137" s="10">
        <f t="shared" si="115"/>
        <v>172.00143905349648</v>
      </c>
      <c r="CN137" s="10">
        <f t="shared" si="116"/>
        <v>72.169671906439518</v>
      </c>
      <c r="CO137" s="10">
        <f t="shared" si="116"/>
        <v>84.872863507574877</v>
      </c>
      <c r="CP137" s="10">
        <f t="shared" si="116"/>
        <v>98.870065985951683</v>
      </c>
      <c r="CQ137" s="10">
        <f t="shared" si="136"/>
        <v>172.00143905349648</v>
      </c>
      <c r="CS137" s="10">
        <f t="shared" si="117"/>
        <v>1.2595983948514227</v>
      </c>
      <c r="CT137" s="10">
        <f t="shared" si="117"/>
        <v>1.4813109138029248</v>
      </c>
      <c r="CU137" s="10">
        <f t="shared" si="117"/>
        <v>1.7256081831189105</v>
      </c>
      <c r="CV137" s="10">
        <f t="shared" si="117"/>
        <v>3.0019914296518726</v>
      </c>
      <c r="CX137" s="10">
        <f t="shared" si="118"/>
        <v>0.22171251895150212</v>
      </c>
      <c r="CY137" s="10">
        <f t="shared" si="118"/>
        <v>0.24429726931598572</v>
      </c>
      <c r="CZ137" s="10">
        <f t="shared" si="119"/>
        <v>1.5206805158489478</v>
      </c>
      <c r="DB137" s="10">
        <f t="shared" si="120"/>
        <v>24.429726931598573</v>
      </c>
      <c r="DC137" s="10">
        <f t="shared" si="132"/>
        <v>31.680844080186411</v>
      </c>
      <c r="DE137" s="10">
        <f t="shared" si="121"/>
        <v>596.81155795247264</v>
      </c>
      <c r="DF137" s="10">
        <f t="shared" si="121"/>
        <v>1003.6758816330823</v>
      </c>
      <c r="DH137" s="10">
        <f>(1/12*I137*(F137^2))</f>
        <v>1.7999340850000001E-9</v>
      </c>
      <c r="DJ137" s="10">
        <f t="shared" si="133"/>
        <v>9.0327521482190531E-4</v>
      </c>
      <c r="DK137" s="10">
        <f>((1/2*I137*(CA137^2))*1000)</f>
        <v>0.10737046770833329</v>
      </c>
      <c r="DL137" s="10">
        <f>(I137*9.8*(BF137))/1000</f>
        <v>1.2161539320000002E-5</v>
      </c>
      <c r="DM137" s="10">
        <f t="shared" si="108"/>
        <v>0.1082859044624752</v>
      </c>
      <c r="DN137" s="10">
        <f t="shared" si="134"/>
        <v>0.8412697030207682</v>
      </c>
    </row>
    <row r="138" spans="1:118" ht="16" x14ac:dyDescent="0.2">
      <c r="A138" s="10" t="s">
        <v>198</v>
      </c>
      <c r="B138" s="10" t="str">
        <f>MID(A138, SEARCH("A",A138), SEARCH("J",A138)- SEARCH("A",A138))</f>
        <v>A6</v>
      </c>
      <c r="C138" s="16">
        <v>100</v>
      </c>
      <c r="D138" s="11" t="str">
        <f>RIGHT(A138, LEN(A138) - SEARCH("J", A138) + 1)</f>
        <v>J4</v>
      </c>
      <c r="E138" s="10">
        <v>16.21</v>
      </c>
      <c r="F138" s="10">
        <f t="shared" si="109"/>
        <v>1.6210000000000002E-2</v>
      </c>
      <c r="G138" s="10">
        <f>VLOOKUP(B138,'[1]General info'!$A$6:$I$12,9,FALSE)</f>
        <v>22.619999999999997</v>
      </c>
      <c r="H138" s="10">
        <v>8.2199999999999995E-2</v>
      </c>
      <c r="I138" s="10">
        <f t="shared" si="59"/>
        <v>8.2199999999999992E-5</v>
      </c>
      <c r="J138" s="10">
        <v>13.09</v>
      </c>
      <c r="K138" s="10">
        <v>10.59</v>
      </c>
      <c r="L138" s="10">
        <v>497</v>
      </c>
      <c r="M138" s="10">
        <v>11.14</v>
      </c>
      <c r="N138" s="10">
        <v>3.5510000000000002</v>
      </c>
      <c r="O138" s="10">
        <v>497</v>
      </c>
      <c r="P138" s="10">
        <v>2.706</v>
      </c>
      <c r="Q138" s="10">
        <v>3.2759999999999998</v>
      </c>
      <c r="R138" s="10">
        <v>497</v>
      </c>
      <c r="S138" s="10">
        <v>9.5869999999999997</v>
      </c>
      <c r="T138" s="10">
        <v>0.442</v>
      </c>
      <c r="U138" s="10">
        <v>497</v>
      </c>
      <c r="V138" s="10">
        <v>13</v>
      </c>
      <c r="W138" s="10">
        <v>27.23</v>
      </c>
      <c r="X138" s="10">
        <v>525</v>
      </c>
      <c r="Y138" s="10">
        <v>12.08</v>
      </c>
      <c r="Z138" s="10">
        <v>20.170000000000002</v>
      </c>
      <c r="AA138" s="10">
        <v>525</v>
      </c>
      <c r="AB138" s="10">
        <v>12.18</v>
      </c>
      <c r="AC138" s="10">
        <v>46.65</v>
      </c>
      <c r="AD138" s="10">
        <v>545</v>
      </c>
      <c r="AE138" s="10">
        <v>13.15</v>
      </c>
      <c r="AF138" s="10">
        <v>39.229999999999997</v>
      </c>
      <c r="AG138" s="10">
        <v>545</v>
      </c>
      <c r="AH138" s="10">
        <v>11.97</v>
      </c>
      <c r="AI138" s="10">
        <v>104</v>
      </c>
      <c r="AJ138" s="10">
        <v>620</v>
      </c>
      <c r="AK138" s="10">
        <v>17.600000000000001</v>
      </c>
      <c r="AL138" s="10">
        <v>103.5</v>
      </c>
      <c r="AM138" s="10">
        <v>620</v>
      </c>
      <c r="AN138" s="17">
        <f t="shared" si="98"/>
        <v>8.4384821502447949</v>
      </c>
      <c r="AO138" s="17">
        <f t="shared" si="99"/>
        <v>7.4417549677478627</v>
      </c>
      <c r="AP138" s="17">
        <f t="shared" si="110"/>
        <v>3.4752971096008474</v>
      </c>
      <c r="AQ138" s="17">
        <f t="shared" si="123"/>
        <v>26.072218010748532</v>
      </c>
      <c r="AR138" s="17">
        <f t="shared" si="124"/>
        <v>27.004546154305203</v>
      </c>
      <c r="AS138" s="17">
        <f t="shared" si="125"/>
        <v>23.751939731314579</v>
      </c>
      <c r="AT138" s="17">
        <f t="shared" si="126"/>
        <v>0.95715495638010695</v>
      </c>
      <c r="AU138" s="17">
        <f t="shared" si="100"/>
        <v>54.840939340608536</v>
      </c>
      <c r="AV138" s="17">
        <f t="shared" si="127"/>
        <v>125.15906065939146</v>
      </c>
      <c r="AW138" s="17">
        <f t="shared" si="135"/>
        <v>3.259457029687074E-2</v>
      </c>
      <c r="AX138" s="17">
        <f t="shared" si="101"/>
        <v>1.8675313130531681</v>
      </c>
      <c r="AY138" s="17">
        <f t="shared" si="128"/>
        <v>-52.973408027555365</v>
      </c>
      <c r="AZ138" s="17"/>
      <c r="BA138" s="17">
        <f>((AN138)^2+(AO138)^2)-(AP138)^2</f>
        <v>114.51000800000001</v>
      </c>
      <c r="BB138" s="17">
        <f>2*AN138*AO138</f>
        <v>125.59423292367174</v>
      </c>
      <c r="BC138" s="17">
        <f t="shared" si="80"/>
        <v>0.91174574926216545</v>
      </c>
      <c r="BD138" s="17">
        <f t="shared" si="129"/>
        <v>0.42328201453526026</v>
      </c>
      <c r="BE138" s="17">
        <f t="shared" si="130"/>
        <v>24.252272976663981</v>
      </c>
      <c r="BF138" s="17">
        <f>Z138-N138</f>
        <v>16.619</v>
      </c>
      <c r="BG138" s="17"/>
      <c r="BH138" s="10">
        <f>X138</f>
        <v>525</v>
      </c>
      <c r="BI138" s="10">
        <f>AJ138</f>
        <v>620</v>
      </c>
      <c r="BJ138" s="10">
        <f t="shared" si="111"/>
        <v>95</v>
      </c>
      <c r="BK138" s="10">
        <f t="shared" si="112"/>
        <v>572.5</v>
      </c>
      <c r="BL138" s="10">
        <f t="shared" si="103"/>
        <v>47.5</v>
      </c>
      <c r="BM138" s="10">
        <v>2000</v>
      </c>
      <c r="BN138" s="10">
        <f t="shared" si="104"/>
        <v>5.0000000000000001E-4</v>
      </c>
      <c r="BO138" s="10">
        <f t="shared" si="131"/>
        <v>4.7500000000000001E-2</v>
      </c>
      <c r="BQ138" s="10">
        <f>AE138-Y138</f>
        <v>1.0700000000000003</v>
      </c>
      <c r="BR138" s="10">
        <f>AF138-Z138</f>
        <v>19.059999999999995</v>
      </c>
      <c r="BS138" s="14">
        <f t="shared" si="105"/>
        <v>0.10700000000000003</v>
      </c>
      <c r="BT138" s="14">
        <f t="shared" si="106"/>
        <v>1.9059999999999995</v>
      </c>
      <c r="BU138" s="10">
        <f t="shared" si="102"/>
        <v>1.9090010476686485</v>
      </c>
      <c r="BV138" s="10">
        <f t="shared" si="90"/>
        <v>3.6442849999999978</v>
      </c>
      <c r="BW138" s="10">
        <f>AK138-Y138</f>
        <v>5.5200000000000014</v>
      </c>
      <c r="BX138" s="10">
        <f>AL138-Z138</f>
        <v>83.33</v>
      </c>
      <c r="BY138" s="10">
        <f t="shared" si="113"/>
        <v>0.1162105263157895</v>
      </c>
      <c r="BZ138" s="10">
        <f t="shared" si="114"/>
        <v>1.7543157894736843</v>
      </c>
      <c r="CA138" s="10">
        <f t="shared" si="107"/>
        <v>1.7581606228167177</v>
      </c>
      <c r="CB138" s="10">
        <f t="shared" si="89"/>
        <v>3.0911287756232686</v>
      </c>
      <c r="CD138" s="10">
        <f>(ATAN2(J138-M138,K138-N138))</f>
        <v>1.3005456918629976</v>
      </c>
      <c r="CE138" s="10">
        <f>(ATAN2(V138-Y138,W138-Z138))</f>
        <v>1.4412148990001461</v>
      </c>
      <c r="CF138" s="10">
        <f>ATAN2(AB138-AE138,AC138-AF138)</f>
        <v>1.7007869321573936</v>
      </c>
      <c r="CG138" s="10">
        <f>ATAN2(AH138-AK138,AI138-AL138)</f>
        <v>3.0530150955913946</v>
      </c>
      <c r="CI138" s="10">
        <f t="shared" si="115"/>
        <v>74.515779207671414</v>
      </c>
      <c r="CJ138" s="10">
        <f t="shared" si="115"/>
        <v>82.575531084081575</v>
      </c>
      <c r="CK138" s="10">
        <f t="shared" si="115"/>
        <v>97.447913063621726</v>
      </c>
      <c r="CL138" s="10">
        <f t="shared" si="115"/>
        <v>174.92487976711649</v>
      </c>
      <c r="CN138" s="10">
        <f t="shared" si="116"/>
        <v>74.515779207671414</v>
      </c>
      <c r="CO138" s="10">
        <f t="shared" si="116"/>
        <v>82.575531084081575</v>
      </c>
      <c r="CP138" s="10">
        <f t="shared" si="116"/>
        <v>97.447913063621726</v>
      </c>
      <c r="CQ138" s="10">
        <f t="shared" si="136"/>
        <v>174.92487976711649</v>
      </c>
      <c r="CS138" s="10">
        <f t="shared" si="117"/>
        <v>1.3005456918629976</v>
      </c>
      <c r="CT138" s="10">
        <f t="shared" si="117"/>
        <v>1.4412148990001461</v>
      </c>
      <c r="CU138" s="10">
        <f t="shared" si="117"/>
        <v>1.7007869321573936</v>
      </c>
      <c r="CV138" s="10">
        <f t="shared" si="117"/>
        <v>3.0530150955913946</v>
      </c>
      <c r="CX138" s="10">
        <f t="shared" si="118"/>
        <v>0.14066920713714848</v>
      </c>
      <c r="CY138" s="10">
        <f t="shared" si="118"/>
        <v>0.25957203315724753</v>
      </c>
      <c r="CZ138" s="10">
        <f t="shared" si="119"/>
        <v>1.6118001965912485</v>
      </c>
      <c r="DB138" s="10">
        <f t="shared" si="120"/>
        <v>25.957203315724751</v>
      </c>
      <c r="DC138" s="10">
        <f t="shared" si="132"/>
        <v>33.932635717710497</v>
      </c>
      <c r="DE138" s="10">
        <f t="shared" si="121"/>
        <v>673.77640397387199</v>
      </c>
      <c r="DF138" s="10">
        <f t="shared" si="121"/>
        <v>1151.4237667508421</v>
      </c>
      <c r="DH138" s="10">
        <f>(1/12*I138*(F138^2))</f>
        <v>1.7999340850000001E-9</v>
      </c>
      <c r="DJ138" s="10">
        <f t="shared" si="133"/>
        <v>1.0362434420269652E-3</v>
      </c>
      <c r="DK138" s="10">
        <f>((1/2*I138*(CA138^2))*1000)</f>
        <v>0.12704539267811632</v>
      </c>
      <c r="DL138" s="10">
        <f>(I138*9.8*(BF138))/1000</f>
        <v>1.338760164E-5</v>
      </c>
      <c r="DM138" s="10">
        <f t="shared" si="108"/>
        <v>0.12809502372178327</v>
      </c>
      <c r="DN138" s="10">
        <f t="shared" si="134"/>
        <v>0.81564818698494934</v>
      </c>
    </row>
    <row r="139" spans="1:118" ht="16" x14ac:dyDescent="0.2">
      <c r="A139" s="10" t="s">
        <v>199</v>
      </c>
      <c r="B139" s="10" t="str">
        <f>MID(A139, SEARCH("A",A139), SEARCH("J",A139)- SEARCH("A",A139))</f>
        <v>A6</v>
      </c>
      <c r="C139" s="16">
        <v>100</v>
      </c>
      <c r="D139" s="11" t="str">
        <f>RIGHT(A139, LEN(A139) - SEARCH("J", A139) + 1)</f>
        <v>J5</v>
      </c>
      <c r="E139" s="10">
        <v>16.21</v>
      </c>
      <c r="F139" s="10">
        <f t="shared" si="109"/>
        <v>1.6210000000000002E-2</v>
      </c>
      <c r="G139" s="10">
        <f>VLOOKUP(B139,'[1]General info'!$A$6:$I$12,9,FALSE)</f>
        <v>22.619999999999997</v>
      </c>
      <c r="H139" s="10">
        <v>8.2199999999999995E-2</v>
      </c>
      <c r="I139" s="10">
        <f t="shared" si="59"/>
        <v>8.2199999999999992E-5</v>
      </c>
      <c r="J139" s="10">
        <v>14.93</v>
      </c>
      <c r="K139" s="10">
        <v>9.6389999999999993</v>
      </c>
      <c r="L139" s="10">
        <v>100</v>
      </c>
      <c r="M139" s="10">
        <v>11.7</v>
      </c>
      <c r="N139" s="10">
        <v>3.0470000000000002</v>
      </c>
      <c r="O139" s="10">
        <v>100</v>
      </c>
      <c r="P139" s="10">
        <v>2.2429999999999999</v>
      </c>
      <c r="Q139" s="10">
        <v>3.8290000000000002</v>
      </c>
      <c r="R139" s="10">
        <v>100</v>
      </c>
      <c r="S139" s="10">
        <v>9.4719999999999995</v>
      </c>
      <c r="T139" s="10">
        <v>-1.016</v>
      </c>
      <c r="U139" s="10">
        <v>100</v>
      </c>
      <c r="V139" s="10">
        <v>18.05</v>
      </c>
      <c r="W139" s="10">
        <v>25.5</v>
      </c>
      <c r="X139" s="10">
        <v>123</v>
      </c>
      <c r="Y139" s="10">
        <v>15.62</v>
      </c>
      <c r="Z139" s="10">
        <v>18.5</v>
      </c>
      <c r="AA139" s="10">
        <v>123</v>
      </c>
      <c r="AB139" s="10">
        <v>21.38</v>
      </c>
      <c r="AC139" s="10">
        <v>46.82</v>
      </c>
      <c r="AD139" s="10">
        <v>143</v>
      </c>
      <c r="AE139" s="10">
        <v>20.79</v>
      </c>
      <c r="AF139" s="10">
        <v>38.909999999999997</v>
      </c>
      <c r="AG139" s="10">
        <v>143</v>
      </c>
      <c r="AH139" s="10">
        <v>34.46</v>
      </c>
      <c r="AI139" s="10">
        <v>107.2</v>
      </c>
      <c r="AJ139" s="10">
        <v>212</v>
      </c>
      <c r="AK139" s="10">
        <v>38.86</v>
      </c>
      <c r="AL139" s="10">
        <v>103.5</v>
      </c>
      <c r="AM139" s="10">
        <v>212</v>
      </c>
      <c r="AN139" s="17">
        <f t="shared" si="98"/>
        <v>9.4892767374547571</v>
      </c>
      <c r="AO139" s="17">
        <f t="shared" si="99"/>
        <v>8.7024402324865164</v>
      </c>
      <c r="AP139" s="17">
        <f t="shared" si="110"/>
        <v>4.6337838749773397</v>
      </c>
      <c r="AQ139" s="17">
        <f t="shared" si="123"/>
        <v>26.823375812898718</v>
      </c>
      <c r="AR139" s="17">
        <f t="shared" si="124"/>
        <v>27.868985270368203</v>
      </c>
      <c r="AS139" s="17">
        <f t="shared" si="125"/>
        <v>23.333660428659709</v>
      </c>
      <c r="AT139" s="17">
        <f t="shared" si="126"/>
        <v>1.141351638988243</v>
      </c>
      <c r="AU139" s="17">
        <f t="shared" si="100"/>
        <v>65.3946318543655</v>
      </c>
      <c r="AV139" s="17">
        <f t="shared" si="127"/>
        <v>114.6053681456345</v>
      </c>
      <c r="AW139" s="17">
        <f t="shared" si="135"/>
        <v>-8.250237177197145E-2</v>
      </c>
      <c r="AX139" s="17">
        <f t="shared" si="101"/>
        <v>-4.7270377023532228</v>
      </c>
      <c r="AY139" s="17">
        <f t="shared" si="128"/>
        <v>-70.121669556718729</v>
      </c>
      <c r="AZ139" s="17"/>
      <c r="BA139" s="17">
        <f>((AN139)^2+(AO139)^2)-(AP139)^2</f>
        <v>144.30688599999996</v>
      </c>
      <c r="BB139" s="17">
        <f>2*AN139*AO139</f>
        <v>165.15972731444933</v>
      </c>
      <c r="BC139" s="17">
        <f t="shared" si="80"/>
        <v>0.87374136750209441</v>
      </c>
      <c r="BD139" s="17">
        <f t="shared" si="129"/>
        <v>0.50795425368430402</v>
      </c>
      <c r="BE139" s="17">
        <f t="shared" si="130"/>
        <v>29.103634921826252</v>
      </c>
      <c r="BF139" s="17">
        <f>Z139-N139</f>
        <v>15.452999999999999</v>
      </c>
      <c r="BG139" s="17"/>
      <c r="BH139" s="10">
        <f>X139</f>
        <v>123</v>
      </c>
      <c r="BI139" s="10">
        <f>AJ139</f>
        <v>212</v>
      </c>
      <c r="BJ139" s="10">
        <f t="shared" si="111"/>
        <v>89</v>
      </c>
      <c r="BK139" s="10">
        <f t="shared" si="112"/>
        <v>167.5</v>
      </c>
      <c r="BL139" s="10">
        <f t="shared" si="103"/>
        <v>44.5</v>
      </c>
      <c r="BM139" s="10">
        <v>2000</v>
      </c>
      <c r="BN139" s="10">
        <f t="shared" si="104"/>
        <v>5.0000000000000001E-4</v>
      </c>
      <c r="BO139" s="10">
        <f t="shared" si="131"/>
        <v>4.4499999999999998E-2</v>
      </c>
      <c r="BQ139" s="10">
        <f>AE139-Y139</f>
        <v>5.17</v>
      </c>
      <c r="BR139" s="10">
        <f>AF139-Z139</f>
        <v>20.409999999999997</v>
      </c>
      <c r="BS139" s="14">
        <f t="shared" si="105"/>
        <v>0.51700000000000002</v>
      </c>
      <c r="BT139" s="14">
        <f t="shared" si="106"/>
        <v>2.0409999999999995</v>
      </c>
      <c r="BU139" s="10">
        <f t="shared" si="102"/>
        <v>2.1054619445622849</v>
      </c>
      <c r="BV139" s="10">
        <f t="shared" si="90"/>
        <v>4.4329699999999983</v>
      </c>
      <c r="BW139" s="10">
        <f>AK139-Y139</f>
        <v>23.240000000000002</v>
      </c>
      <c r="BX139" s="10">
        <f>AL139-Z139</f>
        <v>85</v>
      </c>
      <c r="BY139" s="10">
        <f t="shared" si="113"/>
        <v>0.52224719101123607</v>
      </c>
      <c r="BZ139" s="10">
        <f t="shared" si="114"/>
        <v>1.9101123595505618</v>
      </c>
      <c r="CA139" s="10">
        <f t="shared" si="107"/>
        <v>1.9802200268220047</v>
      </c>
      <c r="CB139" s="10">
        <f t="shared" si="89"/>
        <v>3.9212713546269411</v>
      </c>
      <c r="CD139" s="10">
        <f>(ATAN2(J139-M139,K139-N139))</f>
        <v>1.1151904598755233</v>
      </c>
      <c r="CE139" s="10">
        <f>(ATAN2(V139-Y139,W139-Z139))</f>
        <v>1.2366691103291862</v>
      </c>
      <c r="CF139" s="10">
        <f>ATAN2(AB139-AE139,AC139-AF139)</f>
        <v>1.4963450656660382</v>
      </c>
      <c r="CG139" s="10">
        <f>ATAN2(AH139-AK139,AI139-AL139)</f>
        <v>2.4424000638681234</v>
      </c>
      <c r="CI139" s="10">
        <f t="shared" si="115"/>
        <v>63.895706704120862</v>
      </c>
      <c r="CJ139" s="10">
        <f t="shared" si="115"/>
        <v>70.855920676060734</v>
      </c>
      <c r="CK139" s="10">
        <f t="shared" si="115"/>
        <v>85.734256957890011</v>
      </c>
      <c r="CL139" s="10">
        <f t="shared" si="115"/>
        <v>139.93921554212619</v>
      </c>
      <c r="CN139" s="10">
        <f t="shared" si="116"/>
        <v>63.895706704120862</v>
      </c>
      <c r="CO139" s="10">
        <f t="shared" si="116"/>
        <v>70.855920676060734</v>
      </c>
      <c r="CP139" s="10">
        <f t="shared" si="116"/>
        <v>85.734256957890011</v>
      </c>
      <c r="CQ139" s="10">
        <f t="shared" si="136"/>
        <v>139.93921554212619</v>
      </c>
      <c r="CS139" s="10">
        <f t="shared" si="117"/>
        <v>1.1151904598755233</v>
      </c>
      <c r="CT139" s="10">
        <f t="shared" si="117"/>
        <v>1.2366691103291862</v>
      </c>
      <c r="CU139" s="10">
        <f t="shared" si="117"/>
        <v>1.4963450656660382</v>
      </c>
      <c r="CV139" s="10">
        <f t="shared" si="117"/>
        <v>2.4424000638681238</v>
      </c>
      <c r="CX139" s="10">
        <f t="shared" si="118"/>
        <v>0.12147865045366291</v>
      </c>
      <c r="CY139" s="10">
        <f t="shared" si="118"/>
        <v>0.25967595533685195</v>
      </c>
      <c r="CZ139" s="10">
        <f t="shared" si="119"/>
        <v>1.2057309535389376</v>
      </c>
      <c r="DB139" s="10">
        <f t="shared" si="120"/>
        <v>25.967595533685195</v>
      </c>
      <c r="DC139" s="10">
        <f t="shared" si="132"/>
        <v>27.095077607616574</v>
      </c>
      <c r="DE139" s="10">
        <f t="shared" si="121"/>
        <v>674.31601780106723</v>
      </c>
      <c r="DF139" s="10">
        <f t="shared" si="121"/>
        <v>734.1432305627651</v>
      </c>
      <c r="DH139" s="10">
        <f>(1/12*I139*(F139^2))</f>
        <v>1.7999340850000001E-9</v>
      </c>
      <c r="DJ139" s="10">
        <f t="shared" si="133"/>
        <v>6.6070471198096737E-4</v>
      </c>
      <c r="DK139" s="10">
        <f>((1/2*I139*(CA139^2))*1000)</f>
        <v>0.16116425267516726</v>
      </c>
      <c r="DL139" s="10">
        <f>(I139*9.8*(BF139))/1000</f>
        <v>1.2448318679999998E-5</v>
      </c>
      <c r="DM139" s="10">
        <f t="shared" si="108"/>
        <v>0.16183740570582822</v>
      </c>
      <c r="DN139" s="10">
        <f t="shared" si="134"/>
        <v>0.4099573577973542</v>
      </c>
    </row>
    <row r="140" spans="1:118" ht="16" x14ac:dyDescent="0.2">
      <c r="A140" s="10" t="s">
        <v>200</v>
      </c>
      <c r="B140" s="10" t="str">
        <f>MID(A140, SEARCH("F",A140), SEARCH("J",A140)- SEARCH("F",A140))</f>
        <v>F1</v>
      </c>
      <c r="C140" s="16">
        <v>100</v>
      </c>
      <c r="D140" s="11" t="str">
        <f>RIGHT(A140, LEN(A140) - SEARCH("J", A140) + 1)</f>
        <v>J1</v>
      </c>
      <c r="E140" s="10">
        <v>13.55</v>
      </c>
      <c r="F140" s="10">
        <f t="shared" si="109"/>
        <v>1.3550000000000001E-2</v>
      </c>
      <c r="G140" s="10">
        <f>VLOOKUP(B140,'[1]General info'!$A$6:$I$12,9,FALSE)</f>
        <v>20.86</v>
      </c>
      <c r="H140" s="10">
        <v>7.0099999999999996E-2</v>
      </c>
      <c r="I140" s="10">
        <f t="shared" si="59"/>
        <v>7.0099999999999996E-5</v>
      </c>
      <c r="J140" s="10">
        <v>11.15</v>
      </c>
      <c r="K140" s="10">
        <v>10.220000000000001</v>
      </c>
      <c r="L140" s="10">
        <v>240</v>
      </c>
      <c r="M140" s="10">
        <v>9.7189999999999994</v>
      </c>
      <c r="N140" s="10">
        <v>3.3290000000000002</v>
      </c>
      <c r="O140" s="10">
        <v>240</v>
      </c>
      <c r="P140" s="10">
        <v>0.75900000000000001</v>
      </c>
      <c r="Q140" s="10">
        <v>3.004</v>
      </c>
      <c r="R140" s="10">
        <v>240</v>
      </c>
      <c r="S140" s="10">
        <v>8.2520000000000007</v>
      </c>
      <c r="T140" s="10">
        <v>0.27300000000000002</v>
      </c>
      <c r="U140" s="10">
        <v>240</v>
      </c>
      <c r="V140" s="10">
        <v>11.44</v>
      </c>
      <c r="W140" s="10">
        <v>28.5</v>
      </c>
      <c r="X140" s="10">
        <v>272</v>
      </c>
      <c r="Y140" s="10">
        <v>11.62</v>
      </c>
      <c r="Z140" s="10">
        <v>21.56</v>
      </c>
      <c r="AA140" s="10">
        <v>272</v>
      </c>
      <c r="AB140" s="10">
        <v>11.07</v>
      </c>
      <c r="AC140" s="10">
        <v>50.22</v>
      </c>
      <c r="AD140" s="10">
        <v>292</v>
      </c>
      <c r="AE140" s="10">
        <v>14.41</v>
      </c>
      <c r="AF140" s="10">
        <v>44.57</v>
      </c>
      <c r="AG140" s="10">
        <v>292</v>
      </c>
      <c r="AH140" s="10">
        <v>14.37</v>
      </c>
      <c r="AI140" s="10">
        <v>100</v>
      </c>
      <c r="AJ140" s="10">
        <v>347</v>
      </c>
      <c r="AK140" s="10">
        <v>20.059999999999999</v>
      </c>
      <c r="AL140" s="10">
        <v>101</v>
      </c>
      <c r="AM140" s="10">
        <v>347</v>
      </c>
      <c r="AN140" s="17">
        <f t="shared" si="98"/>
        <v>8.9658923147671139</v>
      </c>
      <c r="AO140" s="17">
        <f t="shared" si="99"/>
        <v>7.9751746062390385</v>
      </c>
      <c r="AP140" s="17">
        <f t="shared" si="110"/>
        <v>3.3898709414961501</v>
      </c>
      <c r="AQ140" s="17">
        <f t="shared" si="123"/>
        <v>27.64289740602457</v>
      </c>
      <c r="AR140" s="17">
        <f t="shared" si="124"/>
        <v>28.406458297366111</v>
      </c>
      <c r="AS140" s="17">
        <f t="shared" si="125"/>
        <v>25.22976579360181</v>
      </c>
      <c r="AT140" s="17">
        <f t="shared" si="126"/>
        <v>0.96380685924391851</v>
      </c>
      <c r="AU140" s="17">
        <f t="shared" si="100"/>
        <v>55.222065300435922</v>
      </c>
      <c r="AV140" s="17">
        <f t="shared" si="127"/>
        <v>124.77793469956407</v>
      </c>
      <c r="AW140" s="17">
        <f t="shared" si="135"/>
        <v>3.6256426369359628E-2</v>
      </c>
      <c r="AX140" s="17">
        <f t="shared" si="101"/>
        <v>2.077340211191133</v>
      </c>
      <c r="AY140" s="17">
        <f t="shared" si="128"/>
        <v>-53.144725089244787</v>
      </c>
      <c r="AZ140" s="17"/>
      <c r="BA140" s="17">
        <f>((AN140)^2+(AO140)^2)-(AP140)^2</f>
        <v>132.49941000000001</v>
      </c>
      <c r="BB140" s="17">
        <f>2*AN140*AO140</f>
        <v>143.00911342200888</v>
      </c>
      <c r="BC140" s="17">
        <f t="shared" si="80"/>
        <v>0.92651025399342524</v>
      </c>
      <c r="BD140" s="17">
        <f t="shared" si="129"/>
        <v>0.38576660729622536</v>
      </c>
      <c r="BE140" s="17">
        <f t="shared" si="130"/>
        <v>22.102798475152888</v>
      </c>
      <c r="BF140" s="17">
        <f>Z140-N140</f>
        <v>18.230999999999998</v>
      </c>
      <c r="BG140" s="17"/>
      <c r="BH140" s="10">
        <f>X140</f>
        <v>272</v>
      </c>
      <c r="BI140" s="10">
        <f>AJ140</f>
        <v>347</v>
      </c>
      <c r="BJ140" s="10">
        <f t="shared" si="111"/>
        <v>75</v>
      </c>
      <c r="BK140" s="10">
        <f t="shared" si="112"/>
        <v>309.5</v>
      </c>
      <c r="BL140" s="10">
        <f t="shared" si="103"/>
        <v>37.5</v>
      </c>
      <c r="BM140" s="10">
        <v>2000</v>
      </c>
      <c r="BN140" s="10">
        <f t="shared" si="104"/>
        <v>5.0000000000000001E-4</v>
      </c>
      <c r="BO140" s="10">
        <f t="shared" si="131"/>
        <v>3.7499999999999999E-2</v>
      </c>
      <c r="BQ140" s="10">
        <f>AE140-Y140</f>
        <v>2.7900000000000009</v>
      </c>
      <c r="BR140" s="10">
        <f>AF140-Z140</f>
        <v>23.01</v>
      </c>
      <c r="BS140" s="14">
        <f t="shared" si="105"/>
        <v>0.27900000000000014</v>
      </c>
      <c r="BT140" s="14">
        <f t="shared" si="106"/>
        <v>2.3010000000000002</v>
      </c>
      <c r="BU140" s="10">
        <f t="shared" si="102"/>
        <v>2.3178528857544003</v>
      </c>
      <c r="BV140" s="10">
        <f t="shared" si="90"/>
        <v>5.3724420000000013</v>
      </c>
      <c r="BW140" s="10">
        <f>AK140-Y140</f>
        <v>8.44</v>
      </c>
      <c r="BX140" s="10">
        <f>AL140-Z140</f>
        <v>79.44</v>
      </c>
      <c r="BY140" s="10">
        <f t="shared" si="113"/>
        <v>0.22506666666666666</v>
      </c>
      <c r="BZ140" s="10">
        <f t="shared" si="114"/>
        <v>2.1184000000000003</v>
      </c>
      <c r="CA140" s="10">
        <f t="shared" si="107"/>
        <v>2.1303224085674088</v>
      </c>
      <c r="CB140" s="10">
        <f t="shared" si="89"/>
        <v>4.5382735644444461</v>
      </c>
      <c r="CD140" s="10">
        <f>(ATAN2(J140-M140,K140-N140))</f>
        <v>1.3660442703280877</v>
      </c>
      <c r="CE140" s="10">
        <f>(ATAN2(V140-Y140,W140-Z140))</f>
        <v>1.5967271126525413</v>
      </c>
      <c r="CF140" s="10">
        <f>ATAN2(AB140-AE140,AC140-AF140)</f>
        <v>2.1046833879767295</v>
      </c>
      <c r="CG140" s="10">
        <f>ATAN2(AH140-AK140,AI140-AL140)</f>
        <v>-2.9676223495831042</v>
      </c>
      <c r="CI140" s="10">
        <f t="shared" si="115"/>
        <v>78.268571317827536</v>
      </c>
      <c r="CJ140" s="10">
        <f t="shared" si="115"/>
        <v>91.48572458910057</v>
      </c>
      <c r="CK140" s="10">
        <f t="shared" si="115"/>
        <v>120.58947534236179</v>
      </c>
      <c r="CL140" s="10">
        <f t="shared" si="115"/>
        <v>-170.03223581980885</v>
      </c>
      <c r="CN140" s="10">
        <f t="shared" si="116"/>
        <v>78.268571317827536</v>
      </c>
      <c r="CO140" s="10">
        <f t="shared" si="116"/>
        <v>91.48572458910057</v>
      </c>
      <c r="CP140" s="10">
        <f t="shared" si="116"/>
        <v>120.58947534236179</v>
      </c>
      <c r="CQ140" s="10">
        <f t="shared" si="136"/>
        <v>170.03223581980885</v>
      </c>
      <c r="CS140" s="10">
        <f t="shared" si="117"/>
        <v>1.3660442703280877</v>
      </c>
      <c r="CT140" s="10">
        <f t="shared" si="117"/>
        <v>1.5967271126525413</v>
      </c>
      <c r="CU140" s="10">
        <f t="shared" si="117"/>
        <v>2.1046833879767295</v>
      </c>
      <c r="CV140" s="10">
        <f t="shared" si="117"/>
        <v>2.9676223495831042</v>
      </c>
      <c r="CX140" s="10">
        <f t="shared" si="118"/>
        <v>0.23068284232445357</v>
      </c>
      <c r="CY140" s="10">
        <f t="shared" si="118"/>
        <v>0.50795627532418819</v>
      </c>
      <c r="CZ140" s="10">
        <f t="shared" si="119"/>
        <v>1.3708952369305629</v>
      </c>
      <c r="DB140" s="10">
        <f t="shared" si="120"/>
        <v>50.79562753241882</v>
      </c>
      <c r="DC140" s="10">
        <f t="shared" si="132"/>
        <v>36.557206318148346</v>
      </c>
      <c r="DE140" s="10">
        <f t="shared" si="121"/>
        <v>2580.1957764122249</v>
      </c>
      <c r="DF140" s="10">
        <f t="shared" si="121"/>
        <v>1336.4293337876654</v>
      </c>
      <c r="DH140" s="10">
        <f>(1/12*I140*(F140^2))</f>
        <v>1.0725446041666667E-9</v>
      </c>
      <c r="DJ140" s="10">
        <f t="shared" si="133"/>
        <v>7.1669003540200682E-4</v>
      </c>
      <c r="DK140" s="10">
        <f>((1/2*I140*(CA140^2))*1000)</f>
        <v>0.15906648843377783</v>
      </c>
      <c r="DL140" s="10">
        <f>(I140*9.8*(BF140))/1000</f>
        <v>1.2524332379999999E-5</v>
      </c>
      <c r="DM140" s="10">
        <f t="shared" si="108"/>
        <v>0.15979570280155983</v>
      </c>
      <c r="DN140" s="10">
        <f t="shared" si="134"/>
        <v>0.45056004093557234</v>
      </c>
    </row>
    <row r="141" spans="1:118" ht="16" x14ac:dyDescent="0.2">
      <c r="A141" s="10" t="s">
        <v>201</v>
      </c>
      <c r="B141" s="10" t="str">
        <f>MID(A141, SEARCH("F",A141), SEARCH("J",A141)- SEARCH("F",A141))</f>
        <v>F1</v>
      </c>
      <c r="C141" s="16">
        <v>100</v>
      </c>
      <c r="D141" s="11" t="str">
        <f>RIGHT(A141, LEN(A141) - SEARCH("J", A141) + 1)</f>
        <v>J2_right</v>
      </c>
      <c r="E141" s="10">
        <v>13.55</v>
      </c>
      <c r="F141" s="10">
        <f t="shared" si="109"/>
        <v>1.3550000000000001E-2</v>
      </c>
      <c r="G141" s="10">
        <f>VLOOKUP(B141,'[1]General info'!$A$6:$I$12,9,FALSE)</f>
        <v>20.86</v>
      </c>
      <c r="H141" s="10">
        <v>7.0099999999999996E-2</v>
      </c>
      <c r="I141" s="10">
        <f t="shared" si="59"/>
        <v>7.0099999999999996E-5</v>
      </c>
      <c r="J141" s="10">
        <v>11.86</v>
      </c>
      <c r="K141" s="10">
        <v>8.2149999999999999</v>
      </c>
      <c r="L141" s="10">
        <v>33</v>
      </c>
      <c r="M141" s="10">
        <v>8.9359999999999999</v>
      </c>
      <c r="N141" s="10">
        <v>2.2839999999999998</v>
      </c>
      <c r="O141" s="10">
        <v>33</v>
      </c>
      <c r="P141" s="10">
        <v>0.85</v>
      </c>
      <c r="Q141" s="10">
        <v>3.1629999999999998</v>
      </c>
      <c r="R141" s="10">
        <v>33</v>
      </c>
      <c r="S141" s="10">
        <v>7.3049999999999997</v>
      </c>
      <c r="T141" s="10">
        <v>-0.36</v>
      </c>
      <c r="U141" s="10">
        <v>33</v>
      </c>
      <c r="V141" s="10">
        <v>14.67</v>
      </c>
      <c r="W141" s="10">
        <v>26.53</v>
      </c>
      <c r="X141" s="10">
        <v>63</v>
      </c>
      <c r="Y141" s="10">
        <v>12.72</v>
      </c>
      <c r="Z141" s="10">
        <v>20.34</v>
      </c>
      <c r="AA141" s="10">
        <v>63</v>
      </c>
      <c r="AB141" s="10">
        <v>17.559999999999999</v>
      </c>
      <c r="AC141" s="10">
        <v>54.06</v>
      </c>
      <c r="AD141" s="10">
        <v>83</v>
      </c>
      <c r="AE141" s="10">
        <v>18.920000000000002</v>
      </c>
      <c r="AF141" s="10">
        <v>47.46</v>
      </c>
      <c r="AG141" s="10">
        <v>83</v>
      </c>
      <c r="AH141" s="10">
        <v>26.3</v>
      </c>
      <c r="AI141" s="10">
        <v>100</v>
      </c>
      <c r="AJ141" s="10">
        <v>122</v>
      </c>
      <c r="AK141" s="10">
        <v>31.6</v>
      </c>
      <c r="AL141" s="10">
        <v>97.01</v>
      </c>
      <c r="AM141" s="10">
        <v>122</v>
      </c>
      <c r="AN141" s="17">
        <f t="shared" si="98"/>
        <v>8.1336361487344639</v>
      </c>
      <c r="AO141" s="17">
        <f t="shared" si="99"/>
        <v>7.3538122086438946</v>
      </c>
      <c r="AP141" s="17">
        <f t="shared" si="110"/>
        <v>3.1065892873052916</v>
      </c>
      <c r="AQ141" s="17">
        <f t="shared" si="123"/>
        <v>27.147911319289371</v>
      </c>
      <c r="AR141" s="17">
        <f t="shared" si="124"/>
        <v>27.880375266484489</v>
      </c>
      <c r="AS141" s="17">
        <f t="shared" si="125"/>
        <v>24.914800260086373</v>
      </c>
      <c r="AT141" s="17">
        <f t="shared" si="126"/>
        <v>1.1406025442166783</v>
      </c>
      <c r="AU141" s="17">
        <f t="shared" si="100"/>
        <v>65.351711885499526</v>
      </c>
      <c r="AV141" s="17">
        <f t="shared" si="127"/>
        <v>114.64828811450047</v>
      </c>
      <c r="AW141" s="17">
        <f t="shared" si="135"/>
        <v>-0.10828121923662576</v>
      </c>
      <c r="AX141" s="17">
        <f t="shared" si="101"/>
        <v>-6.2040568627894377</v>
      </c>
      <c r="AY141" s="17">
        <f t="shared" si="128"/>
        <v>-71.555768748288969</v>
      </c>
      <c r="AZ141" s="17"/>
      <c r="BA141" s="17">
        <f>((AN141)^2+(AO141)^2)-(AP141)^2</f>
        <v>110.58369399999999</v>
      </c>
      <c r="BB141" s="17">
        <f>2*AN141*AO141</f>
        <v>119.62646562246162</v>
      </c>
      <c r="BC141" s="17">
        <f t="shared" si="80"/>
        <v>0.92440826889427286</v>
      </c>
      <c r="BD141" s="17">
        <f t="shared" si="129"/>
        <v>0.39131511445442579</v>
      </c>
      <c r="BE141" s="17">
        <f t="shared" si="130"/>
        <v>22.420704517915876</v>
      </c>
      <c r="BF141" s="17">
        <f>Z141-N141</f>
        <v>18.056000000000001</v>
      </c>
      <c r="BG141" s="17"/>
      <c r="BH141" s="10">
        <f>X141</f>
        <v>63</v>
      </c>
      <c r="BI141" s="10">
        <f>AJ141</f>
        <v>122</v>
      </c>
      <c r="BJ141" s="10">
        <f t="shared" si="111"/>
        <v>59</v>
      </c>
      <c r="BK141" s="10">
        <f t="shared" si="112"/>
        <v>92.5</v>
      </c>
      <c r="BL141" s="10">
        <f t="shared" si="103"/>
        <v>29.5</v>
      </c>
      <c r="BM141" s="10">
        <v>2000</v>
      </c>
      <c r="BN141" s="10">
        <f t="shared" si="104"/>
        <v>5.0000000000000001E-4</v>
      </c>
      <c r="BO141" s="10">
        <f t="shared" si="131"/>
        <v>2.9500000000000002E-2</v>
      </c>
      <c r="BQ141" s="10">
        <f>AE141-Y141</f>
        <v>6.2000000000000011</v>
      </c>
      <c r="BR141" s="10">
        <f>AF141-Z141</f>
        <v>27.12</v>
      </c>
      <c r="BS141" s="14">
        <f t="shared" si="105"/>
        <v>0.62000000000000011</v>
      </c>
      <c r="BT141" s="14">
        <f t="shared" si="106"/>
        <v>2.7120000000000002</v>
      </c>
      <c r="BU141" s="10">
        <f t="shared" si="102"/>
        <v>2.781967648985157</v>
      </c>
      <c r="BV141" s="10">
        <f t="shared" si="90"/>
        <v>7.7393440000000018</v>
      </c>
      <c r="BW141" s="10">
        <f>AK141-Y141</f>
        <v>18.880000000000003</v>
      </c>
      <c r="BX141" s="10">
        <f>AL141-Z141</f>
        <v>76.67</v>
      </c>
      <c r="BY141" s="10">
        <f t="shared" si="113"/>
        <v>0.64</v>
      </c>
      <c r="BZ141" s="10">
        <f t="shared" si="114"/>
        <v>2.5989830508474574</v>
      </c>
      <c r="CA141" s="10">
        <f t="shared" si="107"/>
        <v>2.6766234136673686</v>
      </c>
      <c r="CB141" s="10">
        <f t="shared" ref="CB141:CB154" si="137">CA141^2</f>
        <v>7.1643128985923568</v>
      </c>
      <c r="CD141" s="10">
        <f>(ATAN2(J141-M141,K141-N141))</f>
        <v>1.1127620769329389</v>
      </c>
      <c r="CE141" s="10">
        <f>(ATAN2(V141-Y141,W141-Z141))</f>
        <v>1.2656134571336641</v>
      </c>
      <c r="CF141" s="10">
        <f>ATAN2(AB141-AE141,AC141-AF141)</f>
        <v>1.7740125426787063</v>
      </c>
      <c r="CG141" s="10">
        <f>ATAN2(AH141-AK141,AI141-AL141)</f>
        <v>2.6279499489257816</v>
      </c>
      <c r="CI141" s="10">
        <f t="shared" si="115"/>
        <v>63.756570610469218</v>
      </c>
      <c r="CJ141" s="10">
        <f t="shared" si="115"/>
        <v>72.51430958872028</v>
      </c>
      <c r="CK141" s="10">
        <f t="shared" si="115"/>
        <v>101.6434314987617</v>
      </c>
      <c r="CL141" s="10">
        <f t="shared" si="115"/>
        <v>150.57044084506754</v>
      </c>
      <c r="CN141" s="10">
        <f t="shared" si="116"/>
        <v>63.756570610469218</v>
      </c>
      <c r="CO141" s="10">
        <f t="shared" si="116"/>
        <v>72.51430958872028</v>
      </c>
      <c r="CP141" s="10">
        <f t="shared" si="116"/>
        <v>101.6434314987617</v>
      </c>
      <c r="CQ141" s="10">
        <f t="shared" si="136"/>
        <v>150.57044084506754</v>
      </c>
      <c r="CS141" s="10">
        <f t="shared" si="117"/>
        <v>1.1127620769329389</v>
      </c>
      <c r="CT141" s="10">
        <f t="shared" si="117"/>
        <v>1.2656134571336641</v>
      </c>
      <c r="CU141" s="10">
        <f t="shared" si="117"/>
        <v>1.7740125426787063</v>
      </c>
      <c r="CV141" s="10">
        <f t="shared" si="117"/>
        <v>2.6279499489257816</v>
      </c>
      <c r="CX141" s="10">
        <f t="shared" si="118"/>
        <v>0.1528513802007252</v>
      </c>
      <c r="CY141" s="10">
        <f t="shared" si="118"/>
        <v>0.50839908554504221</v>
      </c>
      <c r="CZ141" s="10">
        <f t="shared" si="119"/>
        <v>1.3623364917921175</v>
      </c>
      <c r="DB141" s="10">
        <f t="shared" si="120"/>
        <v>50.83990855450422</v>
      </c>
      <c r="DC141" s="10">
        <f t="shared" si="132"/>
        <v>46.180898026851438</v>
      </c>
      <c r="DE141" s="10">
        <f t="shared" si="121"/>
        <v>2584.6963018303513</v>
      </c>
      <c r="DF141" s="10">
        <f t="shared" si="121"/>
        <v>2132.675342566451</v>
      </c>
      <c r="DH141" s="10">
        <f>(1/12*I141*(F141^2))</f>
        <v>1.0725446041666667E-9</v>
      </c>
      <c r="DJ141" s="10">
        <f t="shared" si="133"/>
        <v>1.1436947155544722E-3</v>
      </c>
      <c r="DK141" s="10">
        <f>((1/2*I141*(CA141^2))*1000)</f>
        <v>0.25110916709566206</v>
      </c>
      <c r="DL141" s="10">
        <f>(I141*9.8*(BF141))/1000</f>
        <v>1.2404110880000001E-5</v>
      </c>
      <c r="DM141" s="10">
        <f t="shared" si="108"/>
        <v>0.25226526592209653</v>
      </c>
      <c r="DN141" s="10">
        <f t="shared" si="134"/>
        <v>0.45545717377923223</v>
      </c>
    </row>
    <row r="142" spans="1:118" ht="16" x14ac:dyDescent="0.2">
      <c r="A142" s="10" t="s">
        <v>202</v>
      </c>
      <c r="B142" s="10" t="str">
        <f>MID(A142, SEARCH("F",A142), SEARCH("J",A142)- SEARCH("F",A142))</f>
        <v>F1</v>
      </c>
      <c r="C142" s="16">
        <v>100</v>
      </c>
      <c r="D142" s="11" t="str">
        <f>RIGHT(A142, LEN(A142) - SEARCH("J", A142) + 1)</f>
        <v>J3</v>
      </c>
      <c r="E142" s="10">
        <v>13.55</v>
      </c>
      <c r="F142" s="10">
        <f t="shared" si="109"/>
        <v>1.3550000000000001E-2</v>
      </c>
      <c r="G142" s="10">
        <f>VLOOKUP(B142,'[1]General info'!$A$6:$I$12,9,FALSE)</f>
        <v>20.86</v>
      </c>
      <c r="H142" s="10">
        <v>7.0099999999999996E-2</v>
      </c>
      <c r="I142" s="10">
        <f t="shared" si="59"/>
        <v>7.0099999999999996E-5</v>
      </c>
      <c r="J142" s="10">
        <v>11.97</v>
      </c>
      <c r="K142" s="10">
        <v>10.23</v>
      </c>
      <c r="L142" s="10">
        <v>136</v>
      </c>
      <c r="M142" s="10">
        <v>9.8119999999999994</v>
      </c>
      <c r="N142" s="10">
        <v>3.5059999999999998</v>
      </c>
      <c r="O142" s="10">
        <v>136</v>
      </c>
      <c r="P142" s="10">
        <v>1.714</v>
      </c>
      <c r="Q142" s="10">
        <v>3.3809999999999998</v>
      </c>
      <c r="R142" s="10">
        <v>136</v>
      </c>
      <c r="S142" s="10">
        <v>8.0500000000000007</v>
      </c>
      <c r="T142" s="10">
        <v>0.22700000000000001</v>
      </c>
      <c r="U142" s="10">
        <v>136</v>
      </c>
      <c r="V142" s="10">
        <v>13.18</v>
      </c>
      <c r="W142" s="10">
        <v>27.95</v>
      </c>
      <c r="X142" s="10">
        <v>162</v>
      </c>
      <c r="Y142" s="10">
        <v>12.56</v>
      </c>
      <c r="Z142" s="10">
        <v>21.07</v>
      </c>
      <c r="AA142" s="10">
        <v>162</v>
      </c>
      <c r="AB142" s="10">
        <v>13.99</v>
      </c>
      <c r="AC142" s="10">
        <v>52.81</v>
      </c>
      <c r="AD142" s="10">
        <v>182</v>
      </c>
      <c r="AE142" s="10">
        <v>16.809999999999999</v>
      </c>
      <c r="AF142" s="10">
        <v>46.91</v>
      </c>
      <c r="AG142" s="10">
        <v>182</v>
      </c>
      <c r="AH142" s="10">
        <v>18.399999999999999</v>
      </c>
      <c r="AI142" s="10">
        <v>97.3</v>
      </c>
      <c r="AJ142" s="10">
        <v>224</v>
      </c>
      <c r="AK142" s="10">
        <v>24.43</v>
      </c>
      <c r="AL142" s="10">
        <v>96.98</v>
      </c>
      <c r="AM142" s="10">
        <v>224</v>
      </c>
      <c r="AN142" s="17">
        <f t="shared" si="98"/>
        <v>8.0989646869214074</v>
      </c>
      <c r="AO142" s="17">
        <f t="shared" si="99"/>
        <v>7.0776134395712802</v>
      </c>
      <c r="AP142" s="17">
        <f t="shared" si="110"/>
        <v>3.7224299859097409</v>
      </c>
      <c r="AQ142" s="17">
        <f t="shared" si="123"/>
        <v>27.112818315328269</v>
      </c>
      <c r="AR142" s="17">
        <f t="shared" si="124"/>
        <v>28.193645188233464</v>
      </c>
      <c r="AS142" s="17">
        <f t="shared" si="125"/>
        <v>24.674937892525687</v>
      </c>
      <c r="AT142" s="17">
        <f t="shared" si="126"/>
        <v>0.98200660516223348</v>
      </c>
      <c r="AU142" s="17">
        <f t="shared" si="100"/>
        <v>56.264833929765821</v>
      </c>
      <c r="AV142" s="17">
        <f t="shared" si="127"/>
        <v>123.73516607023419</v>
      </c>
      <c r="AW142" s="17">
        <f t="shared" si="135"/>
        <v>1.5434684318845907E-2</v>
      </c>
      <c r="AX142" s="17">
        <f t="shared" si="101"/>
        <v>0.88434226958662432</v>
      </c>
      <c r="AY142" s="17">
        <f t="shared" si="128"/>
        <v>-55.380491660179196</v>
      </c>
      <c r="AZ142" s="17"/>
      <c r="BA142" s="17">
        <f>((AN142)^2+(AO142)^2)-(AP142)^2</f>
        <v>101.82935599999999</v>
      </c>
      <c r="BB142" s="17">
        <f>2*AN142*AO142</f>
        <v>114.64268262953631</v>
      </c>
      <c r="BC142" s="17">
        <f t="shared" si="80"/>
        <v>0.88823249477734112</v>
      </c>
      <c r="BD142" s="17">
        <f t="shared" si="129"/>
        <v>0.47731305467534857</v>
      </c>
      <c r="BE142" s="17">
        <f t="shared" si="130"/>
        <v>27.348023539392781</v>
      </c>
      <c r="BF142" s="17">
        <f>Z142-N142</f>
        <v>17.564</v>
      </c>
      <c r="BG142" s="17"/>
      <c r="BH142" s="10">
        <f>X142</f>
        <v>162</v>
      </c>
      <c r="BI142" s="10">
        <f>AJ142</f>
        <v>224</v>
      </c>
      <c r="BJ142" s="10">
        <f t="shared" si="111"/>
        <v>62</v>
      </c>
      <c r="BK142" s="10">
        <f t="shared" si="112"/>
        <v>193</v>
      </c>
      <c r="BL142" s="10">
        <f t="shared" si="103"/>
        <v>31</v>
      </c>
      <c r="BM142" s="10">
        <v>2000</v>
      </c>
      <c r="BN142" s="10">
        <f t="shared" si="104"/>
        <v>5.0000000000000001E-4</v>
      </c>
      <c r="BO142" s="10">
        <f t="shared" si="131"/>
        <v>3.1E-2</v>
      </c>
      <c r="BQ142" s="10">
        <f>AE142-Y142</f>
        <v>4.2499999999999982</v>
      </c>
      <c r="BR142" s="10">
        <f>AF142-Z142</f>
        <v>25.839999999999996</v>
      </c>
      <c r="BS142" s="14">
        <f t="shared" si="105"/>
        <v>0.42499999999999982</v>
      </c>
      <c r="BT142" s="14">
        <f t="shared" si="106"/>
        <v>2.5839999999999996</v>
      </c>
      <c r="BU142" s="10">
        <f t="shared" si="102"/>
        <v>2.618717434165053</v>
      </c>
      <c r="BV142" s="10">
        <f t="shared" ref="BV142:BV154" si="138">BU142^2</f>
        <v>6.8576809999999986</v>
      </c>
      <c r="BW142" s="10">
        <f>AK142-Y142</f>
        <v>11.87</v>
      </c>
      <c r="BX142" s="10">
        <f>AL142-Z142</f>
        <v>75.91</v>
      </c>
      <c r="BY142" s="10">
        <f t="shared" si="113"/>
        <v>0.38290322580645159</v>
      </c>
      <c r="BZ142" s="10">
        <f t="shared" si="114"/>
        <v>2.4487096774193549</v>
      </c>
      <c r="CA142" s="10">
        <f t="shared" si="107"/>
        <v>2.4784660507298031</v>
      </c>
      <c r="CB142" s="10">
        <f t="shared" si="137"/>
        <v>6.1427939646201866</v>
      </c>
      <c r="CD142" s="10">
        <f>(ATAN2(J142-M142,K142-N142))</f>
        <v>1.2602410055140485</v>
      </c>
      <c r="CE142" s="10">
        <f>(ATAN2(V142-Y142,W142-Z142))</f>
        <v>1.4809228090257698</v>
      </c>
      <c r="CF142" s="10">
        <f>ATAN2(AB142-AE142,AC142-AF142)</f>
        <v>2.0166619525183349</v>
      </c>
      <c r="CG142" s="10">
        <f>ATAN2(AH142-AK142,AI142-AL142)</f>
        <v>3.088574393120437</v>
      </c>
      <c r="CI142" s="10">
        <f t="shared" si="115"/>
        <v>72.206490785278092</v>
      </c>
      <c r="CJ142" s="10">
        <f t="shared" si="115"/>
        <v>84.850626741835029</v>
      </c>
      <c r="CK142" s="10">
        <f t="shared" si="115"/>
        <v>115.54621858391261</v>
      </c>
      <c r="CL142" s="10">
        <f t="shared" si="115"/>
        <v>176.96227743798062</v>
      </c>
      <c r="CN142" s="10">
        <f t="shared" si="116"/>
        <v>72.206490785278092</v>
      </c>
      <c r="CO142" s="10">
        <f t="shared" si="116"/>
        <v>84.850626741835029</v>
      </c>
      <c r="CP142" s="10">
        <f t="shared" si="116"/>
        <v>115.54621858391261</v>
      </c>
      <c r="CQ142" s="10">
        <f t="shared" si="136"/>
        <v>176.96227743798062</v>
      </c>
      <c r="CS142" s="10">
        <f t="shared" si="117"/>
        <v>1.2602410055140487</v>
      </c>
      <c r="CT142" s="10">
        <f t="shared" si="117"/>
        <v>1.4809228090257698</v>
      </c>
      <c r="CU142" s="10">
        <f t="shared" si="117"/>
        <v>2.0166619525183349</v>
      </c>
      <c r="CV142" s="10">
        <f t="shared" si="117"/>
        <v>3.0885743931204375</v>
      </c>
      <c r="CX142" s="10">
        <f t="shared" si="118"/>
        <v>0.22068180351172106</v>
      </c>
      <c r="CY142" s="10">
        <f t="shared" si="118"/>
        <v>0.53573914349256513</v>
      </c>
      <c r="CZ142" s="10">
        <f t="shared" si="119"/>
        <v>1.6076515840946677</v>
      </c>
      <c r="DB142" s="10">
        <f t="shared" si="120"/>
        <v>53.573914349256512</v>
      </c>
      <c r="DC142" s="10">
        <f t="shared" si="132"/>
        <v>51.859728519182831</v>
      </c>
      <c r="DE142" s="10">
        <f t="shared" si="121"/>
        <v>2870.1642987014729</v>
      </c>
      <c r="DF142" s="10">
        <f t="shared" si="121"/>
        <v>2689.4314420833452</v>
      </c>
      <c r="DH142" s="10">
        <f>(1/12*I142*(F142^2))</f>
        <v>1.0725446041666667E-9</v>
      </c>
      <c r="DJ142" s="10">
        <f t="shared" si="133"/>
        <v>1.4422675907413347E-3</v>
      </c>
      <c r="DK142" s="10">
        <f>((1/2*I142*(CA142^2))*1000)</f>
        <v>0.21530492845993751</v>
      </c>
      <c r="DL142" s="10">
        <f>(I142*9.8*(BF142))/1000</f>
        <v>1.2066116720000001E-5</v>
      </c>
      <c r="DM142" s="10">
        <f t="shared" si="108"/>
        <v>0.21675926216739885</v>
      </c>
      <c r="DN142" s="10">
        <f t="shared" si="134"/>
        <v>0.66987207448421326</v>
      </c>
    </row>
    <row r="143" spans="1:118" ht="16" x14ac:dyDescent="0.2">
      <c r="A143" s="10" t="s">
        <v>203</v>
      </c>
      <c r="B143" s="10" t="str">
        <f>MID(A143, SEARCH("F",A143), SEARCH("J",A143)- SEARCH("F",A143))</f>
        <v>F1</v>
      </c>
      <c r="C143" s="16">
        <v>100</v>
      </c>
      <c r="D143" s="11" t="str">
        <f>RIGHT(A143, LEN(A143) - SEARCH("J", A143) + 1)</f>
        <v>J4</v>
      </c>
      <c r="E143" s="10">
        <v>13.55</v>
      </c>
      <c r="F143" s="10">
        <f t="shared" si="109"/>
        <v>1.3550000000000001E-2</v>
      </c>
      <c r="G143" s="10">
        <f>VLOOKUP(B143,'[1]General info'!$A$6:$I$12,9,FALSE)</f>
        <v>20.86</v>
      </c>
      <c r="H143" s="10">
        <v>7.0099999999999996E-2</v>
      </c>
      <c r="I143" s="10">
        <f t="shared" si="59"/>
        <v>7.0099999999999996E-5</v>
      </c>
      <c r="J143" s="10">
        <v>12</v>
      </c>
      <c r="K143" s="10">
        <v>8.6839999999999993</v>
      </c>
      <c r="L143" s="10">
        <v>280</v>
      </c>
      <c r="M143" s="10">
        <v>9.4510000000000005</v>
      </c>
      <c r="N143" s="10">
        <v>3.008</v>
      </c>
      <c r="O143" s="10">
        <v>280</v>
      </c>
      <c r="P143" s="10">
        <v>0.75900000000000001</v>
      </c>
      <c r="Q143" s="10">
        <v>4.2359999999999998</v>
      </c>
      <c r="R143" s="10">
        <v>280</v>
      </c>
      <c r="S143" s="10">
        <v>8.2609999999999992</v>
      </c>
      <c r="T143" s="10">
        <v>0.28599999999999998</v>
      </c>
      <c r="U143" s="10">
        <v>280</v>
      </c>
      <c r="V143" s="10">
        <v>12.84</v>
      </c>
      <c r="W143" s="10">
        <v>25.94</v>
      </c>
      <c r="X143" s="10">
        <v>312</v>
      </c>
      <c r="Y143" s="10">
        <v>11.97</v>
      </c>
      <c r="Z143" s="10">
        <v>19.809999999999999</v>
      </c>
      <c r="AA143" s="10">
        <v>312</v>
      </c>
      <c r="AB143" s="10">
        <v>12.92</v>
      </c>
      <c r="AC143" s="10">
        <v>49.06</v>
      </c>
      <c r="AD143" s="10">
        <v>332</v>
      </c>
      <c r="AE143" s="10">
        <v>15.45</v>
      </c>
      <c r="AF143" s="10">
        <v>43.12</v>
      </c>
      <c r="AG143" s="10">
        <v>332</v>
      </c>
      <c r="AH143" s="10">
        <v>17.03</v>
      </c>
      <c r="AI143" s="10">
        <v>91.88</v>
      </c>
      <c r="AJ143" s="10">
        <v>376</v>
      </c>
      <c r="AK143" s="10">
        <v>22.76</v>
      </c>
      <c r="AL143" s="10">
        <v>92.04</v>
      </c>
      <c r="AM143" s="10">
        <v>376</v>
      </c>
      <c r="AN143" s="17">
        <f t="shared" si="98"/>
        <v>8.7783169229642191</v>
      </c>
      <c r="AO143" s="17">
        <f t="shared" si="99"/>
        <v>8.478355029131535</v>
      </c>
      <c r="AP143" s="17">
        <f t="shared" si="110"/>
        <v>2.9707547862454087</v>
      </c>
      <c r="AQ143" s="17">
        <f t="shared" si="123"/>
        <v>24.839770067373813</v>
      </c>
      <c r="AR143" s="17">
        <f t="shared" si="124"/>
        <v>26.059450435494607</v>
      </c>
      <c r="AS143" s="17">
        <f t="shared" si="125"/>
        <v>23.181068676831966</v>
      </c>
      <c r="AT143" s="17">
        <f t="shared" si="126"/>
        <v>1.1940072333698946</v>
      </c>
      <c r="AU143" s="17">
        <f t="shared" si="100"/>
        <v>68.411575180186915</v>
      </c>
      <c r="AV143" s="17">
        <f t="shared" si="127"/>
        <v>111.58842481981308</v>
      </c>
      <c r="AW143" s="17">
        <f t="shared" si="135"/>
        <v>-0.14035046478173341</v>
      </c>
      <c r="AX143" s="17">
        <f t="shared" si="101"/>
        <v>-8.0414892846928225</v>
      </c>
      <c r="AY143" s="17">
        <f t="shared" si="128"/>
        <v>-76.453064464879731</v>
      </c>
      <c r="AZ143" s="17"/>
      <c r="BA143" s="17">
        <f>((AN143)^2+(AO143)^2)-(AP143)^2</f>
        <v>140.11596799999998</v>
      </c>
      <c r="BB143" s="17">
        <f>2*AN143*AO143</f>
        <v>148.85137486224829</v>
      </c>
      <c r="BC143" s="17">
        <f t="shared" si="80"/>
        <v>0.94131457052155332</v>
      </c>
      <c r="BD143" s="17">
        <f t="shared" si="129"/>
        <v>0.3442922650096838</v>
      </c>
      <c r="BE143" s="17">
        <f t="shared" si="130"/>
        <v>19.726493704053251</v>
      </c>
      <c r="BF143" s="17">
        <f>Z143-N143</f>
        <v>16.802</v>
      </c>
      <c r="BG143" s="17"/>
      <c r="BH143" s="10">
        <f>X143</f>
        <v>312</v>
      </c>
      <c r="BI143" s="10">
        <f>AJ143</f>
        <v>376</v>
      </c>
      <c r="BJ143" s="10">
        <f t="shared" si="111"/>
        <v>64</v>
      </c>
      <c r="BK143" s="10">
        <f t="shared" si="112"/>
        <v>344</v>
      </c>
      <c r="BL143" s="10">
        <f t="shared" si="103"/>
        <v>32</v>
      </c>
      <c r="BM143" s="10">
        <v>2000</v>
      </c>
      <c r="BN143" s="10">
        <f t="shared" si="104"/>
        <v>5.0000000000000001E-4</v>
      </c>
      <c r="BO143" s="10">
        <f t="shared" si="131"/>
        <v>3.2000000000000001E-2</v>
      </c>
      <c r="BQ143" s="10">
        <f>AE143-Y143</f>
        <v>3.4799999999999986</v>
      </c>
      <c r="BR143" s="10">
        <f>AF143-Z143</f>
        <v>23.31</v>
      </c>
      <c r="BS143" s="14">
        <f t="shared" si="105"/>
        <v>0.34799999999999981</v>
      </c>
      <c r="BT143" s="14">
        <f t="shared" si="106"/>
        <v>2.331</v>
      </c>
      <c r="BU143" s="10">
        <f t="shared" si="102"/>
        <v>2.3568336810220614</v>
      </c>
      <c r="BV143" s="10">
        <f t="shared" si="138"/>
        <v>5.554665</v>
      </c>
      <c r="BW143" s="10">
        <f>AK143-Y143</f>
        <v>10.790000000000001</v>
      </c>
      <c r="BX143" s="10">
        <f>AL143-Z143</f>
        <v>72.23</v>
      </c>
      <c r="BY143" s="10">
        <f t="shared" si="113"/>
        <v>0.33718749999999997</v>
      </c>
      <c r="BZ143" s="10">
        <f t="shared" si="114"/>
        <v>2.2571875000000001</v>
      </c>
      <c r="CA143" s="10">
        <f t="shared" si="107"/>
        <v>2.2822337348116868</v>
      </c>
      <c r="CB143" s="10">
        <f t="shared" si="137"/>
        <v>5.2085908203125006</v>
      </c>
      <c r="CD143" s="10">
        <f>(ATAN2(J143-M143,K143-N143))</f>
        <v>1.1487045230255948</v>
      </c>
      <c r="CE143" s="10">
        <f>(ATAN2(V143-Y143,W143-Z143))</f>
        <v>1.4298129311416168</v>
      </c>
      <c r="CF143" s="10">
        <f>ATAN2(AB143-AE143,AC143-AF143)</f>
        <v>1.9734509803467688</v>
      </c>
      <c r="CG143" s="10">
        <f>ATAN2(AH143-AK143,AI143-AL143)</f>
        <v>-3.1136766963231053</v>
      </c>
      <c r="CI143" s="10">
        <f t="shared" si="115"/>
        <v>65.815921076954879</v>
      </c>
      <c r="CJ143" s="10">
        <f t="shared" si="115"/>
        <v>81.922246447644028</v>
      </c>
      <c r="CK143" s="10">
        <f t="shared" si="115"/>
        <v>113.07041224982463</v>
      </c>
      <c r="CL143" s="10">
        <f t="shared" si="115"/>
        <v>-178.40053346755121</v>
      </c>
      <c r="CN143" s="10">
        <f t="shared" si="116"/>
        <v>65.815921076954879</v>
      </c>
      <c r="CO143" s="10">
        <f t="shared" si="116"/>
        <v>81.922246447644028</v>
      </c>
      <c r="CP143" s="10">
        <f t="shared" si="116"/>
        <v>113.07041224982463</v>
      </c>
      <c r="CQ143" s="10">
        <f t="shared" si="136"/>
        <v>178.40053346755121</v>
      </c>
      <c r="CS143" s="10">
        <f t="shared" si="117"/>
        <v>1.1487045230255948</v>
      </c>
      <c r="CT143" s="10">
        <f t="shared" si="117"/>
        <v>1.4298129311416168</v>
      </c>
      <c r="CU143" s="10">
        <f t="shared" si="117"/>
        <v>1.973450980346769</v>
      </c>
      <c r="CV143" s="10">
        <f t="shared" si="117"/>
        <v>3.1136766963231053</v>
      </c>
      <c r="CX143" s="10">
        <f t="shared" si="118"/>
        <v>0.281108408116022</v>
      </c>
      <c r="CY143" s="10">
        <f t="shared" si="118"/>
        <v>0.54363804920515224</v>
      </c>
      <c r="CZ143" s="10">
        <f t="shared" si="119"/>
        <v>1.6838637651814885</v>
      </c>
      <c r="DB143" s="10">
        <f t="shared" si="120"/>
        <v>54.363804920515221</v>
      </c>
      <c r="DC143" s="10">
        <f t="shared" si="132"/>
        <v>52.620742661921511</v>
      </c>
      <c r="DE143" s="10">
        <f t="shared" si="121"/>
        <v>2955.4232854358352</v>
      </c>
      <c r="DF143" s="10">
        <f t="shared" si="121"/>
        <v>2768.9425582921667</v>
      </c>
      <c r="DH143" s="10">
        <f>(1/12*I143*(F143^2))</f>
        <v>1.0725446041666667E-9</v>
      </c>
      <c r="DJ143" s="10">
        <f t="shared" si="133"/>
        <v>1.4849072000718546E-3</v>
      </c>
      <c r="DK143" s="10">
        <f>((1/2*I143*(CA143^2))*1000)</f>
        <v>0.18256110825195315</v>
      </c>
      <c r="DL143" s="10">
        <f>(I143*9.8*(BF143))/1000</f>
        <v>1.154263796E-5</v>
      </c>
      <c r="DM143" s="10">
        <f t="shared" si="108"/>
        <v>0.184057558089985</v>
      </c>
      <c r="DN143" s="10">
        <f t="shared" si="134"/>
        <v>0.81337543044629723</v>
      </c>
    </row>
    <row r="144" spans="1:118" ht="16" x14ac:dyDescent="0.2">
      <c r="A144" s="10" t="s">
        <v>204</v>
      </c>
      <c r="B144" s="10" t="str">
        <f>MID(A144, SEARCH("F",A144), SEARCH("J",A144)- SEARCH("F",A144))</f>
        <v>F1</v>
      </c>
      <c r="C144" s="16">
        <v>100</v>
      </c>
      <c r="D144" s="11" t="str">
        <f>RIGHT(A144, LEN(A144) - SEARCH("J", A144) + 1)</f>
        <v>J5</v>
      </c>
      <c r="E144" s="10">
        <v>13.55</v>
      </c>
      <c r="F144" s="10">
        <f t="shared" si="109"/>
        <v>1.3550000000000001E-2</v>
      </c>
      <c r="G144" s="10">
        <f>VLOOKUP(B144,'[1]General info'!$A$6:$I$12,9,FALSE)</f>
        <v>20.86</v>
      </c>
      <c r="H144" s="10">
        <v>7.0099999999999996E-2</v>
      </c>
      <c r="I144" s="10">
        <f t="shared" si="59"/>
        <v>7.0099999999999996E-5</v>
      </c>
      <c r="J144" s="10">
        <v>9.7989999999999995</v>
      </c>
      <c r="K144" s="10">
        <v>7.851</v>
      </c>
      <c r="L144" s="10">
        <v>211</v>
      </c>
      <c r="M144" s="10">
        <v>7.2889999999999997</v>
      </c>
      <c r="N144" s="10">
        <v>2.2349999999999999</v>
      </c>
      <c r="O144" s="10">
        <v>211</v>
      </c>
      <c r="P144" s="10">
        <v>0.33600000000000002</v>
      </c>
      <c r="Q144" s="10">
        <v>3.6150000000000002</v>
      </c>
      <c r="R144" s="10">
        <v>211</v>
      </c>
      <c r="S144" s="10">
        <v>5.5739999999999998</v>
      </c>
      <c r="T144" s="10">
        <v>-0.307</v>
      </c>
      <c r="U144" s="10">
        <v>211</v>
      </c>
      <c r="V144" s="10">
        <v>11.99</v>
      </c>
      <c r="W144" s="10">
        <v>25.56</v>
      </c>
      <c r="X144" s="10">
        <v>247</v>
      </c>
      <c r="Y144" s="10">
        <v>10.86</v>
      </c>
      <c r="Z144" s="10">
        <v>18.89</v>
      </c>
      <c r="AA144" s="10">
        <v>247</v>
      </c>
      <c r="AB144" s="10">
        <v>14.26</v>
      </c>
      <c r="AC144" s="10">
        <v>48.46</v>
      </c>
      <c r="AD144" s="10">
        <v>267</v>
      </c>
      <c r="AE144" s="10">
        <v>16.34</v>
      </c>
      <c r="AF144" s="10">
        <v>43.02</v>
      </c>
      <c r="AG144" s="10">
        <v>267</v>
      </c>
      <c r="AH144" s="10">
        <v>22.06</v>
      </c>
      <c r="AI144" s="10">
        <v>92</v>
      </c>
      <c r="AJ144" s="10">
        <v>312</v>
      </c>
      <c r="AK144" s="10">
        <v>27.39</v>
      </c>
      <c r="AL144" s="10">
        <v>89.98</v>
      </c>
      <c r="AM144" s="10">
        <v>312</v>
      </c>
      <c r="AN144" s="17">
        <f t="shared" si="98"/>
        <v>7.0886253251247515</v>
      </c>
      <c r="AO144" s="17">
        <f t="shared" si="99"/>
        <v>6.5436020661406351</v>
      </c>
      <c r="AP144" s="17">
        <f t="shared" si="110"/>
        <v>3.0664293567600733</v>
      </c>
      <c r="AQ144" s="17">
        <f t="shared" si="123"/>
        <v>24.84750975450055</v>
      </c>
      <c r="AR144" s="17">
        <f t="shared" si="124"/>
        <v>26.650830099642299</v>
      </c>
      <c r="AS144" s="17">
        <f t="shared" si="125"/>
        <v>23.794012398080319</v>
      </c>
      <c r="AT144" s="17">
        <f t="shared" si="126"/>
        <v>1.1499082356555714</v>
      </c>
      <c r="AU144" s="17">
        <f t="shared" si="100"/>
        <v>65.884888730399126</v>
      </c>
      <c r="AV144" s="17">
        <f t="shared" si="127"/>
        <v>114.11511126960087</v>
      </c>
      <c r="AW144" s="17">
        <f t="shared" si="135"/>
        <v>-0.19592924467446943</v>
      </c>
      <c r="AX144" s="17">
        <f t="shared" si="101"/>
        <v>-11.22591880303316</v>
      </c>
      <c r="AY144" s="17">
        <f t="shared" si="128"/>
        <v>-77.110807533432279</v>
      </c>
      <c r="AZ144" s="17"/>
      <c r="BA144" s="17">
        <f>((AN144)^2+(AO144)^2)-(AP144)^2</f>
        <v>83.66434799999999</v>
      </c>
      <c r="BB144" s="17">
        <f>2*AN144*AO144</f>
        <v>92.770286647166316</v>
      </c>
      <c r="BC144" s="17">
        <f t="shared" si="80"/>
        <v>0.90184423292989291</v>
      </c>
      <c r="BD144" s="17">
        <f t="shared" si="129"/>
        <v>0.44677719468526123</v>
      </c>
      <c r="BE144" s="17">
        <f t="shared" si="130"/>
        <v>25.598447638158497</v>
      </c>
      <c r="BF144" s="17">
        <f>Z144-N144</f>
        <v>16.655000000000001</v>
      </c>
      <c r="BG144" s="17"/>
      <c r="BH144" s="10">
        <f>X144</f>
        <v>247</v>
      </c>
      <c r="BI144" s="10">
        <f>AJ144</f>
        <v>312</v>
      </c>
      <c r="BJ144" s="10">
        <f t="shared" si="111"/>
        <v>65</v>
      </c>
      <c r="BK144" s="10">
        <f t="shared" si="112"/>
        <v>279.5</v>
      </c>
      <c r="BL144" s="10">
        <f t="shared" si="103"/>
        <v>32.5</v>
      </c>
      <c r="BM144" s="10">
        <v>2000</v>
      </c>
      <c r="BN144" s="10">
        <f t="shared" si="104"/>
        <v>5.0000000000000001E-4</v>
      </c>
      <c r="BO144" s="10">
        <f t="shared" si="131"/>
        <v>3.2500000000000001E-2</v>
      </c>
      <c r="BQ144" s="10">
        <f>AE144-Y144</f>
        <v>5.48</v>
      </c>
      <c r="BR144" s="10">
        <f>AF144-Z144</f>
        <v>24.130000000000003</v>
      </c>
      <c r="BS144" s="14">
        <f t="shared" si="105"/>
        <v>0.54800000000000004</v>
      </c>
      <c r="BT144" s="14">
        <f t="shared" si="106"/>
        <v>2.4129999999999998</v>
      </c>
      <c r="BU144" s="10">
        <f t="shared" si="102"/>
        <v>2.4744439779473688</v>
      </c>
      <c r="BV144" s="10">
        <f t="shared" si="138"/>
        <v>6.1228729999999985</v>
      </c>
      <c r="BW144" s="10">
        <f>AK144-Y144</f>
        <v>16.53</v>
      </c>
      <c r="BX144" s="10">
        <f>AL144-Z144</f>
        <v>71.09</v>
      </c>
      <c r="BY144" s="10">
        <f t="shared" si="113"/>
        <v>0.50861538461538469</v>
      </c>
      <c r="BZ144" s="10">
        <f t="shared" si="114"/>
        <v>2.187384615384615</v>
      </c>
      <c r="CA144" s="10">
        <f t="shared" si="107"/>
        <v>2.2457384231225053</v>
      </c>
      <c r="CB144" s="10">
        <f t="shared" si="137"/>
        <v>5.0433410650887565</v>
      </c>
      <c r="CD144" s="10">
        <f>(ATAN2(J144-M144,K144-N144))</f>
        <v>1.1504922431826865</v>
      </c>
      <c r="CE144" s="10">
        <f>(ATAN2(V144-Y144,W144-Z144))</f>
        <v>1.4029745087243384</v>
      </c>
      <c r="CF144" s="10">
        <f>ATAN2(AB144-AE144,AC144-AF144)</f>
        <v>1.9359977765830698</v>
      </c>
      <c r="CG144" s="10">
        <f>ATAN2(AH144-AK144,AI144-AL144)</f>
        <v>2.7793312377442967</v>
      </c>
      <c r="CI144" s="10">
        <f t="shared" si="115"/>
        <v>65.91834989690669</v>
      </c>
      <c r="CJ144" s="10">
        <f t="shared" si="115"/>
        <v>80.384518114344687</v>
      </c>
      <c r="CK144" s="10">
        <f t="shared" si="115"/>
        <v>110.92450174492117</v>
      </c>
      <c r="CL144" s="10">
        <f t="shared" si="115"/>
        <v>159.2439497916194</v>
      </c>
      <c r="CN144" s="10">
        <f t="shared" si="116"/>
        <v>65.91834989690669</v>
      </c>
      <c r="CO144" s="10">
        <f t="shared" si="116"/>
        <v>80.384518114344687</v>
      </c>
      <c r="CP144" s="10">
        <f t="shared" si="116"/>
        <v>110.92450174492117</v>
      </c>
      <c r="CQ144" s="10">
        <f t="shared" si="136"/>
        <v>159.2439497916194</v>
      </c>
      <c r="CS144" s="10">
        <f t="shared" si="117"/>
        <v>1.1504922431826865</v>
      </c>
      <c r="CT144" s="10">
        <f t="shared" si="117"/>
        <v>1.4029745087243384</v>
      </c>
      <c r="CU144" s="10">
        <f t="shared" si="117"/>
        <v>1.9359977765830698</v>
      </c>
      <c r="CV144" s="10">
        <f t="shared" si="117"/>
        <v>2.7793312377442967</v>
      </c>
      <c r="CX144" s="10">
        <f t="shared" si="118"/>
        <v>0.25248226554165187</v>
      </c>
      <c r="CY144" s="10">
        <f t="shared" si="118"/>
        <v>0.53302326785873144</v>
      </c>
      <c r="CZ144" s="10">
        <f t="shared" si="119"/>
        <v>1.3763567290199583</v>
      </c>
      <c r="DB144" s="10">
        <f t="shared" si="120"/>
        <v>53.302326785873142</v>
      </c>
      <c r="DC144" s="10">
        <f t="shared" si="132"/>
        <v>42.349437815998719</v>
      </c>
      <c r="DE144" s="10">
        <f t="shared" si="121"/>
        <v>2841.1380407880092</v>
      </c>
      <c r="DF144" s="10">
        <f t="shared" si="121"/>
        <v>1793.4748833311423</v>
      </c>
      <c r="DH144" s="10">
        <f>(1/12*I144*(F144^2))</f>
        <v>1.0725446041666667E-9</v>
      </c>
      <c r="DJ144" s="10">
        <f t="shared" si="133"/>
        <v>9.6179090441262944E-4</v>
      </c>
      <c r="DK144" s="10">
        <f>((1/2*I144*(CA144^2))*1000)</f>
        <v>0.17676910433136089</v>
      </c>
      <c r="DL144" s="10">
        <f>(I144*9.8*(BF144))/1000</f>
        <v>1.14416519E-5</v>
      </c>
      <c r="DM144" s="10">
        <f t="shared" si="108"/>
        <v>0.17774233688767352</v>
      </c>
      <c r="DN144" s="10">
        <f t="shared" si="134"/>
        <v>0.54409446042658738</v>
      </c>
    </row>
    <row r="145" spans="1:118" ht="16" x14ac:dyDescent="0.2">
      <c r="A145" s="10" t="s">
        <v>205</v>
      </c>
      <c r="B145" s="10" t="str">
        <f>MID(A145, SEARCH("M",A145), SEARCH("J",A145)- SEARCH("M",A145))</f>
        <v>M1</v>
      </c>
      <c r="C145" s="16">
        <v>100</v>
      </c>
      <c r="D145" s="11" t="str">
        <f>RIGHT(A145, LEN(A145) - SEARCH("J", A145) + 1)</f>
        <v>J1</v>
      </c>
      <c r="E145" s="10">
        <v>12.09</v>
      </c>
      <c r="F145" s="10">
        <f t="shared" si="109"/>
        <v>1.209E-2</v>
      </c>
      <c r="G145" s="10">
        <f>VLOOKUP(B145,'[1]General info'!$A$6:$I$12,9,FALSE)</f>
        <v>17.860999999999997</v>
      </c>
      <c r="H145" s="14">
        <v>7.1199999999999999E-2</v>
      </c>
      <c r="I145" s="10">
        <f t="shared" si="59"/>
        <v>7.1199999999999996E-5</v>
      </c>
      <c r="J145" s="10">
        <v>10.98</v>
      </c>
      <c r="K145" s="10">
        <v>6.7539999999999996</v>
      </c>
      <c r="L145" s="10">
        <v>358</v>
      </c>
      <c r="M145" s="10">
        <v>7.9329999999999998</v>
      </c>
      <c r="N145" s="10">
        <v>1.486</v>
      </c>
      <c r="O145" s="10">
        <v>358</v>
      </c>
      <c r="P145" s="10">
        <v>0.82499999999999996</v>
      </c>
      <c r="Q145" s="10">
        <v>3.4529999999999998</v>
      </c>
      <c r="R145" s="10">
        <v>358</v>
      </c>
      <c r="S145" s="10">
        <v>6.0380000000000003</v>
      </c>
      <c r="T145" s="10">
        <v>-0.93100000000000005</v>
      </c>
      <c r="U145" s="10">
        <v>358</v>
      </c>
      <c r="V145" s="10">
        <v>13.35</v>
      </c>
      <c r="W145" s="10">
        <v>22.06</v>
      </c>
      <c r="X145" s="10">
        <v>396</v>
      </c>
      <c r="Y145" s="10">
        <v>12.15</v>
      </c>
      <c r="Z145" s="10">
        <v>16.27</v>
      </c>
      <c r="AA145" s="10">
        <v>396</v>
      </c>
      <c r="AB145" s="10">
        <v>15.25</v>
      </c>
      <c r="AC145" s="10">
        <v>37.299999999999997</v>
      </c>
      <c r="AD145" s="10">
        <v>416</v>
      </c>
      <c r="AE145" s="10">
        <v>16.559999999999999</v>
      </c>
      <c r="AF145" s="10">
        <v>31.53</v>
      </c>
      <c r="AG145" s="10">
        <v>416</v>
      </c>
      <c r="AH145" s="10">
        <v>30.46</v>
      </c>
      <c r="AI145" s="10">
        <v>88.1</v>
      </c>
      <c r="AJ145" s="10">
        <v>512</v>
      </c>
      <c r="AK145" s="10">
        <v>35.229999999999997</v>
      </c>
      <c r="AL145" s="10">
        <v>89.69</v>
      </c>
      <c r="AM145" s="10">
        <v>512</v>
      </c>
      <c r="AN145" s="17">
        <f t="shared" si="98"/>
        <v>7.3751442697753378</v>
      </c>
      <c r="AO145" s="17">
        <f t="shared" si="99"/>
        <v>6.811374677699062</v>
      </c>
      <c r="AP145" s="17">
        <f t="shared" si="110"/>
        <v>3.0713049343886381</v>
      </c>
      <c r="AQ145" s="17">
        <f t="shared" si="123"/>
        <v>22.429803253706886</v>
      </c>
      <c r="AR145" s="17">
        <f t="shared" si="124"/>
        <v>24.125741957502573</v>
      </c>
      <c r="AS145" s="17">
        <f t="shared" si="125"/>
        <v>21.275181902865128</v>
      </c>
      <c r="AT145" s="17">
        <f t="shared" si="126"/>
        <v>1.2565087624326123</v>
      </c>
      <c r="AU145" s="17">
        <f t="shared" si="100"/>
        <v>71.992649008594896</v>
      </c>
      <c r="AV145" s="17">
        <f t="shared" si="127"/>
        <v>108.0073509914051</v>
      </c>
      <c r="AW145" s="17">
        <f t="shared" si="135"/>
        <v>-0.26997427862756485</v>
      </c>
      <c r="AX145" s="17">
        <f t="shared" si="101"/>
        <v>-15.468386742448409</v>
      </c>
      <c r="AY145" s="17">
        <f t="shared" si="128"/>
        <v>-87.461035751043312</v>
      </c>
      <c r="AZ145" s="17"/>
      <c r="BA145" s="17">
        <f>((AN145)^2+(AO145)^2)-(AP145)^2</f>
        <v>91.354664</v>
      </c>
      <c r="BB145" s="17">
        <f>2*AN145*AO145</f>
        <v>100.46974184705014</v>
      </c>
      <c r="BC145" s="17">
        <f t="shared" si="80"/>
        <v>0.90927539297427018</v>
      </c>
      <c r="BD145" s="17">
        <f t="shared" si="129"/>
        <v>0.42925661744272459</v>
      </c>
      <c r="BE145" s="17">
        <f t="shared" si="130"/>
        <v>24.594592507528255</v>
      </c>
      <c r="BF145" s="17">
        <f>Z145-N145</f>
        <v>14.783999999999999</v>
      </c>
      <c r="BG145" s="17"/>
      <c r="BH145" s="10">
        <f>X145</f>
        <v>396</v>
      </c>
      <c r="BI145" s="10">
        <f>AJ145</f>
        <v>512</v>
      </c>
      <c r="BJ145" s="10">
        <f t="shared" si="111"/>
        <v>116</v>
      </c>
      <c r="BK145" s="10">
        <f t="shared" si="112"/>
        <v>454</v>
      </c>
      <c r="BL145" s="10">
        <f t="shared" si="103"/>
        <v>58</v>
      </c>
      <c r="BM145" s="10">
        <v>2000</v>
      </c>
      <c r="BN145" s="10">
        <f t="shared" si="104"/>
        <v>5.0000000000000001E-4</v>
      </c>
      <c r="BO145" s="10">
        <f t="shared" si="131"/>
        <v>5.8000000000000003E-2</v>
      </c>
      <c r="BQ145" s="10">
        <f>AE145-Y145</f>
        <v>4.4099999999999984</v>
      </c>
      <c r="BR145" s="10">
        <f>AF145-Z145</f>
        <v>15.260000000000002</v>
      </c>
      <c r="BS145" s="14">
        <f t="shared" si="105"/>
        <v>0.44099999999999984</v>
      </c>
      <c r="BT145" s="14">
        <f t="shared" si="106"/>
        <v>1.5260000000000002</v>
      </c>
      <c r="BU145" s="10">
        <f t="shared" si="102"/>
        <v>1.5884448369395774</v>
      </c>
      <c r="BV145" s="10">
        <f t="shared" si="138"/>
        <v>2.5231570000000008</v>
      </c>
      <c r="BW145" s="10">
        <f>AK145-Y145</f>
        <v>23.08</v>
      </c>
      <c r="BX145" s="10">
        <f>AL145-Z145</f>
        <v>73.42</v>
      </c>
      <c r="BY145" s="10">
        <f t="shared" si="113"/>
        <v>0.39793103448275857</v>
      </c>
      <c r="BZ145" s="10">
        <f t="shared" si="114"/>
        <v>1.2658620689655171</v>
      </c>
      <c r="CA145" s="10">
        <f t="shared" si="107"/>
        <v>1.3269347707593535</v>
      </c>
      <c r="CB145" s="10">
        <f t="shared" si="137"/>
        <v>1.7607558858501779</v>
      </c>
      <c r="CD145" s="10">
        <f>(ATAN2(J145-M145,K145-N145))</f>
        <v>1.0464122040374038</v>
      </c>
      <c r="CE145" s="10">
        <f>(ATAN2(V145-Y145,W145-Z145))</f>
        <v>1.3664357054477256</v>
      </c>
      <c r="CF145" s="10">
        <f>ATAN2(AB145-AE145,AC145-AF145)</f>
        <v>1.794048192004037</v>
      </c>
      <c r="CG145" s="10">
        <f>ATAN2(AH145-AK145,AI145-AL145)</f>
        <v>-2.8198420991931501</v>
      </c>
      <c r="CI145" s="10">
        <f t="shared" si="115"/>
        <v>59.955002922325598</v>
      </c>
      <c r="CJ145" s="10">
        <f t="shared" si="115"/>
        <v>78.290998898135996</v>
      </c>
      <c r="CK145" s="10">
        <f t="shared" si="115"/>
        <v>102.79138964490728</v>
      </c>
      <c r="CL145" s="10">
        <f t="shared" si="115"/>
        <v>-161.56505117707795</v>
      </c>
      <c r="CN145" s="10">
        <f t="shared" si="116"/>
        <v>59.955002922325598</v>
      </c>
      <c r="CO145" s="10">
        <f t="shared" si="116"/>
        <v>78.290998898135996</v>
      </c>
      <c r="CP145" s="10">
        <f t="shared" si="116"/>
        <v>102.79138964490728</v>
      </c>
      <c r="CQ145" s="10">
        <f t="shared" si="136"/>
        <v>161.56505117707795</v>
      </c>
      <c r="CS145" s="10">
        <f t="shared" si="117"/>
        <v>1.0464122040374038</v>
      </c>
      <c r="CT145" s="10">
        <f t="shared" si="117"/>
        <v>1.3664357054477259</v>
      </c>
      <c r="CU145" s="10">
        <f t="shared" si="117"/>
        <v>1.794048192004037</v>
      </c>
      <c r="CV145" s="10">
        <f t="shared" si="117"/>
        <v>2.8198420991931501</v>
      </c>
      <c r="CX145" s="10">
        <f t="shared" si="118"/>
        <v>0.3200235014103221</v>
      </c>
      <c r="CY145" s="10">
        <f t="shared" si="118"/>
        <v>0.42761248655631112</v>
      </c>
      <c r="CZ145" s="10">
        <f t="shared" si="119"/>
        <v>1.4534063937454242</v>
      </c>
      <c r="DB145" s="10">
        <f t="shared" si="120"/>
        <v>42.761248655631114</v>
      </c>
      <c r="DC145" s="10">
        <f t="shared" si="132"/>
        <v>25.058730926645243</v>
      </c>
      <c r="DE145" s="10">
        <f t="shared" si="121"/>
        <v>1828.5243865887137</v>
      </c>
      <c r="DF145" s="10">
        <f t="shared" si="121"/>
        <v>627.93999565400679</v>
      </c>
      <c r="DH145" s="10">
        <f>(1/12*I145*(F145^2))</f>
        <v>8.6726405999999995E-10</v>
      </c>
      <c r="DJ145" s="10">
        <f t="shared" si="133"/>
        <v>2.7229489503363815E-4</v>
      </c>
      <c r="DK145" s="10">
        <f>((1/2*I145*(CA145^2))*1000)</f>
        <v>6.2682909536266332E-2</v>
      </c>
      <c r="DL145" s="10">
        <f>(I145*9.8*(BF145))/1000</f>
        <v>1.0315683839999999E-5</v>
      </c>
      <c r="DM145" s="10">
        <f t="shared" si="108"/>
        <v>6.2965520115139964E-2</v>
      </c>
      <c r="DN145" s="10">
        <f t="shared" si="134"/>
        <v>0.43440053604419399</v>
      </c>
    </row>
    <row r="146" spans="1:118" ht="16" x14ac:dyDescent="0.2">
      <c r="A146" s="10" t="s">
        <v>206</v>
      </c>
      <c r="B146" s="10" t="str">
        <f>MID(A146, SEARCH("M",A146), SEARCH("J",A146)- SEARCH("M",A146))</f>
        <v>M1</v>
      </c>
      <c r="C146" s="16">
        <v>100</v>
      </c>
      <c r="D146" s="11" t="str">
        <f>RIGHT(A146, LEN(A146) - SEARCH("J", A146) + 1)</f>
        <v>J2_c</v>
      </c>
      <c r="E146" s="10">
        <v>12.09</v>
      </c>
      <c r="F146" s="10">
        <f t="shared" si="109"/>
        <v>1.209E-2</v>
      </c>
      <c r="G146" s="10">
        <f>VLOOKUP(B146,'[1]General info'!$A$6:$I$12,9,FALSE)</f>
        <v>17.860999999999997</v>
      </c>
      <c r="H146" s="14">
        <v>7.1199999999999999E-2</v>
      </c>
      <c r="I146" s="10">
        <f t="shared" si="59"/>
        <v>7.1199999999999996E-5</v>
      </c>
      <c r="J146" s="10">
        <v>10.94</v>
      </c>
      <c r="K146" s="10">
        <v>11.45</v>
      </c>
      <c r="L146" s="10">
        <v>34</v>
      </c>
      <c r="M146" s="10">
        <v>9.1120000000000001</v>
      </c>
      <c r="N146" s="10">
        <v>4.7469999999999999</v>
      </c>
      <c r="O146" s="10">
        <v>34</v>
      </c>
      <c r="P146" s="10">
        <v>1.589</v>
      </c>
      <c r="Q146" s="10">
        <v>5.1180000000000003</v>
      </c>
      <c r="R146" s="10">
        <v>34</v>
      </c>
      <c r="S146" s="10">
        <v>7.1020000000000003</v>
      </c>
      <c r="T146" s="10">
        <v>-0.316</v>
      </c>
      <c r="U146" s="10">
        <v>34</v>
      </c>
      <c r="V146" s="10">
        <v>11.63</v>
      </c>
      <c r="W146" s="10">
        <v>26.96</v>
      </c>
      <c r="X146" s="10">
        <v>59</v>
      </c>
      <c r="Y146" s="10">
        <v>10.97</v>
      </c>
      <c r="Z146" s="10">
        <v>19.73</v>
      </c>
      <c r="AA146" s="10">
        <v>59</v>
      </c>
      <c r="AB146" s="10">
        <v>10.91</v>
      </c>
      <c r="AC146" s="10">
        <v>42.97</v>
      </c>
      <c r="AD146" s="10">
        <v>79</v>
      </c>
      <c r="AE146" s="10">
        <v>14.11</v>
      </c>
      <c r="AF146" s="10">
        <v>37.07</v>
      </c>
      <c r="AG146" s="10">
        <v>79</v>
      </c>
      <c r="AH146" s="10">
        <v>20.04</v>
      </c>
      <c r="AI146" s="10">
        <v>96.52</v>
      </c>
      <c r="AJ146" s="10">
        <v>182</v>
      </c>
      <c r="AK146" s="10">
        <v>23.65</v>
      </c>
      <c r="AL146" s="10">
        <v>101.1</v>
      </c>
      <c r="AM146" s="10">
        <v>182</v>
      </c>
      <c r="AN146" s="17">
        <f t="shared" si="98"/>
        <v>7.5321424574950777</v>
      </c>
      <c r="AO146" s="17">
        <f t="shared" si="99"/>
        <v>7.7408994955366781</v>
      </c>
      <c r="AP146" s="17">
        <f t="shared" si="110"/>
        <v>5.4473910269045307</v>
      </c>
      <c r="AQ146" s="17">
        <f t="shared" si="123"/>
        <v>24.039439365342943</v>
      </c>
      <c r="AR146" s="17">
        <f t="shared" si="124"/>
        <v>27.649284981713361</v>
      </c>
      <c r="AS146" s="17">
        <f t="shared" si="125"/>
        <v>22.355260969176811</v>
      </c>
      <c r="AT146" s="17">
        <f t="shared" si="126"/>
        <v>0.97557327746870615</v>
      </c>
      <c r="AU146" s="17">
        <f t="shared" si="100"/>
        <v>55.896231404702071</v>
      </c>
      <c r="AV146" s="17">
        <f t="shared" si="127"/>
        <v>124.10376859529794</v>
      </c>
      <c r="AW146" s="17">
        <f t="shared" si="135"/>
        <v>-4.9275512335972126E-2</v>
      </c>
      <c r="AX146" s="17">
        <f t="shared" si="101"/>
        <v>-2.8232788901960268</v>
      </c>
      <c r="AY146" s="17">
        <f t="shared" si="128"/>
        <v>-58.7195102948981</v>
      </c>
      <c r="AZ146" s="17"/>
      <c r="BA146" s="17">
        <f>((AN146)^2+(AO146)^2)-(AP146)^2</f>
        <v>86.980625999999972</v>
      </c>
      <c r="BB146" s="17">
        <f>2*AN146*AO146</f>
        <v>116.61111549906808</v>
      </c>
      <c r="BC146" s="17">
        <f t="shared" si="80"/>
        <v>0.74590338689192193</v>
      </c>
      <c r="BD146" s="17">
        <f t="shared" si="129"/>
        <v>0.7289061873156969</v>
      </c>
      <c r="BE146" s="17">
        <f t="shared" si="130"/>
        <v>41.763248194158905</v>
      </c>
      <c r="BF146" s="17">
        <f>Z146-N146</f>
        <v>14.983000000000001</v>
      </c>
      <c r="BG146" s="17"/>
      <c r="BH146" s="10">
        <f>X146</f>
        <v>59</v>
      </c>
      <c r="BI146" s="10">
        <f>AJ146</f>
        <v>182</v>
      </c>
      <c r="BJ146" s="10">
        <f t="shared" si="111"/>
        <v>123</v>
      </c>
      <c r="BK146" s="10">
        <f t="shared" si="112"/>
        <v>120.5</v>
      </c>
      <c r="BL146" s="10">
        <f t="shared" si="103"/>
        <v>61.5</v>
      </c>
      <c r="BM146" s="10">
        <v>2000</v>
      </c>
      <c r="BN146" s="10">
        <f t="shared" si="104"/>
        <v>5.0000000000000001E-4</v>
      </c>
      <c r="BO146" s="10">
        <f t="shared" si="131"/>
        <v>6.1499999999999999E-2</v>
      </c>
      <c r="BQ146" s="10">
        <f>AE146-Y146</f>
        <v>3.1399999999999988</v>
      </c>
      <c r="BR146" s="10">
        <f>AF146-Z146</f>
        <v>17.34</v>
      </c>
      <c r="BS146" s="14">
        <f t="shared" si="105"/>
        <v>0.31399999999999989</v>
      </c>
      <c r="BT146" s="14">
        <f t="shared" si="106"/>
        <v>1.734</v>
      </c>
      <c r="BU146" s="10">
        <f t="shared" si="102"/>
        <v>1.7622008966062865</v>
      </c>
      <c r="BV146" s="10">
        <f t="shared" si="138"/>
        <v>3.1053520000000003</v>
      </c>
      <c r="BW146" s="10">
        <f>AK146-Y146</f>
        <v>12.679999999999998</v>
      </c>
      <c r="BX146" s="10">
        <f>AL146-Z146</f>
        <v>81.36999999999999</v>
      </c>
      <c r="BY146" s="10">
        <f t="shared" si="113"/>
        <v>0.20617886178861786</v>
      </c>
      <c r="BZ146" s="10">
        <f t="shared" si="114"/>
        <v>1.3230894308943089</v>
      </c>
      <c r="CA146" s="10">
        <f t="shared" si="107"/>
        <v>1.3390576407282384</v>
      </c>
      <c r="CB146" s="10">
        <f t="shared" si="137"/>
        <v>1.7930753651926761</v>
      </c>
      <c r="CD146" s="10">
        <f>(ATAN2(J146-M146,K146-N146))</f>
        <v>1.304556901196996</v>
      </c>
      <c r="CE146" s="10">
        <f>(ATAN2(V146-Y146,W146-Z146))</f>
        <v>1.4797623281263823</v>
      </c>
      <c r="CF146" s="10">
        <f>ATAN2(AB146-AE146,AC146-AF146)</f>
        <v>2.0677649316739499</v>
      </c>
      <c r="CG146" s="10">
        <f>ATAN2(AH146-AK146,AI146-AL146)</f>
        <v>-2.2383065434030707</v>
      </c>
      <c r="CI146" s="10">
        <f t="shared" si="115"/>
        <v>74.745604573253004</v>
      </c>
      <c r="CJ146" s="10">
        <f t="shared" si="115"/>
        <v>84.784136084094584</v>
      </c>
      <c r="CK146" s="10">
        <f t="shared" si="115"/>
        <v>118.47420361007437</v>
      </c>
      <c r="CL146" s="10">
        <f t="shared" si="115"/>
        <v>-128.24551819351177</v>
      </c>
      <c r="CN146" s="10">
        <f t="shared" si="116"/>
        <v>74.745604573253004</v>
      </c>
      <c r="CO146" s="10">
        <f t="shared" si="116"/>
        <v>84.784136084094584</v>
      </c>
      <c r="CP146" s="10">
        <f t="shared" si="116"/>
        <v>118.47420361007437</v>
      </c>
      <c r="CQ146" s="10">
        <f t="shared" si="136"/>
        <v>128.24551819351177</v>
      </c>
      <c r="CS146" s="10">
        <f t="shared" si="117"/>
        <v>1.304556901196996</v>
      </c>
      <c r="CT146" s="10">
        <f t="shared" si="117"/>
        <v>1.4797623281263825</v>
      </c>
      <c r="CU146" s="10">
        <f t="shared" si="117"/>
        <v>2.0677649316739499</v>
      </c>
      <c r="CV146" s="10">
        <f t="shared" si="117"/>
        <v>2.2383065434030707</v>
      </c>
      <c r="CX146" s="10">
        <f t="shared" si="118"/>
        <v>0.17520542692938657</v>
      </c>
      <c r="CY146" s="10">
        <f t="shared" si="118"/>
        <v>0.58800260354756739</v>
      </c>
      <c r="CZ146" s="10">
        <f t="shared" si="119"/>
        <v>0.75854421527668814</v>
      </c>
      <c r="DB146" s="10">
        <f t="shared" si="120"/>
        <v>58.800260354756738</v>
      </c>
      <c r="DC146" s="10">
        <f t="shared" si="132"/>
        <v>12.334052280921759</v>
      </c>
      <c r="DE146" s="10">
        <f t="shared" si="121"/>
        <v>3457.4706177871767</v>
      </c>
      <c r="DF146" s="10">
        <f t="shared" si="121"/>
        <v>152.12884566851125</v>
      </c>
      <c r="DH146" s="10">
        <f>(1/12*I146*(F146^2))</f>
        <v>8.6726405999999995E-10</v>
      </c>
      <c r="DJ146" s="10">
        <f t="shared" si="133"/>
        <v>6.5967940168793241E-5</v>
      </c>
      <c r="DK146" s="10">
        <f>((1/2*I146*(CA146^2))*1000)</f>
        <v>6.3833483000859267E-2</v>
      </c>
      <c r="DL146" s="10">
        <f>(I146*9.8*(BF146))/1000</f>
        <v>1.0454538079999999E-5</v>
      </c>
      <c r="DM146" s="10">
        <f t="shared" si="108"/>
        <v>6.3909905479108062E-2</v>
      </c>
      <c r="DN146" s="10">
        <f t="shared" si="134"/>
        <v>0.10334378928987041</v>
      </c>
    </row>
    <row r="147" spans="1:118" ht="16" x14ac:dyDescent="0.2">
      <c r="A147" s="10" t="s">
        <v>207</v>
      </c>
      <c r="B147" s="10" t="str">
        <f>MID(A147, SEARCH("M",A147), SEARCH("J",A147)- SEARCH("M",A147))</f>
        <v>M1</v>
      </c>
      <c r="C147" s="16">
        <v>100</v>
      </c>
      <c r="D147" s="11" t="str">
        <f>RIGHT(A147, LEN(A147) - SEARCH("J", A147) + 1)</f>
        <v>J3_c</v>
      </c>
      <c r="E147" s="10">
        <v>12.09</v>
      </c>
      <c r="F147" s="10">
        <f t="shared" si="109"/>
        <v>1.209E-2</v>
      </c>
      <c r="G147" s="10">
        <f>VLOOKUP(B147,'[1]General info'!$A$6:$I$12,9,FALSE)</f>
        <v>17.860999999999997</v>
      </c>
      <c r="H147" s="14">
        <v>7.1199999999999999E-2</v>
      </c>
      <c r="I147" s="10">
        <f t="shared" si="59"/>
        <v>7.1199999999999996E-5</v>
      </c>
      <c r="J147" s="10">
        <v>12.79</v>
      </c>
      <c r="K147" s="10">
        <v>9.3670000000000009</v>
      </c>
      <c r="L147" s="10">
        <v>117</v>
      </c>
      <c r="M147" s="10">
        <v>9.9930000000000003</v>
      </c>
      <c r="N147" s="10">
        <v>3.198</v>
      </c>
      <c r="O147" s="10">
        <v>117</v>
      </c>
      <c r="P147" s="10">
        <v>0.82599999999999996</v>
      </c>
      <c r="Q147" s="10">
        <v>4.1829999999999998</v>
      </c>
      <c r="R147" s="10">
        <v>117</v>
      </c>
      <c r="S147" s="10">
        <v>8.5549999999999997</v>
      </c>
      <c r="T147" s="10">
        <v>0.15</v>
      </c>
      <c r="U147" s="10">
        <v>117</v>
      </c>
      <c r="V147" s="10">
        <v>15.01</v>
      </c>
      <c r="W147" s="10">
        <v>25.25</v>
      </c>
      <c r="X147" s="10">
        <v>149</v>
      </c>
      <c r="Y147" s="10">
        <v>13.46</v>
      </c>
      <c r="Z147" s="10">
        <v>18.670000000000002</v>
      </c>
      <c r="AA147" s="10">
        <v>149</v>
      </c>
      <c r="AB147" s="10">
        <v>16.100000000000001</v>
      </c>
      <c r="AC147" s="10">
        <v>44.76</v>
      </c>
      <c r="AD147" s="10">
        <v>169</v>
      </c>
      <c r="AE147" s="10">
        <v>17.27</v>
      </c>
      <c r="AF147" s="10">
        <v>38.31</v>
      </c>
      <c r="AG147" s="10">
        <v>169</v>
      </c>
      <c r="AH147" s="10">
        <v>26.02</v>
      </c>
      <c r="AI147" s="10">
        <v>100.9</v>
      </c>
      <c r="AJ147" s="10">
        <v>247</v>
      </c>
      <c r="AK147" s="10">
        <v>31.92</v>
      </c>
      <c r="AL147" s="10">
        <v>101.8</v>
      </c>
      <c r="AM147" s="10">
        <v>247</v>
      </c>
      <c r="AN147" s="17">
        <f t="shared" si="98"/>
        <v>9.2197675675691517</v>
      </c>
      <c r="AO147" s="17">
        <f t="shared" si="99"/>
        <v>8.7179429913254189</v>
      </c>
      <c r="AP147" s="17">
        <f t="shared" si="110"/>
        <v>3.3701851581181712</v>
      </c>
      <c r="AQ147" s="17">
        <f t="shared" si="123"/>
        <v>25.396935740360487</v>
      </c>
      <c r="AR147" s="17">
        <f t="shared" si="124"/>
        <v>25.916732529391126</v>
      </c>
      <c r="AS147" s="17">
        <f t="shared" si="125"/>
        <v>22.615503377108368</v>
      </c>
      <c r="AT147" s="17">
        <f t="shared" si="126"/>
        <v>1.1619166462423198</v>
      </c>
      <c r="AU147" s="17">
        <f t="shared" si="100"/>
        <v>66.572919975680023</v>
      </c>
      <c r="AV147" s="17">
        <f t="shared" si="127"/>
        <v>113.42708002431998</v>
      </c>
      <c r="AW147" s="17">
        <f t="shared" si="135"/>
        <v>-0.1070399506342835</v>
      </c>
      <c r="AX147" s="17">
        <f t="shared" si="101"/>
        <v>-6.1329374106331231</v>
      </c>
      <c r="AY147" s="17">
        <f t="shared" si="128"/>
        <v>-72.705857386313141</v>
      </c>
      <c r="AZ147" s="17"/>
      <c r="BA147" s="17">
        <f>((AN147)^2+(AO147)^2)-(AP147)^2</f>
        <v>149.64849599999999</v>
      </c>
      <c r="BB147" s="17">
        <f>2*AN147*AO147</f>
        <v>160.75481609467778</v>
      </c>
      <c r="BC147" s="17">
        <f t="shared" si="80"/>
        <v>0.93091143167905688</v>
      </c>
      <c r="BD147" s="17">
        <f t="shared" si="129"/>
        <v>0.37389596704813588</v>
      </c>
      <c r="BE147" s="17">
        <f t="shared" si="130"/>
        <v>21.422660888819276</v>
      </c>
      <c r="BF147" s="17">
        <f>Z147-N147</f>
        <v>15.472000000000001</v>
      </c>
      <c r="BG147" s="17"/>
      <c r="BH147" s="10">
        <f>X147</f>
        <v>149</v>
      </c>
      <c r="BI147" s="10">
        <f>AJ147</f>
        <v>247</v>
      </c>
      <c r="BJ147" s="10">
        <f t="shared" si="111"/>
        <v>98</v>
      </c>
      <c r="BK147" s="10">
        <f t="shared" si="112"/>
        <v>198</v>
      </c>
      <c r="BL147" s="10">
        <f t="shared" si="103"/>
        <v>49</v>
      </c>
      <c r="BM147" s="10">
        <v>2000</v>
      </c>
      <c r="BN147" s="10">
        <f t="shared" si="104"/>
        <v>5.0000000000000001E-4</v>
      </c>
      <c r="BO147" s="10">
        <f t="shared" si="131"/>
        <v>4.9000000000000002E-2</v>
      </c>
      <c r="BQ147" s="10">
        <f>AE147-Y147</f>
        <v>3.8099999999999987</v>
      </c>
      <c r="BR147" s="10">
        <f>AF147-Z147</f>
        <v>19.64</v>
      </c>
      <c r="BS147" s="14">
        <f t="shared" si="105"/>
        <v>0.38099999999999989</v>
      </c>
      <c r="BT147" s="14">
        <f t="shared" si="106"/>
        <v>1.964</v>
      </c>
      <c r="BU147" s="10">
        <f t="shared" si="102"/>
        <v>2.0006141557031931</v>
      </c>
      <c r="BV147" s="10">
        <f t="shared" si="138"/>
        <v>4.0024570000000006</v>
      </c>
      <c r="BW147" s="10">
        <f>AK147-Y147</f>
        <v>18.46</v>
      </c>
      <c r="BX147" s="10">
        <f>AL147-Z147</f>
        <v>83.13</v>
      </c>
      <c r="BY147" s="10">
        <f t="shared" si="113"/>
        <v>0.37673469387755104</v>
      </c>
      <c r="BZ147" s="10">
        <f t="shared" si="114"/>
        <v>1.6965306122448978</v>
      </c>
      <c r="CA147" s="10">
        <f t="shared" si="107"/>
        <v>1.7378564807989927</v>
      </c>
      <c r="CB147" s="10">
        <f t="shared" si="137"/>
        <v>3.0201451478550596</v>
      </c>
      <c r="CD147" s="10">
        <f>(ATAN2(J147-M147,K147-N147))</f>
        <v>1.1451218659780857</v>
      </c>
      <c r="CE147" s="10">
        <f>(ATAN2(V147-Y147,W147-Z147))</f>
        <v>1.3394515515238319</v>
      </c>
      <c r="CF147" s="10">
        <f>ATAN2(AB147-AE147,AC147-AF147)</f>
        <v>1.7502404938226801</v>
      </c>
      <c r="CG147" s="10">
        <f>ATAN2(AH147-AK147,AI147-AL147)</f>
        <v>-2.9902172098557682</v>
      </c>
      <c r="CI147" s="10">
        <f t="shared" si="115"/>
        <v>65.610649948689812</v>
      </c>
      <c r="CJ147" s="10">
        <f t="shared" si="115"/>
        <v>76.744920764565492</v>
      </c>
      <c r="CK147" s="10">
        <f t="shared" si="115"/>
        <v>100.2813934289326</v>
      </c>
      <c r="CL147" s="10">
        <f t="shared" si="115"/>
        <v>-171.32682595212032</v>
      </c>
      <c r="CN147" s="10">
        <f t="shared" si="116"/>
        <v>65.610649948689812</v>
      </c>
      <c r="CO147" s="10">
        <f t="shared" si="116"/>
        <v>76.744920764565492</v>
      </c>
      <c r="CP147" s="10">
        <f t="shared" si="116"/>
        <v>100.2813934289326</v>
      </c>
      <c r="CQ147" s="10">
        <f t="shared" si="136"/>
        <v>171.32682595212032</v>
      </c>
      <c r="CS147" s="10">
        <f t="shared" si="117"/>
        <v>1.145121865978086</v>
      </c>
      <c r="CT147" s="10">
        <f t="shared" si="117"/>
        <v>1.3394515515238319</v>
      </c>
      <c r="CU147" s="10">
        <f t="shared" si="117"/>
        <v>1.7502404938226801</v>
      </c>
      <c r="CV147" s="10">
        <f t="shared" si="117"/>
        <v>2.9902172098557682</v>
      </c>
      <c r="CX147" s="10">
        <f t="shared" si="118"/>
        <v>0.19432968554574592</v>
      </c>
      <c r="CY147" s="10">
        <f t="shared" si="118"/>
        <v>0.41078894229884821</v>
      </c>
      <c r="CZ147" s="10">
        <f t="shared" si="119"/>
        <v>1.6507656583319363</v>
      </c>
      <c r="DB147" s="10">
        <f t="shared" si="120"/>
        <v>41.078894229884824</v>
      </c>
      <c r="DC147" s="10">
        <f t="shared" si="132"/>
        <v>33.6890950679987</v>
      </c>
      <c r="DE147" s="10">
        <f t="shared" si="121"/>
        <v>1687.4755511500648</v>
      </c>
      <c r="DF147" s="10">
        <f t="shared" si="121"/>
        <v>1134.9551265006544</v>
      </c>
      <c r="DH147" s="10">
        <f>(1/12*I147*(F147^2))</f>
        <v>8.6726405999999995E-10</v>
      </c>
      <c r="DJ147" s="10">
        <f t="shared" si="133"/>
        <v>4.9215289546338556E-4</v>
      </c>
      <c r="DK147" s="10">
        <f>((1/2*I147*(CA147^2))*1000)</f>
        <v>0.10751716726364012</v>
      </c>
      <c r="DL147" s="10">
        <f>(I147*9.8*(BF147))/1000</f>
        <v>1.0795742720000001E-5</v>
      </c>
      <c r="DM147" s="10">
        <f t="shared" si="108"/>
        <v>0.1080201159018235</v>
      </c>
      <c r="DN147" s="10">
        <f t="shared" si="134"/>
        <v>0.45774354736912842</v>
      </c>
    </row>
    <row r="148" spans="1:118" ht="16" x14ac:dyDescent="0.2">
      <c r="A148" s="10" t="s">
        <v>208</v>
      </c>
      <c r="B148" s="10" t="str">
        <f>MID(A148, SEARCH("M",A148), SEARCH("J",A148)- SEARCH("M",A148))</f>
        <v>M1</v>
      </c>
      <c r="C148" s="16">
        <v>100</v>
      </c>
      <c r="D148" s="11" t="str">
        <f>RIGHT(A148, LEN(A148) - SEARCH("J", A148) + 1)</f>
        <v>J4_c</v>
      </c>
      <c r="E148" s="10">
        <v>12.09</v>
      </c>
      <c r="F148" s="10">
        <f t="shared" si="109"/>
        <v>1.209E-2</v>
      </c>
      <c r="G148" s="10">
        <f>VLOOKUP(B148,'[1]General info'!$A$6:$I$12,9,FALSE)</f>
        <v>17.860999999999997</v>
      </c>
      <c r="H148" s="14">
        <v>7.1199999999999999E-2</v>
      </c>
      <c r="I148" s="10">
        <f t="shared" si="59"/>
        <v>7.1199999999999996E-5</v>
      </c>
      <c r="J148" s="10">
        <v>9.9039999999999999</v>
      </c>
      <c r="K148" s="10">
        <v>9.9689999999999994</v>
      </c>
      <c r="L148" s="10">
        <v>101</v>
      </c>
      <c r="M148" s="10">
        <v>8.0630000000000006</v>
      </c>
      <c r="N148" s="10">
        <v>3.2570000000000001</v>
      </c>
      <c r="O148" s="10">
        <v>101</v>
      </c>
      <c r="P148" s="10">
        <v>1.5489999999999999</v>
      </c>
      <c r="Q148" s="10">
        <v>4.7990000000000004</v>
      </c>
      <c r="R148" s="10">
        <v>101</v>
      </c>
      <c r="S148" s="10">
        <v>6.6959999999999997</v>
      </c>
      <c r="T148" s="10">
        <v>0.317</v>
      </c>
      <c r="U148" s="10">
        <v>101</v>
      </c>
      <c r="V148" s="10">
        <v>10.35</v>
      </c>
      <c r="W148" s="10">
        <v>25.66</v>
      </c>
      <c r="X148" s="10">
        <v>138</v>
      </c>
      <c r="Y148" s="10">
        <v>10.6</v>
      </c>
      <c r="Z148" s="10">
        <v>18.8</v>
      </c>
      <c r="AA148" s="10">
        <v>138</v>
      </c>
      <c r="AB148" s="10">
        <v>9.3770000000000007</v>
      </c>
      <c r="AC148" s="10">
        <v>41.56</v>
      </c>
      <c r="AD148" s="10">
        <v>158</v>
      </c>
      <c r="AE148" s="10">
        <v>12.42</v>
      </c>
      <c r="AF148" s="10">
        <v>36.159999999999997</v>
      </c>
      <c r="AG148" s="10">
        <v>158</v>
      </c>
      <c r="AH148" s="10">
        <v>19</v>
      </c>
      <c r="AI148" s="10">
        <v>93.15</v>
      </c>
      <c r="AJ148" s="10">
        <v>255</v>
      </c>
      <c r="AK148" s="10">
        <v>21.63</v>
      </c>
      <c r="AL148" s="10">
        <v>97.74</v>
      </c>
      <c r="AM148" s="10">
        <v>255</v>
      </c>
      <c r="AN148" s="17">
        <f t="shared" si="98"/>
        <v>6.6940242007330699</v>
      </c>
      <c r="AO148" s="17">
        <f t="shared" si="99"/>
        <v>6.8249493038410192</v>
      </c>
      <c r="AP148" s="17">
        <f t="shared" si="110"/>
        <v>3.2422660285670579</v>
      </c>
      <c r="AQ148" s="17">
        <f t="shared" si="123"/>
        <v>22.641530911137611</v>
      </c>
      <c r="AR148" s="17">
        <f t="shared" si="124"/>
        <v>25.605065221553332</v>
      </c>
      <c r="AS148" s="17">
        <f t="shared" si="125"/>
        <v>22.519431120701071</v>
      </c>
      <c r="AT148" s="17">
        <f t="shared" si="126"/>
        <v>1.0166742714252914</v>
      </c>
      <c r="AU148" s="17">
        <f t="shared" si="100"/>
        <v>58.251144892207108</v>
      </c>
      <c r="AV148" s="17">
        <f t="shared" si="127"/>
        <v>121.74885510779289</v>
      </c>
      <c r="AW148" s="17">
        <f t="shared" si="135"/>
        <v>-0.23244217955454255</v>
      </c>
      <c r="AX148" s="17">
        <f t="shared" si="101"/>
        <v>-13.317955869297363</v>
      </c>
      <c r="AY148" s="17">
        <f t="shared" si="128"/>
        <v>-71.569100761504473</v>
      </c>
      <c r="AZ148" s="17"/>
      <c r="BA148" s="17">
        <f>((AN148)^2+(AO148)^2)-(AP148)^2</f>
        <v>80.877604000000019</v>
      </c>
      <c r="BB148" s="17">
        <f>2*AN148*AO148</f>
        <v>91.372751617376196</v>
      </c>
      <c r="BC148" s="17">
        <f t="shared" si="80"/>
        <v>0.88513919706254818</v>
      </c>
      <c r="BD148" s="17">
        <f t="shared" si="129"/>
        <v>0.48400326221593759</v>
      </c>
      <c r="BE148" s="17">
        <f t="shared" si="130"/>
        <v>27.731344195535101</v>
      </c>
      <c r="BF148" s="17">
        <f>Z148-N148</f>
        <v>15.543000000000001</v>
      </c>
      <c r="BG148" s="17"/>
      <c r="BH148" s="10">
        <f>X148</f>
        <v>138</v>
      </c>
      <c r="BI148" s="10">
        <f>AJ148</f>
        <v>255</v>
      </c>
      <c r="BJ148" s="10">
        <f t="shared" si="111"/>
        <v>117</v>
      </c>
      <c r="BK148" s="10">
        <f t="shared" si="112"/>
        <v>196.5</v>
      </c>
      <c r="BL148" s="10">
        <f t="shared" si="103"/>
        <v>58.5</v>
      </c>
      <c r="BM148" s="10">
        <v>2000</v>
      </c>
      <c r="BN148" s="10">
        <f t="shared" si="104"/>
        <v>5.0000000000000001E-4</v>
      </c>
      <c r="BO148" s="10">
        <f t="shared" si="131"/>
        <v>5.8500000000000003E-2</v>
      </c>
      <c r="BQ148" s="10">
        <f>AE148-Y148</f>
        <v>1.8200000000000003</v>
      </c>
      <c r="BR148" s="10">
        <f>AF148-Z148</f>
        <v>17.359999999999996</v>
      </c>
      <c r="BS148" s="14">
        <f t="shared" si="105"/>
        <v>0.18200000000000002</v>
      </c>
      <c r="BT148" s="14">
        <f t="shared" si="106"/>
        <v>1.7359999999999995</v>
      </c>
      <c r="BU148" s="10">
        <f t="shared" si="102"/>
        <v>1.7455142508727903</v>
      </c>
      <c r="BV148" s="10">
        <f t="shared" si="138"/>
        <v>3.0468199999999985</v>
      </c>
      <c r="BW148" s="10">
        <f>AK148-Y148</f>
        <v>11.03</v>
      </c>
      <c r="BX148" s="10">
        <f>AL148-Z148</f>
        <v>78.94</v>
      </c>
      <c r="BY148" s="10">
        <f t="shared" si="113"/>
        <v>0.18854700854700851</v>
      </c>
      <c r="BZ148" s="10">
        <f t="shared" si="114"/>
        <v>1.3494017094017092</v>
      </c>
      <c r="CA148" s="10">
        <f t="shared" si="107"/>
        <v>1.3625105312504122</v>
      </c>
      <c r="CB148" s="10">
        <f t="shared" si="137"/>
        <v>1.8564349477682804</v>
      </c>
      <c r="CD148" s="10">
        <f>(ATAN2(J148-M148,K148-N148))</f>
        <v>1.3030950946120901</v>
      </c>
      <c r="CE148" s="10">
        <f>(ATAN2(V148-Y148,W148-Z148))</f>
        <v>1.6072233549074506</v>
      </c>
      <c r="CF148" s="10">
        <f>ATAN2(AB148-AE148,AC148-AF148)</f>
        <v>2.0839591617657924</v>
      </c>
      <c r="CG148" s="10">
        <f>ATAN2(AH148-AK148,AI148-AL148)</f>
        <v>-2.0911147734469058</v>
      </c>
      <c r="CI148" s="10">
        <f t="shared" ref="CI148:CL169" si="139">DEGREES(CD148)</f>
        <v>74.66184922547346</v>
      </c>
      <c r="CJ148" s="10">
        <f t="shared" si="139"/>
        <v>92.087114971053751</v>
      </c>
      <c r="CK148" s="10">
        <f t="shared" si="139"/>
        <v>119.4020646468007</v>
      </c>
      <c r="CL148" s="10">
        <f t="shared" si="139"/>
        <v>-119.81205099596301</v>
      </c>
      <c r="CN148" s="10">
        <f t="shared" ref="CN148:CP169" si="140">IF(CI148&lt;0,CI148*-1,CI148*1)</f>
        <v>74.66184922547346</v>
      </c>
      <c r="CO148" s="10">
        <f t="shared" si="140"/>
        <v>92.087114971053751</v>
      </c>
      <c r="CP148" s="10">
        <f t="shared" si="140"/>
        <v>119.4020646468007</v>
      </c>
      <c r="CQ148" s="10">
        <f t="shared" si="136"/>
        <v>119.81205099596301</v>
      </c>
      <c r="CS148" s="10">
        <f t="shared" ref="CS148:CV169" si="141">RADIANS(CN148)</f>
        <v>1.3030950946120901</v>
      </c>
      <c r="CT148" s="10">
        <f t="shared" si="141"/>
        <v>1.6072233549074506</v>
      </c>
      <c r="CU148" s="10">
        <f t="shared" si="141"/>
        <v>2.0839591617657924</v>
      </c>
      <c r="CV148" s="10">
        <f t="shared" si="141"/>
        <v>2.0911147734469058</v>
      </c>
      <c r="CX148" s="10">
        <f t="shared" ref="CX148:CY169" si="142">CT148-CS148</f>
        <v>0.30412826029536055</v>
      </c>
      <c r="CY148" s="10">
        <f t="shared" si="142"/>
        <v>0.47673580685834183</v>
      </c>
      <c r="CZ148" s="10">
        <f t="shared" si="119"/>
        <v>0.48389141853945516</v>
      </c>
      <c r="DB148" s="10">
        <f t="shared" si="120"/>
        <v>47.673580685834182</v>
      </c>
      <c r="DC148" s="10">
        <f t="shared" si="132"/>
        <v>8.2716481801616268</v>
      </c>
      <c r="DE148" s="10">
        <f t="shared" ref="DE148:DF169" si="143">DB148^2</f>
        <v>2272.7702954087417</v>
      </c>
      <c r="DF148" s="10">
        <f t="shared" si="143"/>
        <v>68.420163616371156</v>
      </c>
      <c r="DH148" s="10">
        <f>(1/12*I148*(F148^2))</f>
        <v>8.6726405999999995E-10</v>
      </c>
      <c r="DJ148" s="10">
        <f t="shared" si="133"/>
        <v>2.9669174441899165E-5</v>
      </c>
      <c r="DK148" s="10">
        <f>((1/2*I148*(CA148^2))*1000)</f>
        <v>6.6089084140550786E-2</v>
      </c>
      <c r="DL148" s="10">
        <f>(I148*9.8*(BF148))/1000</f>
        <v>1.0845283679999999E-5</v>
      </c>
      <c r="DM148" s="10">
        <f t="shared" si="108"/>
        <v>6.6129598598672693E-2</v>
      </c>
      <c r="DN148" s="10">
        <f t="shared" si="134"/>
        <v>4.4892700251076445E-2</v>
      </c>
    </row>
    <row r="149" spans="1:118" ht="16" x14ac:dyDescent="0.2">
      <c r="A149" s="10" t="s">
        <v>209</v>
      </c>
      <c r="B149" s="10" t="str">
        <f>MID(A149, SEARCH("M",A149), SEARCH("J",A149)- SEARCH("M",A149))</f>
        <v>M1</v>
      </c>
      <c r="C149" s="16">
        <v>100</v>
      </c>
      <c r="D149" s="11" t="str">
        <f>RIGHT(A149, LEN(A149) - SEARCH("J", A149) + 1)</f>
        <v>J5</v>
      </c>
      <c r="E149" s="10">
        <v>12.09</v>
      </c>
      <c r="F149" s="10">
        <f t="shared" si="109"/>
        <v>1.209E-2</v>
      </c>
      <c r="G149" s="10">
        <f>VLOOKUP(B149,'[1]General info'!$A$6:$I$12,9,FALSE)</f>
        <v>17.860999999999997</v>
      </c>
      <c r="H149" s="14">
        <v>7.1199999999999999E-2</v>
      </c>
      <c r="I149" s="10">
        <f t="shared" si="59"/>
        <v>7.1199999999999996E-5</v>
      </c>
      <c r="J149" s="10">
        <v>16.95</v>
      </c>
      <c r="K149" s="10">
        <v>9.8559999999999999</v>
      </c>
      <c r="L149" s="10">
        <v>476</v>
      </c>
      <c r="M149" s="10">
        <v>13.95</v>
      </c>
      <c r="N149" s="10">
        <v>3.1419999999999999</v>
      </c>
      <c r="O149" s="10">
        <v>476</v>
      </c>
      <c r="P149" s="10">
        <v>6.0990000000000002</v>
      </c>
      <c r="Q149" s="10">
        <v>5.6760000000000002</v>
      </c>
      <c r="R149" s="10">
        <v>476</v>
      </c>
      <c r="S149" s="10">
        <v>12.07</v>
      </c>
      <c r="T149" s="10">
        <v>0.82599999999999996</v>
      </c>
      <c r="U149" s="10">
        <v>476</v>
      </c>
      <c r="V149" s="10">
        <v>20.3</v>
      </c>
      <c r="W149" s="10">
        <v>25.96</v>
      </c>
      <c r="X149" s="10">
        <v>529</v>
      </c>
      <c r="Y149" s="10">
        <v>19.78</v>
      </c>
      <c r="Z149" s="10">
        <v>19.010000000000002</v>
      </c>
      <c r="AA149" s="10">
        <v>529</v>
      </c>
      <c r="AB149" s="10">
        <v>21.8</v>
      </c>
      <c r="AC149" s="10">
        <v>41.17</v>
      </c>
      <c r="AD149" s="10">
        <v>549</v>
      </c>
      <c r="AE149" s="10">
        <v>25.08</v>
      </c>
      <c r="AF149" s="10">
        <v>35.08</v>
      </c>
      <c r="AG149" s="10">
        <v>549</v>
      </c>
      <c r="AH149" s="10">
        <v>48.84</v>
      </c>
      <c r="AI149" s="10">
        <v>94.35</v>
      </c>
      <c r="AJ149" s="10">
        <v>661</v>
      </c>
      <c r="AK149" s="10">
        <v>51.24</v>
      </c>
      <c r="AL149" s="10">
        <v>98.94</v>
      </c>
      <c r="AM149" s="10">
        <v>661</v>
      </c>
      <c r="AN149" s="17">
        <f t="shared" si="98"/>
        <v>8.2498095129524049</v>
      </c>
      <c r="AO149" s="17">
        <f t="shared" si="99"/>
        <v>7.6925510073057044</v>
      </c>
      <c r="AP149" s="17">
        <f t="shared" si="110"/>
        <v>2.9829944686505869</v>
      </c>
      <c r="AQ149" s="17">
        <f t="shared" si="123"/>
        <v>24.761039093705254</v>
      </c>
      <c r="AR149" s="17">
        <f t="shared" si="124"/>
        <v>26.447133228386022</v>
      </c>
      <c r="AS149" s="17">
        <f t="shared" si="125"/>
        <v>23.685092864500238</v>
      </c>
      <c r="AT149" s="17">
        <f t="shared" si="126"/>
        <v>1.2030976818025434</v>
      </c>
      <c r="AU149" s="17">
        <f t="shared" si="100"/>
        <v>68.932419509259006</v>
      </c>
      <c r="AV149" s="17">
        <f t="shared" si="127"/>
        <v>111.06758049074099</v>
      </c>
      <c r="AW149" s="17">
        <f t="shared" si="135"/>
        <v>-0.31220586015983975</v>
      </c>
      <c r="AX149" s="17">
        <f t="shared" si="101"/>
        <v>-17.888078126410392</v>
      </c>
      <c r="AY149" s="17">
        <f t="shared" si="128"/>
        <v>-86.820497635669398</v>
      </c>
      <c r="AZ149" s="17"/>
      <c r="BA149" s="17">
        <f>((AN149)^2+(AO149)^2)-(AP149)^2</f>
        <v>118.33644200000001</v>
      </c>
      <c r="BB149" s="17">
        <f>2*AN149*AO149</f>
        <v>126.92416095788441</v>
      </c>
      <c r="BC149" s="17">
        <f t="shared" si="80"/>
        <v>0.93233976184617873</v>
      </c>
      <c r="BD149" s="17">
        <f t="shared" si="129"/>
        <v>0.36996566299811917</v>
      </c>
      <c r="BE149" s="17">
        <f t="shared" si="130"/>
        <v>21.19747105455016</v>
      </c>
      <c r="BF149" s="17">
        <f>Z149-N149</f>
        <v>15.868000000000002</v>
      </c>
      <c r="BG149" s="17"/>
      <c r="BH149" s="10">
        <f>X149</f>
        <v>529</v>
      </c>
      <c r="BI149" s="10">
        <f>AJ149</f>
        <v>661</v>
      </c>
      <c r="BJ149" s="10">
        <f t="shared" si="111"/>
        <v>132</v>
      </c>
      <c r="BK149" s="10">
        <f t="shared" si="112"/>
        <v>595</v>
      </c>
      <c r="BL149" s="10">
        <f t="shared" si="103"/>
        <v>66</v>
      </c>
      <c r="BM149" s="10">
        <v>2000</v>
      </c>
      <c r="BN149" s="10">
        <f t="shared" si="104"/>
        <v>5.0000000000000001E-4</v>
      </c>
      <c r="BO149" s="10">
        <f t="shared" si="131"/>
        <v>6.6000000000000003E-2</v>
      </c>
      <c r="BQ149" s="10">
        <f>AE149-Y149</f>
        <v>5.2999999999999972</v>
      </c>
      <c r="BR149" s="10">
        <f>AF149-Z149</f>
        <v>16.069999999999997</v>
      </c>
      <c r="BS149" s="14">
        <f t="shared" si="105"/>
        <v>0.52999999999999969</v>
      </c>
      <c r="BT149" s="14">
        <f t="shared" si="106"/>
        <v>1.6069999999999995</v>
      </c>
      <c r="BU149" s="10">
        <f t="shared" si="102"/>
        <v>1.692143315443464</v>
      </c>
      <c r="BV149" s="10">
        <f t="shared" si="138"/>
        <v>2.8633489999999986</v>
      </c>
      <c r="BW149" s="10">
        <f>AK149-Y149</f>
        <v>31.46</v>
      </c>
      <c r="BX149" s="10">
        <f>AL149-Z149</f>
        <v>79.929999999999993</v>
      </c>
      <c r="BY149" s="10">
        <f t="shared" si="113"/>
        <v>0.47666666666666663</v>
      </c>
      <c r="BZ149" s="10">
        <f t="shared" si="114"/>
        <v>1.2110606060606057</v>
      </c>
      <c r="CA149" s="10">
        <f t="shared" si="107"/>
        <v>1.3014910305733931</v>
      </c>
      <c r="CB149" s="10">
        <f t="shared" si="137"/>
        <v>1.6938789026629928</v>
      </c>
      <c r="CD149" s="10">
        <f>(ATAN2(J149-M149,K149-N149))</f>
        <v>1.1505837635668059</v>
      </c>
      <c r="CE149" s="10">
        <f>(ATAN2(V149-Y149,W149-Z149))</f>
        <v>1.4961153315646951</v>
      </c>
      <c r="CF149" s="10">
        <f>ATAN2(AB149-AE149,AC149-AF149)</f>
        <v>2.0648356101369587</v>
      </c>
      <c r="CG149" s="10">
        <f>ATAN2(AH149-AK149,AI149-AL149)</f>
        <v>-2.0525766632386357</v>
      </c>
      <c r="CI149" s="10">
        <f t="shared" si="139"/>
        <v>65.92359362865615</v>
      </c>
      <c r="CJ149" s="10">
        <f t="shared" si="139"/>
        <v>85.721094163472827</v>
      </c>
      <c r="CK149" s="10">
        <f t="shared" si="139"/>
        <v>118.306365849168</v>
      </c>
      <c r="CL149" s="10">
        <f t="shared" si="139"/>
        <v>-117.6039799306191</v>
      </c>
      <c r="CN149" s="10">
        <f t="shared" si="140"/>
        <v>65.92359362865615</v>
      </c>
      <c r="CO149" s="10">
        <f t="shared" si="140"/>
        <v>85.721094163472827</v>
      </c>
      <c r="CP149" s="10">
        <f t="shared" si="140"/>
        <v>118.306365849168</v>
      </c>
      <c r="CQ149" s="10">
        <f t="shared" si="136"/>
        <v>117.6039799306191</v>
      </c>
      <c r="CS149" s="10">
        <f t="shared" si="141"/>
        <v>1.1505837635668059</v>
      </c>
      <c r="CT149" s="10">
        <f t="shared" si="141"/>
        <v>1.4961153315646951</v>
      </c>
      <c r="CU149" s="10">
        <f t="shared" si="141"/>
        <v>2.0648356101369587</v>
      </c>
      <c r="CV149" s="10">
        <f t="shared" si="141"/>
        <v>2.0525766632386357</v>
      </c>
      <c r="CX149" s="10">
        <f t="shared" si="142"/>
        <v>0.3455315679978892</v>
      </c>
      <c r="CY149" s="10">
        <f t="shared" si="142"/>
        <v>0.56872027857226359</v>
      </c>
      <c r="CZ149" s="10">
        <f t="shared" si="119"/>
        <v>0.55646133167394063</v>
      </c>
      <c r="DB149" s="10">
        <f t="shared" si="120"/>
        <v>56.872027857226357</v>
      </c>
      <c r="DC149" s="10">
        <f t="shared" si="132"/>
        <v>8.4312322980900092</v>
      </c>
      <c r="DE149" s="10">
        <f t="shared" si="143"/>
        <v>3234.4275525931307</v>
      </c>
      <c r="DF149" s="10">
        <f t="shared" si="143"/>
        <v>71.085678064356131</v>
      </c>
      <c r="DH149" s="10">
        <f>(1/12*I149*(F149^2))</f>
        <v>8.6726405999999995E-10</v>
      </c>
      <c r="DJ149" s="10">
        <f t="shared" si="133"/>
        <v>3.0825026882973221E-5</v>
      </c>
      <c r="DK149" s="10">
        <f>((1/2*I149*(CA149^2))*1000)</f>
        <v>6.0302088934802545E-2</v>
      </c>
      <c r="DL149" s="10">
        <f>(I149*9.8*(BF149))/1000</f>
        <v>1.1072055680000002E-5</v>
      </c>
      <c r="DM149" s="10">
        <f t="shared" si="108"/>
        <v>6.0343986017365521E-2</v>
      </c>
      <c r="DN149" s="10">
        <f t="shared" si="134"/>
        <v>5.11176767297409E-2</v>
      </c>
    </row>
    <row r="150" spans="1:118" ht="16" x14ac:dyDescent="0.2">
      <c r="A150" s="10" t="s">
        <v>210</v>
      </c>
      <c r="B150" s="10" t="str">
        <f>MID(A150, SEARCH("M",A150), SEARCH("J",A150)- SEARCH("M",A150))</f>
        <v>M2</v>
      </c>
      <c r="C150" s="16">
        <v>100</v>
      </c>
      <c r="D150" s="11" t="str">
        <f>RIGHT(A150, LEN(A150) - SEARCH("J", A150) + 1)</f>
        <v>J1</v>
      </c>
      <c r="E150" s="10">
        <v>15.18</v>
      </c>
      <c r="F150" s="10">
        <f t="shared" si="109"/>
        <v>1.5179999999999999E-2</v>
      </c>
      <c r="G150" s="10">
        <f>VLOOKUP(B150,'[1]General info'!$A$6:$I$12,9,FALSE)</f>
        <v>20.53</v>
      </c>
      <c r="H150" s="14">
        <v>0.67800000000000005</v>
      </c>
      <c r="I150" s="10">
        <f t="shared" si="59"/>
        <v>6.78E-4</v>
      </c>
      <c r="J150" s="10">
        <v>12.62</v>
      </c>
      <c r="K150" s="10">
        <v>8.8810000000000002</v>
      </c>
      <c r="L150" s="10">
        <v>474</v>
      </c>
      <c r="M150" s="10">
        <v>9.1050000000000004</v>
      </c>
      <c r="N150" s="10">
        <v>2.077</v>
      </c>
      <c r="O150" s="10">
        <v>474</v>
      </c>
      <c r="P150" s="10">
        <v>0.55800000000000005</v>
      </c>
      <c r="Q150" s="10">
        <v>3.9820000000000002</v>
      </c>
      <c r="R150" s="10">
        <v>474</v>
      </c>
      <c r="S150" s="10">
        <v>8.1150000000000002</v>
      </c>
      <c r="T150" s="10">
        <v>-0.128</v>
      </c>
      <c r="U150" s="10">
        <v>474</v>
      </c>
      <c r="V150" s="10">
        <v>12.04</v>
      </c>
      <c r="W150" s="10">
        <v>29.54</v>
      </c>
      <c r="X150" s="10">
        <v>521</v>
      </c>
      <c r="Y150" s="10">
        <v>9.9979999999999993</v>
      </c>
      <c r="Z150" s="10">
        <v>20.78</v>
      </c>
      <c r="AA150" s="10">
        <v>521</v>
      </c>
      <c r="AB150" s="10">
        <v>10.34</v>
      </c>
      <c r="AC150" s="10">
        <v>52.43</v>
      </c>
      <c r="AD150" s="10">
        <v>541</v>
      </c>
      <c r="AE150" s="10">
        <v>12.37</v>
      </c>
      <c r="AF150" s="10">
        <v>45.55</v>
      </c>
      <c r="AG150" s="10">
        <v>541</v>
      </c>
      <c r="AH150" s="10">
        <v>9.5429999999999993</v>
      </c>
      <c r="AI150" s="10">
        <v>105.7</v>
      </c>
      <c r="AJ150" s="10">
        <v>597</v>
      </c>
      <c r="AK150" s="10">
        <v>16.239999999999998</v>
      </c>
      <c r="AL150" s="10">
        <v>104.2</v>
      </c>
      <c r="AM150" s="10">
        <v>597</v>
      </c>
      <c r="AN150" s="17">
        <f t="shared" si="98"/>
        <v>8.7567250727655033</v>
      </c>
      <c r="AO150" s="17">
        <f t="shared" si="99"/>
        <v>8.6023455522316716</v>
      </c>
      <c r="AP150" s="17">
        <f t="shared" si="110"/>
        <v>2.4170488203592413</v>
      </c>
      <c r="AQ150" s="17">
        <f t="shared" si="123"/>
        <v>28.018702468172933</v>
      </c>
      <c r="AR150" s="17">
        <f t="shared" si="124"/>
        <v>29.926507464119496</v>
      </c>
      <c r="AS150" s="17">
        <f t="shared" si="125"/>
        <v>27.619388009150388</v>
      </c>
      <c r="AT150" s="17">
        <f t="shared" si="126"/>
        <v>1.1849981636245084</v>
      </c>
      <c r="AU150" s="17">
        <f t="shared" si="100"/>
        <v>67.895393506437287</v>
      </c>
      <c r="AV150" s="17">
        <f t="shared" si="127"/>
        <v>112.10460649356271</v>
      </c>
      <c r="AW150" s="17">
        <f t="shared" si="135"/>
        <v>-0.21930065772926732</v>
      </c>
      <c r="AX150" s="17">
        <f t="shared" si="101"/>
        <v>-12.565002132330033</v>
      </c>
      <c r="AY150" s="17">
        <f t="shared" si="128"/>
        <v>-80.460395638767324</v>
      </c>
      <c r="AZ150" s="17"/>
      <c r="BA150" s="17">
        <f>((AN150)^2+(AO150)^2)-(AP150)^2</f>
        <v>144.83845800000003</v>
      </c>
      <c r="BB150" s="17">
        <f>2*AN150*AO150</f>
        <v>150.65674996363978</v>
      </c>
      <c r="BC150" s="17">
        <f t="shared" si="80"/>
        <v>0.96138047604874011</v>
      </c>
      <c r="BD150" s="17">
        <f t="shared" si="129"/>
        <v>0.27882142708360047</v>
      </c>
      <c r="BE150" s="17">
        <f t="shared" si="130"/>
        <v>15.975291009703881</v>
      </c>
      <c r="BF150" s="17">
        <f>Z150-N150</f>
        <v>18.703000000000003</v>
      </c>
      <c r="BG150" s="17"/>
      <c r="BH150" s="10">
        <f>X150</f>
        <v>521</v>
      </c>
      <c r="BI150" s="10">
        <f t="shared" ref="BI150:BI154" si="144">AJ150</f>
        <v>597</v>
      </c>
      <c r="BJ150" s="10">
        <f t="shared" si="111"/>
        <v>76</v>
      </c>
      <c r="BK150" s="10">
        <f t="shared" si="112"/>
        <v>559</v>
      </c>
      <c r="BL150" s="10">
        <f t="shared" si="103"/>
        <v>38</v>
      </c>
      <c r="BM150" s="10">
        <v>2000</v>
      </c>
      <c r="BN150" s="10">
        <f t="shared" si="104"/>
        <v>5.0000000000000001E-4</v>
      </c>
      <c r="BO150" s="10">
        <f t="shared" si="131"/>
        <v>3.7999999999999999E-2</v>
      </c>
      <c r="BQ150" s="10">
        <f>AE150-Y150</f>
        <v>2.3719999999999999</v>
      </c>
      <c r="BR150" s="10">
        <f>AF150-Z150</f>
        <v>24.769999999999996</v>
      </c>
      <c r="BS150" s="14">
        <f t="shared" si="105"/>
        <v>0.23719999999999999</v>
      </c>
      <c r="BT150" s="14">
        <f t="shared" si="106"/>
        <v>2.4769999999999994</v>
      </c>
      <c r="BU150" s="10">
        <f t="shared" si="102"/>
        <v>2.4883313364582293</v>
      </c>
      <c r="BV150" s="10">
        <f t="shared" si="138"/>
        <v>6.191792839999998</v>
      </c>
      <c r="BW150" s="10">
        <f>AK150-Y150</f>
        <v>6.2419999999999991</v>
      </c>
      <c r="BX150" s="10">
        <f>AL150-Z150</f>
        <v>83.42</v>
      </c>
      <c r="BY150" s="10">
        <f t="shared" si="113"/>
        <v>0.16426315789473683</v>
      </c>
      <c r="BZ150" s="10">
        <f t="shared" si="114"/>
        <v>2.195263157894737</v>
      </c>
      <c r="CA150" s="10">
        <f t="shared" si="107"/>
        <v>2.2014001720385878</v>
      </c>
      <c r="CB150" s="10">
        <f t="shared" si="137"/>
        <v>4.8461627174515245</v>
      </c>
      <c r="CD150" s="10">
        <f>(ATAN2(J150-M150,K150-N150))</f>
        <v>1.0939508623930245</v>
      </c>
      <c r="CE150" s="10">
        <f>(ATAN2(V150-Y150,W150-Z150))</f>
        <v>1.3417809265321934</v>
      </c>
      <c r="CF150" s="10">
        <f>ATAN2(AB150-AE150,AC150-AF150)</f>
        <v>1.8577131604761845</v>
      </c>
      <c r="CG150" s="10">
        <f>ATAN2(AH150-AK150,AI150-AL150)</f>
        <v>2.9212484291478216</v>
      </c>
      <c r="CI150" s="10">
        <f t="shared" si="139"/>
        <v>62.678767409816992</v>
      </c>
      <c r="CJ150" s="10">
        <f t="shared" si="139"/>
        <v>76.878384121447866</v>
      </c>
      <c r="CK150" s="10">
        <f t="shared" si="139"/>
        <v>106.43912364119478</v>
      </c>
      <c r="CL150" s="10">
        <f t="shared" si="139"/>
        <v>167.37520589939166</v>
      </c>
      <c r="CN150" s="10">
        <f t="shared" si="140"/>
        <v>62.678767409816992</v>
      </c>
      <c r="CO150" s="10">
        <f t="shared" si="140"/>
        <v>76.878384121447866</v>
      </c>
      <c r="CP150" s="10">
        <f t="shared" si="140"/>
        <v>106.43912364119478</v>
      </c>
      <c r="CQ150" s="10">
        <f t="shared" si="136"/>
        <v>167.37520589939166</v>
      </c>
      <c r="CS150" s="10">
        <f t="shared" si="141"/>
        <v>1.0939508623930245</v>
      </c>
      <c r="CT150" s="10">
        <f t="shared" si="141"/>
        <v>1.3417809265321934</v>
      </c>
      <c r="CU150" s="10">
        <f t="shared" si="141"/>
        <v>1.8577131604761845</v>
      </c>
      <c r="CV150" s="10">
        <f t="shared" si="141"/>
        <v>2.9212484291478216</v>
      </c>
      <c r="CX150" s="10">
        <f t="shared" si="142"/>
        <v>0.24783006413916886</v>
      </c>
      <c r="CY150" s="10">
        <f t="shared" si="142"/>
        <v>0.51593223394399113</v>
      </c>
      <c r="CZ150" s="10">
        <f t="shared" si="119"/>
        <v>1.5794675026156282</v>
      </c>
      <c r="DB150" s="10">
        <f t="shared" si="120"/>
        <v>51.593223394399111</v>
      </c>
      <c r="DC150" s="10">
        <f t="shared" si="132"/>
        <v>41.564934279358638</v>
      </c>
      <c r="DE150" s="10">
        <f t="shared" si="143"/>
        <v>2661.8607002243716</v>
      </c>
      <c r="DF150" s="10">
        <f t="shared" si="143"/>
        <v>1727.6437616474029</v>
      </c>
      <c r="DH150" s="10">
        <f>(1/12*I150*(F150^2))</f>
        <v>1.3019430599999999E-8</v>
      </c>
      <c r="DJ150" s="10">
        <f t="shared" si="133"/>
        <v>1.1246469028145651E-2</v>
      </c>
      <c r="DK150" s="10">
        <f>((1/2*I150*(CA150^2))*1000)</f>
        <v>1.6428491612160667</v>
      </c>
      <c r="DL150" s="10">
        <f>(I150*9.8*(BF150))/1000</f>
        <v>1.2427021320000003E-4</v>
      </c>
      <c r="DM150" s="10">
        <f t="shared" si="108"/>
        <v>1.6542199004574125</v>
      </c>
      <c r="DN150" s="10">
        <f t="shared" si="134"/>
        <v>0.68457100588716324</v>
      </c>
    </row>
    <row r="151" spans="1:118" ht="16" x14ac:dyDescent="0.2">
      <c r="A151" s="10" t="s">
        <v>211</v>
      </c>
      <c r="B151" s="10" t="str">
        <f>MID(A151, SEARCH("M",A151), SEARCH("J",A151)- SEARCH("M",A151))</f>
        <v>M2</v>
      </c>
      <c r="C151" s="16">
        <v>100</v>
      </c>
      <c r="D151" s="11" t="str">
        <f>RIGHT(A151, LEN(A151) - SEARCH("J", A151) + 1)</f>
        <v>J2</v>
      </c>
      <c r="E151" s="10">
        <v>15.18</v>
      </c>
      <c r="F151" s="10">
        <f t="shared" si="109"/>
        <v>1.5179999999999999E-2</v>
      </c>
      <c r="G151" s="10">
        <f>VLOOKUP(B151,'[1]General info'!$A$6:$I$12,9,FALSE)</f>
        <v>20.53</v>
      </c>
      <c r="H151" s="14">
        <v>0.67800000000000005</v>
      </c>
      <c r="I151" s="10">
        <f t="shared" si="59"/>
        <v>6.78E-4</v>
      </c>
      <c r="J151" s="10">
        <v>10.56</v>
      </c>
      <c r="K151" s="10">
        <v>8.3490000000000002</v>
      </c>
      <c r="L151" s="10">
        <v>266</v>
      </c>
      <c r="M151" s="10">
        <v>8.6850000000000005</v>
      </c>
      <c r="N151" s="10">
        <v>2.17</v>
      </c>
      <c r="O151" s="10">
        <v>266</v>
      </c>
      <c r="P151" s="10">
        <v>0.90200000000000002</v>
      </c>
      <c r="Q151" s="10">
        <v>2.375</v>
      </c>
      <c r="R151" s="10">
        <v>266</v>
      </c>
      <c r="S151" s="10">
        <v>7.1449999999999996</v>
      </c>
      <c r="T151" s="10">
        <v>-0.23699999999999999</v>
      </c>
      <c r="U151" s="10">
        <v>266</v>
      </c>
      <c r="V151" s="10">
        <v>10.220000000000001</v>
      </c>
      <c r="W151" s="10">
        <v>24.79</v>
      </c>
      <c r="X151" s="10">
        <v>300</v>
      </c>
      <c r="Y151" s="10">
        <v>9.84</v>
      </c>
      <c r="Z151" s="10">
        <v>18.420000000000002</v>
      </c>
      <c r="AA151" s="10">
        <v>300</v>
      </c>
      <c r="AB151" s="10">
        <v>8.9280000000000008</v>
      </c>
      <c r="AC151" s="10">
        <v>44.06</v>
      </c>
      <c r="AD151" s="10">
        <v>320</v>
      </c>
      <c r="AE151" s="10">
        <v>11.04</v>
      </c>
      <c r="AF151" s="10">
        <v>36.869999999999997</v>
      </c>
      <c r="AG151" s="10">
        <v>320</v>
      </c>
      <c r="AH151" s="10">
        <v>9.0410000000000004</v>
      </c>
      <c r="AI151" s="10">
        <v>94.23</v>
      </c>
      <c r="AJ151" s="10">
        <v>389</v>
      </c>
      <c r="AK151" s="10">
        <v>14.5</v>
      </c>
      <c r="AL151" s="10">
        <v>96.39</v>
      </c>
      <c r="AM151" s="10">
        <v>389</v>
      </c>
      <c r="AN151" s="17">
        <f t="shared" si="98"/>
        <v>7.7856993263290102</v>
      </c>
      <c r="AO151" s="17">
        <f t="shared" si="99"/>
        <v>6.7673918905291712</v>
      </c>
      <c r="AP151" s="17">
        <f t="shared" si="110"/>
        <v>2.8574899824846285</v>
      </c>
      <c r="AQ151" s="17">
        <f t="shared" si="123"/>
        <v>24.274623560417986</v>
      </c>
      <c r="AR151" s="17">
        <f t="shared" si="124"/>
        <v>25.215200851867113</v>
      </c>
      <c r="AS151" s="17">
        <f t="shared" si="125"/>
        <v>22.672022957821824</v>
      </c>
      <c r="AT151" s="17">
        <f t="shared" si="126"/>
        <v>1.0168453622382501</v>
      </c>
      <c r="AU151" s="17">
        <f t="shared" si="100"/>
        <v>58.2609476737031</v>
      </c>
      <c r="AV151" s="17">
        <f t="shared" si="127"/>
        <v>121.7390523262969</v>
      </c>
      <c r="AW151" s="17">
        <f t="shared" si="135"/>
        <v>-2.6333369177677639E-2</v>
      </c>
      <c r="AX151" s="17">
        <f t="shared" si="101"/>
        <v>-1.508790914240816</v>
      </c>
      <c r="AY151" s="17">
        <f t="shared" si="128"/>
        <v>-59.76973858794392</v>
      </c>
      <c r="AZ151" s="17"/>
      <c r="BA151" s="17">
        <f>((AN151)^2+(AO151)^2)-(AP151)^2</f>
        <v>98.24945799999999</v>
      </c>
      <c r="BB151" s="17">
        <f>2*AN151*AO151</f>
        <v>105.37775696619475</v>
      </c>
      <c r="BC151" s="17">
        <f t="shared" si="80"/>
        <v>0.9323548045487291</v>
      </c>
      <c r="BD151" s="17">
        <f t="shared" si="129"/>
        <v>0.36992405846456222</v>
      </c>
      <c r="BE151" s="17">
        <f t="shared" si="130"/>
        <v>21.195087290368736</v>
      </c>
      <c r="BF151" s="17">
        <f>Z151-N151</f>
        <v>16.25</v>
      </c>
      <c r="BG151" s="17"/>
      <c r="BH151" s="10">
        <f>X151</f>
        <v>300</v>
      </c>
      <c r="BI151" s="10">
        <f t="shared" si="144"/>
        <v>389</v>
      </c>
      <c r="BJ151" s="10">
        <f t="shared" si="111"/>
        <v>89</v>
      </c>
      <c r="BK151" s="10">
        <f t="shared" si="112"/>
        <v>344.5</v>
      </c>
      <c r="BL151" s="10">
        <f t="shared" si="103"/>
        <v>44.5</v>
      </c>
      <c r="BM151" s="10">
        <v>2000</v>
      </c>
      <c r="BN151" s="10">
        <f t="shared" si="104"/>
        <v>5.0000000000000001E-4</v>
      </c>
      <c r="BO151" s="10">
        <f t="shared" si="131"/>
        <v>4.4499999999999998E-2</v>
      </c>
      <c r="BQ151" s="10">
        <f>AE151-Y151</f>
        <v>1.1999999999999993</v>
      </c>
      <c r="BR151" s="10">
        <f>AF151-Z151</f>
        <v>18.449999999999996</v>
      </c>
      <c r="BS151" s="14">
        <f t="shared" si="105"/>
        <v>0.11999999999999993</v>
      </c>
      <c r="BT151" s="14">
        <f t="shared" si="106"/>
        <v>1.8449999999999995</v>
      </c>
      <c r="BU151" s="10">
        <f t="shared" si="102"/>
        <v>1.84889832062231</v>
      </c>
      <c r="BV151" s="10">
        <f t="shared" si="138"/>
        <v>3.4184249999999983</v>
      </c>
      <c r="BW151" s="10">
        <f>AK151-Y151</f>
        <v>4.66</v>
      </c>
      <c r="BX151" s="10">
        <f>AL151-Z151</f>
        <v>77.97</v>
      </c>
      <c r="BY151" s="10">
        <f t="shared" si="113"/>
        <v>0.1047191011235955</v>
      </c>
      <c r="BZ151" s="10">
        <f t="shared" si="114"/>
        <v>1.7521348314606742</v>
      </c>
      <c r="CA151" s="10">
        <f t="shared" si="107"/>
        <v>1.7552613930004439</v>
      </c>
      <c r="CB151" s="10">
        <f t="shared" si="137"/>
        <v>3.0809425577578589</v>
      </c>
      <c r="CD151" s="10">
        <f>(ATAN2(J151-M151,K151-N151))</f>
        <v>1.2761800086021942</v>
      </c>
      <c r="CE151" s="10">
        <f>(ATAN2(V151-Y151,W151-Z151))</f>
        <v>1.5112123088144018</v>
      </c>
      <c r="CF151" s="10">
        <f>ATAN2(AB151-AE151,AC151-AF151)</f>
        <v>1.8565013568986894</v>
      </c>
      <c r="CG151" s="10">
        <f>ATAN2(AH151-AK151,AI151-AL151)</f>
        <v>-2.7648186646494288</v>
      </c>
      <c r="CI151" s="10">
        <f t="shared" si="139"/>
        <v>73.119728391874816</v>
      </c>
      <c r="CJ151" s="10">
        <f t="shared" si="139"/>
        <v>86.586087243286045</v>
      </c>
      <c r="CK151" s="10">
        <f t="shared" si="139"/>
        <v>106.36969241060547</v>
      </c>
      <c r="CL151" s="10">
        <f t="shared" si="139"/>
        <v>-158.41244060340836</v>
      </c>
      <c r="CN151" s="10">
        <f t="shared" si="140"/>
        <v>73.119728391874816</v>
      </c>
      <c r="CO151" s="10">
        <f t="shared" si="140"/>
        <v>86.586087243286045</v>
      </c>
      <c r="CP151" s="10">
        <f t="shared" si="140"/>
        <v>106.36969241060547</v>
      </c>
      <c r="CQ151" s="10">
        <f t="shared" si="136"/>
        <v>158.41244060340836</v>
      </c>
      <c r="CS151" s="10">
        <f t="shared" si="141"/>
        <v>1.2761800086021942</v>
      </c>
      <c r="CT151" s="10">
        <f t="shared" si="141"/>
        <v>1.5112123088144018</v>
      </c>
      <c r="CU151" s="10">
        <f t="shared" si="141"/>
        <v>1.8565013568986894</v>
      </c>
      <c r="CV151" s="10">
        <f t="shared" si="141"/>
        <v>2.7648186646494288</v>
      </c>
      <c r="CX151" s="10">
        <f t="shared" si="142"/>
        <v>0.23503230021220767</v>
      </c>
      <c r="CY151" s="10">
        <f t="shared" si="142"/>
        <v>0.34528904808428762</v>
      </c>
      <c r="CZ151" s="10">
        <f t="shared" si="119"/>
        <v>1.253606355835027</v>
      </c>
      <c r="DB151" s="10">
        <f t="shared" si="120"/>
        <v>34.528904808428763</v>
      </c>
      <c r="DC151" s="10">
        <f t="shared" si="132"/>
        <v>28.170929344607348</v>
      </c>
      <c r="DE151" s="10">
        <f t="shared" si="143"/>
        <v>1192.2452672695349</v>
      </c>
      <c r="DF151" s="10">
        <f t="shared" si="143"/>
        <v>793.6012601388594</v>
      </c>
      <c r="DH151" s="10">
        <f>(1/12*I151*(F151^2))</f>
        <v>1.3019430599999999E-8</v>
      </c>
      <c r="DJ151" s="10">
        <f t="shared" si="133"/>
        <v>5.1661182652252124E-3</v>
      </c>
      <c r="DK151" s="10">
        <f>((1/2*I151*(CA151^2))*1000)</f>
        <v>1.0444395270799141</v>
      </c>
      <c r="DL151" s="10">
        <f>(I151*9.8*(BF151))/1000</f>
        <v>1.0797150000000001E-4</v>
      </c>
      <c r="DM151" s="10">
        <f t="shared" si="108"/>
        <v>1.0497136168451393</v>
      </c>
      <c r="DN151" s="10">
        <f t="shared" si="134"/>
        <v>0.49463067332092009</v>
      </c>
    </row>
    <row r="152" spans="1:118" ht="16" x14ac:dyDescent="0.2">
      <c r="A152" s="10" t="s">
        <v>212</v>
      </c>
      <c r="B152" s="10" t="str">
        <f>MID(A152, SEARCH("M",A152), SEARCH("J",A152)- SEARCH("M",A152))</f>
        <v>M2</v>
      </c>
      <c r="C152" s="16">
        <v>100</v>
      </c>
      <c r="D152" s="11" t="str">
        <f>RIGHT(A152, LEN(A152) - SEARCH("J", A152) + 1)</f>
        <v>J3</v>
      </c>
      <c r="E152" s="10">
        <v>15.18</v>
      </c>
      <c r="F152" s="10">
        <f t="shared" si="109"/>
        <v>1.5179999999999999E-2</v>
      </c>
      <c r="G152" s="10">
        <f>VLOOKUP(B152,'[1]General info'!$A$6:$I$12,9,FALSE)</f>
        <v>20.53</v>
      </c>
      <c r="H152" s="14">
        <v>0.67800000000000005</v>
      </c>
      <c r="I152" s="10">
        <f t="shared" si="59"/>
        <v>6.78E-4</v>
      </c>
      <c r="J152" s="10">
        <v>10.91</v>
      </c>
      <c r="K152" s="10">
        <v>8.7840000000000007</v>
      </c>
      <c r="L152" s="10">
        <v>265</v>
      </c>
      <c r="M152" s="10">
        <v>8.8049999999999997</v>
      </c>
      <c r="N152" s="10">
        <v>2.8250000000000002</v>
      </c>
      <c r="O152" s="10">
        <v>265</v>
      </c>
      <c r="P152" s="10">
        <v>0.91900000000000004</v>
      </c>
      <c r="Q152" s="10">
        <v>3.9260000000000002</v>
      </c>
      <c r="R152" s="10">
        <v>265</v>
      </c>
      <c r="S152" s="10">
        <v>7.5830000000000002</v>
      </c>
      <c r="T152" s="10">
        <v>0.73899999999999999</v>
      </c>
      <c r="U152" s="10">
        <v>265</v>
      </c>
      <c r="V152" s="10">
        <v>10.029999999999999</v>
      </c>
      <c r="W152" s="10">
        <v>24.86</v>
      </c>
      <c r="X152" s="10">
        <v>298</v>
      </c>
      <c r="Y152" s="10">
        <v>9.4060000000000006</v>
      </c>
      <c r="Z152" s="10">
        <v>18.09</v>
      </c>
      <c r="AA152" s="10">
        <v>298</v>
      </c>
      <c r="AB152" s="10">
        <v>8.25</v>
      </c>
      <c r="AC152" s="10">
        <v>43.02</v>
      </c>
      <c r="AD152" s="10">
        <v>318</v>
      </c>
      <c r="AE152" s="10">
        <v>10.16</v>
      </c>
      <c r="AF152" s="10">
        <v>37.4</v>
      </c>
      <c r="AG152" s="10">
        <v>318</v>
      </c>
      <c r="AH152" s="10">
        <v>7.0019999999999998</v>
      </c>
      <c r="AI152" s="10">
        <v>91.15</v>
      </c>
      <c r="AJ152" s="10">
        <v>387</v>
      </c>
      <c r="AK152" s="10">
        <v>12.54</v>
      </c>
      <c r="AL152" s="10">
        <v>92.8</v>
      </c>
      <c r="AM152" s="10">
        <v>387</v>
      </c>
      <c r="AN152" s="17">
        <f t="shared" si="98"/>
        <v>7.9624868602717322</v>
      </c>
      <c r="AO152" s="17">
        <f t="shared" si="99"/>
        <v>7.386871123825026</v>
      </c>
      <c r="AP152" s="17">
        <f t="shared" si="110"/>
        <v>2.4175772996948828</v>
      </c>
      <c r="AQ152" s="17">
        <f t="shared" si="123"/>
        <v>22.830739738344001</v>
      </c>
      <c r="AR152" s="17">
        <f t="shared" si="124"/>
        <v>24.244802535801359</v>
      </c>
      <c r="AS152" s="17">
        <f t="shared" si="125"/>
        <v>22.069024672603909</v>
      </c>
      <c r="AT152" s="17">
        <f t="shared" si="126"/>
        <v>1.1182191189942299</v>
      </c>
      <c r="AU152" s="17">
        <f t="shared" si="100"/>
        <v>64.069236089206555</v>
      </c>
      <c r="AV152" s="17">
        <f t="shared" si="127"/>
        <v>115.93076391079344</v>
      </c>
      <c r="AW152" s="17">
        <f t="shared" si="135"/>
        <v>-0.13871783863123391</v>
      </c>
      <c r="AX152" s="17">
        <f t="shared" si="101"/>
        <v>-7.9479466967465111</v>
      </c>
      <c r="AY152" s="17">
        <f t="shared" si="128"/>
        <v>-72.017182785953068</v>
      </c>
      <c r="AZ152" s="17"/>
      <c r="BA152" s="17">
        <f>((AN152)^2+(AO152)^2)-(AP152)^2</f>
        <v>112.122382</v>
      </c>
      <c r="BB152" s="17">
        <f>2*AN152*AO152</f>
        <v>117.63572852395491</v>
      </c>
      <c r="BC152" s="17">
        <f t="shared" si="80"/>
        <v>0.95313204080822955</v>
      </c>
      <c r="BD152" s="17">
        <f t="shared" si="129"/>
        <v>0.30737178074210991</v>
      </c>
      <c r="BE152" s="17">
        <f t="shared" si="130"/>
        <v>17.611105777942253</v>
      </c>
      <c r="BF152" s="17">
        <f>Z152-N152</f>
        <v>15.265000000000001</v>
      </c>
      <c r="BG152" s="17"/>
      <c r="BH152" s="10">
        <f>X152</f>
        <v>298</v>
      </c>
      <c r="BI152" s="10">
        <f t="shared" si="144"/>
        <v>387</v>
      </c>
      <c r="BJ152" s="10">
        <f t="shared" si="111"/>
        <v>89</v>
      </c>
      <c r="BK152" s="10">
        <f t="shared" si="112"/>
        <v>342.5</v>
      </c>
      <c r="BL152" s="10">
        <f t="shared" si="103"/>
        <v>44.5</v>
      </c>
      <c r="BM152" s="10">
        <v>2000</v>
      </c>
      <c r="BN152" s="10">
        <f t="shared" si="104"/>
        <v>5.0000000000000001E-4</v>
      </c>
      <c r="BO152" s="10">
        <f t="shared" si="131"/>
        <v>4.4499999999999998E-2</v>
      </c>
      <c r="BQ152" s="10">
        <f>AE152-Y152</f>
        <v>0.75399999999999956</v>
      </c>
      <c r="BR152" s="10">
        <f>AF152-Z152</f>
        <v>19.309999999999999</v>
      </c>
      <c r="BS152" s="14">
        <f t="shared" si="105"/>
        <v>7.5399999999999953E-2</v>
      </c>
      <c r="BT152" s="14">
        <f t="shared" si="106"/>
        <v>1.9309999999999998</v>
      </c>
      <c r="BU152" s="10">
        <f t="shared" si="102"/>
        <v>1.9324715159608432</v>
      </c>
      <c r="BV152" s="10">
        <f t="shared" si="138"/>
        <v>3.7344461599999996</v>
      </c>
      <c r="BW152" s="10">
        <f>AK152-Y152</f>
        <v>3.1339999999999986</v>
      </c>
      <c r="BX152" s="10">
        <f>AL152-Z152</f>
        <v>74.709999999999994</v>
      </c>
      <c r="BY152" s="10">
        <f t="shared" si="113"/>
        <v>7.042696629213481E-2</v>
      </c>
      <c r="BZ152" s="10">
        <f t="shared" si="114"/>
        <v>1.6788764044943818</v>
      </c>
      <c r="CA152" s="10">
        <f t="shared" si="107"/>
        <v>1.6803529210106718</v>
      </c>
      <c r="CB152" s="10">
        <f t="shared" si="137"/>
        <v>2.8235859391490972</v>
      </c>
      <c r="CD152" s="10">
        <f>(ATAN2(J152-M152,K152-N152))</f>
        <v>1.2312316226106157</v>
      </c>
      <c r="CE152" s="10">
        <f>(ATAN2(V152-Y152,W152-Z152))</f>
        <v>1.4788846757927374</v>
      </c>
      <c r="CF152" s="10">
        <f>ATAN2(AB152-AE152,AC152-AF152)</f>
        <v>1.898407229658704</v>
      </c>
      <c r="CG152" s="10">
        <f>ATAN2(AH152-AK152,AI152-AL152)</f>
        <v>-2.8520254640235287</v>
      </c>
      <c r="CI152" s="10">
        <f t="shared" si="139"/>
        <v>70.544375578632426</v>
      </c>
      <c r="CJ152" s="10">
        <f t="shared" si="139"/>
        <v>84.733850309496916</v>
      </c>
      <c r="CK152" s="10">
        <f t="shared" si="139"/>
        <v>108.77072205656654</v>
      </c>
      <c r="CL152" s="10">
        <f t="shared" si="139"/>
        <v>-163.40902215238842</v>
      </c>
      <c r="CN152" s="10">
        <f t="shared" si="140"/>
        <v>70.544375578632426</v>
      </c>
      <c r="CO152" s="10">
        <f t="shared" si="140"/>
        <v>84.733850309496916</v>
      </c>
      <c r="CP152" s="10">
        <f t="shared" si="140"/>
        <v>108.77072205656654</v>
      </c>
      <c r="CQ152" s="10">
        <f t="shared" si="136"/>
        <v>163.40902215238842</v>
      </c>
      <c r="CS152" s="10">
        <f t="shared" si="141"/>
        <v>1.2312316226106159</v>
      </c>
      <c r="CT152" s="10">
        <f t="shared" si="141"/>
        <v>1.4788846757927374</v>
      </c>
      <c r="CU152" s="10">
        <f t="shared" si="141"/>
        <v>1.898407229658704</v>
      </c>
      <c r="CV152" s="10">
        <f t="shared" si="141"/>
        <v>2.8520254640235292</v>
      </c>
      <c r="CX152" s="10">
        <f t="shared" si="142"/>
        <v>0.2476530531821215</v>
      </c>
      <c r="CY152" s="10">
        <f t="shared" si="142"/>
        <v>0.4195225538659666</v>
      </c>
      <c r="CZ152" s="10">
        <f t="shared" si="119"/>
        <v>1.3731407882307918</v>
      </c>
      <c r="DB152" s="10">
        <f t="shared" si="120"/>
        <v>41.952255386596661</v>
      </c>
      <c r="DC152" s="10">
        <f t="shared" si="132"/>
        <v>30.857096364736897</v>
      </c>
      <c r="DE152" s="10">
        <f t="shared" si="143"/>
        <v>1759.9917320222287</v>
      </c>
      <c r="DF152" s="10">
        <f t="shared" si="143"/>
        <v>952.16039606265906</v>
      </c>
      <c r="DH152" s="10">
        <f>(1/12*I152*(F152^2))</f>
        <v>1.3019430599999999E-8</v>
      </c>
      <c r="DJ152" s="10">
        <f t="shared" si="133"/>
        <v>6.1982930983031509E-3</v>
      </c>
      <c r="DK152" s="10">
        <f>((1/2*I152*(CA152^2))*1000)</f>
        <v>0.9571956333715439</v>
      </c>
      <c r="DL152" s="10">
        <f>(I152*9.8*(BF152))/1000</f>
        <v>1.0142676600000002E-4</v>
      </c>
      <c r="DM152" s="10">
        <f t="shared" si="108"/>
        <v>0.96349535323584701</v>
      </c>
      <c r="DN152" s="10">
        <f t="shared" si="134"/>
        <v>0.64754715569175914</v>
      </c>
    </row>
    <row r="153" spans="1:118" ht="16" x14ac:dyDescent="0.2">
      <c r="A153" s="10" t="s">
        <v>213</v>
      </c>
      <c r="B153" s="10" t="str">
        <f>MID(A153, SEARCH("M",A153), SEARCH("J",A153)- SEARCH("M",A153))</f>
        <v>M2</v>
      </c>
      <c r="C153" s="16">
        <v>100</v>
      </c>
      <c r="D153" s="11" t="str">
        <f>RIGHT(A153, LEN(A153) - SEARCH("J", A153) + 1)</f>
        <v>J4</v>
      </c>
      <c r="E153" s="10">
        <v>15.18</v>
      </c>
      <c r="F153" s="10">
        <f t="shared" si="109"/>
        <v>1.5179999999999999E-2</v>
      </c>
      <c r="G153" s="10">
        <f>VLOOKUP(B153,'[1]General info'!$A$6:$I$12,9,FALSE)</f>
        <v>20.53</v>
      </c>
      <c r="H153" s="14">
        <v>0.67800000000000005</v>
      </c>
      <c r="I153" s="10">
        <f t="shared" si="59"/>
        <v>6.78E-4</v>
      </c>
      <c r="J153" s="10">
        <v>10.88</v>
      </c>
      <c r="K153" s="10">
        <v>9.7270000000000003</v>
      </c>
      <c r="L153" s="10">
        <v>153</v>
      </c>
      <c r="M153" s="10">
        <v>8.6999999999999993</v>
      </c>
      <c r="N153" s="10">
        <v>3.657</v>
      </c>
      <c r="O153" s="10">
        <v>153</v>
      </c>
      <c r="P153" s="10">
        <v>0.78900000000000003</v>
      </c>
      <c r="Q153" s="10">
        <v>3.5659999999999998</v>
      </c>
      <c r="R153" s="10">
        <v>153</v>
      </c>
      <c r="S153" s="10">
        <v>7.7960000000000003</v>
      </c>
      <c r="T153" s="10">
        <v>0.71799999999999997</v>
      </c>
      <c r="U153" s="10">
        <v>153</v>
      </c>
      <c r="V153" s="10">
        <v>9.9329999999999998</v>
      </c>
      <c r="W153" s="10">
        <v>26.46</v>
      </c>
      <c r="X153" s="10">
        <v>183</v>
      </c>
      <c r="Y153" s="10">
        <v>9.83</v>
      </c>
      <c r="Z153" s="10">
        <v>19.71</v>
      </c>
      <c r="AA153" s="10">
        <v>183</v>
      </c>
      <c r="AB153" s="10">
        <v>8.9120000000000008</v>
      </c>
      <c r="AC153" s="10">
        <v>45.97</v>
      </c>
      <c r="AD153" s="10">
        <v>203</v>
      </c>
      <c r="AE153" s="10">
        <v>10.42</v>
      </c>
      <c r="AF153" s="10">
        <v>39.869999999999997</v>
      </c>
      <c r="AG153" s="10">
        <v>203</v>
      </c>
      <c r="AH153" s="10">
        <v>6.8849999999999998</v>
      </c>
      <c r="AI153" s="10">
        <v>97.13</v>
      </c>
      <c r="AJ153" s="10">
        <v>272</v>
      </c>
      <c r="AK153" s="10">
        <v>11.86</v>
      </c>
      <c r="AL153" s="10">
        <v>98.23</v>
      </c>
      <c r="AM153" s="10">
        <v>272</v>
      </c>
      <c r="AN153" s="17">
        <f t="shared" si="98"/>
        <v>7.9115233678476864</v>
      </c>
      <c r="AO153" s="17">
        <f t="shared" si="99"/>
        <v>7.5636732478340187</v>
      </c>
      <c r="AP153" s="17">
        <f t="shared" si="110"/>
        <v>3.074888128046287</v>
      </c>
      <c r="AQ153" s="17">
        <f t="shared" si="123"/>
        <v>24.652544939620334</v>
      </c>
      <c r="AR153" s="17">
        <f t="shared" si="124"/>
        <v>25.830550381283015</v>
      </c>
      <c r="AS153" s="17">
        <f t="shared" si="125"/>
        <v>22.83631095426755</v>
      </c>
      <c r="AT153" s="17">
        <f t="shared" si="126"/>
        <v>1.0226599005968071</v>
      </c>
      <c r="AU153" s="17">
        <f t="shared" si="100"/>
        <v>58.594096181465346</v>
      </c>
      <c r="AV153" s="17">
        <f t="shared" si="127"/>
        <v>121.40590381853465</v>
      </c>
      <c r="AW153" s="17">
        <f t="shared" si="135"/>
        <v>1.1502463236324787E-2</v>
      </c>
      <c r="AX153" s="17">
        <f t="shared" si="101"/>
        <v>0.65904259744580029</v>
      </c>
      <c r="AY153" s="17">
        <f t="shared" si="128"/>
        <v>-57.935053584019549</v>
      </c>
      <c r="AZ153" s="17"/>
      <c r="BA153" s="17">
        <f>((AN153)^2+(AO153)^2)-(AP153)^2</f>
        <v>110.34641800000001</v>
      </c>
      <c r="BB153" s="17">
        <f>2*AN153*AO153</f>
        <v>119.68035529400649</v>
      </c>
      <c r="BC153" s="17">
        <f t="shared" si="80"/>
        <v>0.92200944531726414</v>
      </c>
      <c r="BD153" s="17">
        <f t="shared" si="129"/>
        <v>0.39755738275518371</v>
      </c>
      <c r="BE153" s="17">
        <f t="shared" si="130"/>
        <v>22.778360146137583</v>
      </c>
      <c r="BF153" s="17">
        <f>Z153-N153</f>
        <v>16.053000000000001</v>
      </c>
      <c r="BG153" s="17"/>
      <c r="BH153" s="10">
        <f>X153</f>
        <v>183</v>
      </c>
      <c r="BI153" s="10">
        <f t="shared" si="144"/>
        <v>272</v>
      </c>
      <c r="BJ153" s="10">
        <f t="shared" si="111"/>
        <v>89</v>
      </c>
      <c r="BK153" s="10">
        <f t="shared" si="112"/>
        <v>227.5</v>
      </c>
      <c r="BL153" s="10">
        <f t="shared" si="103"/>
        <v>44.5</v>
      </c>
      <c r="BM153" s="10">
        <v>2000</v>
      </c>
      <c r="BN153" s="10">
        <f t="shared" si="104"/>
        <v>5.0000000000000001E-4</v>
      </c>
      <c r="BO153" s="10">
        <f t="shared" si="131"/>
        <v>4.4499999999999998E-2</v>
      </c>
      <c r="BQ153" s="10">
        <f>AE153-Y153</f>
        <v>0.58999999999999986</v>
      </c>
      <c r="BR153" s="10">
        <f>AF153-Z153</f>
        <v>20.159999999999997</v>
      </c>
      <c r="BS153" s="14">
        <f t="shared" si="105"/>
        <v>5.8999999999999983E-2</v>
      </c>
      <c r="BT153" s="14">
        <f t="shared" si="106"/>
        <v>2.0159999999999996</v>
      </c>
      <c r="BU153" s="10">
        <f t="shared" si="102"/>
        <v>2.0168631584715899</v>
      </c>
      <c r="BV153" s="10">
        <f t="shared" si="138"/>
        <v>4.0677369999999975</v>
      </c>
      <c r="BW153" s="10">
        <f>AK153-Y153</f>
        <v>2.0299999999999994</v>
      </c>
      <c r="BX153" s="10">
        <f>AL153-Z153</f>
        <v>78.52000000000001</v>
      </c>
      <c r="BY153" s="10">
        <f t="shared" si="113"/>
        <v>4.5617977528089874E-2</v>
      </c>
      <c r="BZ153" s="10">
        <f t="shared" si="114"/>
        <v>1.7644943820224723</v>
      </c>
      <c r="CA153" s="10">
        <f t="shared" si="107"/>
        <v>1.7650839708247934</v>
      </c>
      <c r="CB153" s="10">
        <f t="shared" si="137"/>
        <v>3.1155214240626203</v>
      </c>
      <c r="CD153" s="10">
        <f>(ATAN2(J153-M153,K153-N153))</f>
        <v>1.2259993385867811</v>
      </c>
      <c r="CE153" s="10">
        <f>(ATAN2(V153-Y153,W153-Z153))</f>
        <v>1.5555382517175758</v>
      </c>
      <c r="CF153" s="10">
        <f>ATAN2(AB153-AE153,AC153-AF153)</f>
        <v>1.8131503240327616</v>
      </c>
      <c r="CG153" s="10">
        <f>ATAN2(AH153-AK153,AI153-AL153)</f>
        <v>-2.9239881032691799</v>
      </c>
      <c r="CI153" s="10">
        <f t="shared" si="139"/>
        <v>70.244587786852975</v>
      </c>
      <c r="CJ153" s="10">
        <f t="shared" si="139"/>
        <v>89.125776694575777</v>
      </c>
      <c r="CK153" s="10">
        <f t="shared" si="139"/>
        <v>103.88586118985488</v>
      </c>
      <c r="CL153" s="10">
        <f t="shared" si="139"/>
        <v>-167.53217766378671</v>
      </c>
      <c r="CN153" s="10">
        <f t="shared" si="140"/>
        <v>70.244587786852975</v>
      </c>
      <c r="CO153" s="10">
        <f t="shared" si="140"/>
        <v>89.125776694575777</v>
      </c>
      <c r="CP153" s="10">
        <f t="shared" si="140"/>
        <v>103.88586118985488</v>
      </c>
      <c r="CQ153" s="10">
        <f t="shared" si="136"/>
        <v>167.53217766378671</v>
      </c>
      <c r="CS153" s="10">
        <f t="shared" si="141"/>
        <v>1.2259993385867811</v>
      </c>
      <c r="CT153" s="10">
        <f t="shared" si="141"/>
        <v>1.555538251717576</v>
      </c>
      <c r="CU153" s="10">
        <f t="shared" si="141"/>
        <v>1.8131503240327616</v>
      </c>
      <c r="CV153" s="10">
        <f t="shared" si="141"/>
        <v>2.9239881032691799</v>
      </c>
      <c r="CX153" s="10">
        <f t="shared" si="142"/>
        <v>0.32953891313079486</v>
      </c>
      <c r="CY153" s="10">
        <f t="shared" si="142"/>
        <v>0.25761207231518557</v>
      </c>
      <c r="CZ153" s="10">
        <f t="shared" si="119"/>
        <v>1.3684498515516039</v>
      </c>
      <c r="DB153" s="10">
        <f t="shared" si="120"/>
        <v>25.761207231518558</v>
      </c>
      <c r="DC153" s="10">
        <f t="shared" si="132"/>
        <v>30.751682057339416</v>
      </c>
      <c r="DE153" s="10">
        <f t="shared" si="143"/>
        <v>663.63979802524409</v>
      </c>
      <c r="DF153" s="10">
        <f t="shared" si="143"/>
        <v>945.66594935569094</v>
      </c>
      <c r="DH153" s="10">
        <f>(1/12*I153*(F153^2))</f>
        <v>1.3019430599999999E-8</v>
      </c>
      <c r="DJ153" s="10">
        <f t="shared" si="133"/>
        <v>6.1560160992097657E-3</v>
      </c>
      <c r="DK153" s="10">
        <f>((1/2*I153*(CA153^2))*1000)</f>
        <v>1.0561617627572284</v>
      </c>
      <c r="DL153" s="10">
        <f>(I153*9.8*(BF153))/1000</f>
        <v>1.0666255320000003E-4</v>
      </c>
      <c r="DM153" s="10">
        <f t="shared" si="108"/>
        <v>1.0624244414096382</v>
      </c>
      <c r="DN153" s="10">
        <f t="shared" si="134"/>
        <v>0.58286678388533941</v>
      </c>
    </row>
    <row r="154" spans="1:118" ht="16" x14ac:dyDescent="0.2">
      <c r="A154" s="10" t="s">
        <v>214</v>
      </c>
      <c r="B154" s="10" t="str">
        <f>MID(A154, SEARCH("M",A154), SEARCH("J",A154)- SEARCH("M",A154))</f>
        <v>M2</v>
      </c>
      <c r="C154" s="16">
        <v>100</v>
      </c>
      <c r="D154" s="11" t="str">
        <f>RIGHT(A154, LEN(A154) - SEARCH("J", A154) + 1)</f>
        <v>J5</v>
      </c>
      <c r="E154" s="10">
        <v>15.18</v>
      </c>
      <c r="F154" s="10">
        <f t="shared" si="109"/>
        <v>1.5179999999999999E-2</v>
      </c>
      <c r="G154" s="10">
        <f>VLOOKUP(B154,'[1]General info'!$A$6:$I$12,9,FALSE)</f>
        <v>20.53</v>
      </c>
      <c r="H154" s="14">
        <v>0.67800000000000005</v>
      </c>
      <c r="I154" s="10">
        <f t="shared" si="59"/>
        <v>6.78E-4</v>
      </c>
      <c r="J154" s="10">
        <v>11.75</v>
      </c>
      <c r="K154" s="10">
        <v>8.157</v>
      </c>
      <c r="L154" s="10">
        <v>422</v>
      </c>
      <c r="M154" s="10">
        <v>9.0120000000000005</v>
      </c>
      <c r="N154" s="10">
        <v>2.1309999999999998</v>
      </c>
      <c r="O154" s="10">
        <v>422</v>
      </c>
      <c r="P154" s="10">
        <v>1.1259999999999999</v>
      </c>
      <c r="Q154" s="10">
        <v>3.71</v>
      </c>
      <c r="R154" s="10">
        <v>422</v>
      </c>
      <c r="S154" s="10">
        <v>8.0559999999999992</v>
      </c>
      <c r="T154" s="10">
        <v>0.28699999999999998</v>
      </c>
      <c r="U154" s="10">
        <v>422</v>
      </c>
      <c r="V154" s="10">
        <v>11.49</v>
      </c>
      <c r="W154" s="10">
        <v>26.55</v>
      </c>
      <c r="X154" s="10">
        <v>473</v>
      </c>
      <c r="Y154" s="10">
        <v>10.41</v>
      </c>
      <c r="Z154" s="10">
        <v>19.48</v>
      </c>
      <c r="AA154" s="10">
        <v>473</v>
      </c>
      <c r="AB154" s="10">
        <v>10.46</v>
      </c>
      <c r="AC154" s="10">
        <v>46.32</v>
      </c>
      <c r="AD154" s="10">
        <v>493</v>
      </c>
      <c r="AE154" s="10">
        <v>12.49</v>
      </c>
      <c r="AF154" s="10">
        <v>40.75</v>
      </c>
      <c r="AG154" s="10">
        <v>493</v>
      </c>
      <c r="AH154" s="10">
        <v>10.86</v>
      </c>
      <c r="AI154" s="10">
        <v>95.22</v>
      </c>
      <c r="AJ154" s="10">
        <v>554</v>
      </c>
      <c r="AK154" s="10">
        <v>16.989999999999998</v>
      </c>
      <c r="AL154" s="10">
        <v>94.36</v>
      </c>
      <c r="AM154" s="10">
        <v>554</v>
      </c>
      <c r="AN154" s="17">
        <f t="shared" si="98"/>
        <v>8.0425267795637474</v>
      </c>
      <c r="AO154" s="17">
        <f t="shared" si="99"/>
        <v>7.7292838607467376</v>
      </c>
      <c r="AP154" s="17">
        <f t="shared" si="110"/>
        <v>2.0770825693746509</v>
      </c>
      <c r="AQ154" s="17">
        <f t="shared" si="123"/>
        <v>25.081429305364559</v>
      </c>
      <c r="AR154" s="17">
        <f t="shared" si="124"/>
        <v>26.486553664076421</v>
      </c>
      <c r="AS154" s="17">
        <f t="shared" si="125"/>
        <v>24.544409648634861</v>
      </c>
      <c r="AT154" s="17">
        <f t="shared" si="126"/>
        <v>1.1743755324025917</v>
      </c>
      <c r="AU154" s="17">
        <f t="shared" si="100"/>
        <v>67.286761570097568</v>
      </c>
      <c r="AV154" s="17">
        <f t="shared" si="127"/>
        <v>112.71323842990243</v>
      </c>
      <c r="AW154" s="17">
        <f t="shared" si="135"/>
        <v>-0.19761502386645044</v>
      </c>
      <c r="AX154" s="17">
        <f t="shared" si="101"/>
        <v>-11.322506835924646</v>
      </c>
      <c r="AY154" s="17">
        <f t="shared" si="128"/>
        <v>-78.60926840602221</v>
      </c>
      <c r="AZ154" s="17"/>
      <c r="BA154" s="17">
        <f>((AN154)^2+(AO154)^2)-(AP154)^2</f>
        <v>120.10979400000001</v>
      </c>
      <c r="BB154" s="17">
        <f>2*AN154*AO154</f>
        <v>124.32594487381101</v>
      </c>
      <c r="BC154" s="17">
        <f t="shared" si="80"/>
        <v>0.96608792414093181</v>
      </c>
      <c r="BD154" s="17">
        <f t="shared" si="129"/>
        <v>0.26117235608917744</v>
      </c>
      <c r="BE154" s="17">
        <f t="shared" si="130"/>
        <v>14.964073729396748</v>
      </c>
      <c r="BF154" s="17">
        <f>Z154-N154</f>
        <v>17.349</v>
      </c>
      <c r="BG154" s="17"/>
      <c r="BH154" s="10">
        <f>X154</f>
        <v>473</v>
      </c>
      <c r="BI154" s="10">
        <f t="shared" si="144"/>
        <v>554</v>
      </c>
      <c r="BJ154" s="10">
        <f t="shared" si="111"/>
        <v>81</v>
      </c>
      <c r="BK154" s="10">
        <f t="shared" si="112"/>
        <v>513.5</v>
      </c>
      <c r="BL154" s="10">
        <f t="shared" si="103"/>
        <v>40.5</v>
      </c>
      <c r="BM154" s="10">
        <v>2000</v>
      </c>
      <c r="BN154" s="10">
        <f t="shared" si="104"/>
        <v>5.0000000000000001E-4</v>
      </c>
      <c r="BO154" s="10">
        <f t="shared" si="131"/>
        <v>4.0500000000000001E-2</v>
      </c>
      <c r="BQ154" s="10">
        <f>AE154-Y154</f>
        <v>2.08</v>
      </c>
      <c r="BR154" s="10">
        <f>AF154-Z154</f>
        <v>21.27</v>
      </c>
      <c r="BS154" s="14">
        <f t="shared" si="105"/>
        <v>0.20799999999999999</v>
      </c>
      <c r="BT154" s="14">
        <f t="shared" si="106"/>
        <v>2.1269999999999998</v>
      </c>
      <c r="BU154" s="10">
        <f t="shared" si="102"/>
        <v>2.1371459940771476</v>
      </c>
      <c r="BV154" s="10">
        <f t="shared" si="138"/>
        <v>4.5673929999999991</v>
      </c>
      <c r="BW154" s="10">
        <f>AK154-Y154</f>
        <v>6.5799999999999983</v>
      </c>
      <c r="BX154" s="10">
        <f>AL154-Z154</f>
        <v>74.88</v>
      </c>
      <c r="BY154" s="10">
        <f t="shared" si="113"/>
        <v>0.16246913580246908</v>
      </c>
      <c r="BZ154" s="10">
        <f t="shared" si="114"/>
        <v>1.8488888888888886</v>
      </c>
      <c r="CA154" s="10">
        <f t="shared" si="107"/>
        <v>1.8560135623279237</v>
      </c>
      <c r="CB154" s="10">
        <f t="shared" si="137"/>
        <v>3.4447863435451893</v>
      </c>
      <c r="CD154" s="10">
        <f>(ATAN2(J154-M154,K154-N154))</f>
        <v>1.1443188786803986</v>
      </c>
      <c r="CE154" s="10">
        <f>(ATAN2(V154-Y154,W154-Z154))</f>
        <v>1.419210036162273</v>
      </c>
      <c r="CF154" s="10">
        <f>ATAN2(AB154-AE154,AC154-AF154)</f>
        <v>1.9202878951769939</v>
      </c>
      <c r="CG154" s="10">
        <f>ATAN2(AH154-AK154,AI154-AL154)</f>
        <v>3.0022087305465033</v>
      </c>
      <c r="CI154" s="10">
        <f t="shared" si="139"/>
        <v>65.564642165529719</v>
      </c>
      <c r="CJ154" s="10">
        <f t="shared" si="139"/>
        <v>81.314745314707181</v>
      </c>
      <c r="CK154" s="10">
        <f t="shared" si="139"/>
        <v>110.02439184370199</v>
      </c>
      <c r="CL154" s="10">
        <f t="shared" si="139"/>
        <v>172.01388947764323</v>
      </c>
      <c r="CN154" s="10">
        <f t="shared" si="140"/>
        <v>65.564642165529719</v>
      </c>
      <c r="CO154" s="10">
        <f t="shared" si="140"/>
        <v>81.314745314707181</v>
      </c>
      <c r="CP154" s="10">
        <f t="shared" si="140"/>
        <v>110.02439184370199</v>
      </c>
      <c r="CQ154" s="10">
        <f t="shared" si="136"/>
        <v>172.01388947764323</v>
      </c>
      <c r="CS154" s="10">
        <f t="shared" si="141"/>
        <v>1.1443188786803986</v>
      </c>
      <c r="CT154" s="10">
        <f t="shared" si="141"/>
        <v>1.419210036162273</v>
      </c>
      <c r="CU154" s="10">
        <f t="shared" si="141"/>
        <v>1.9202878951769942</v>
      </c>
      <c r="CV154" s="10">
        <f t="shared" si="141"/>
        <v>3.0022087305465033</v>
      </c>
      <c r="CX154" s="10">
        <f t="shared" si="142"/>
        <v>0.27489115748187443</v>
      </c>
      <c r="CY154" s="10">
        <f t="shared" si="142"/>
        <v>0.50107785901472113</v>
      </c>
      <c r="CZ154" s="10">
        <f t="shared" si="119"/>
        <v>1.5829986943842302</v>
      </c>
      <c r="DB154" s="10">
        <f t="shared" si="120"/>
        <v>50.107785901472113</v>
      </c>
      <c r="DC154" s="10">
        <f t="shared" si="132"/>
        <v>39.086387515660007</v>
      </c>
      <c r="DE154" s="10">
        <f t="shared" si="143"/>
        <v>2510.7902079477676</v>
      </c>
      <c r="DF154" s="10">
        <f t="shared" si="143"/>
        <v>1527.7456890243425</v>
      </c>
      <c r="DH154" s="10">
        <f>(1/12*I154*(F154^2))</f>
        <v>1.3019430599999999E-8</v>
      </c>
      <c r="DJ154" s="10">
        <f t="shared" si="133"/>
        <v>9.9451894863508035E-3</v>
      </c>
      <c r="DK154" s="10">
        <f>((1/2*I154*(CA154^2))*1000)</f>
        <v>1.167782570461819</v>
      </c>
      <c r="DL154" s="10">
        <f>(I154*9.8*(BF154))/1000</f>
        <v>1.1527369560000002E-4</v>
      </c>
      <c r="DM154" s="10">
        <f t="shared" si="108"/>
        <v>1.1778430336437697</v>
      </c>
      <c r="DN154" s="10">
        <f t="shared" si="134"/>
        <v>0.85163023818875905</v>
      </c>
    </row>
  </sheetData>
  <mergeCells count="29">
    <mergeCell ref="DB2:DC2"/>
    <mergeCell ref="BY2:CA2"/>
    <mergeCell ref="CD2:CG2"/>
    <mergeCell ref="CI2:CL2"/>
    <mergeCell ref="CN2:CQ2"/>
    <mergeCell ref="CS2:CV2"/>
    <mergeCell ref="CX2:CZ2"/>
    <mergeCell ref="AB2:AC2"/>
    <mergeCell ref="AE2:AF2"/>
    <mergeCell ref="AH2:AI2"/>
    <mergeCell ref="AK2:AL2"/>
    <mergeCell ref="BS2:BU2"/>
    <mergeCell ref="BW2:BX2"/>
    <mergeCell ref="BA1:BE1"/>
    <mergeCell ref="BH1:BO1"/>
    <mergeCell ref="BQ1:BV1"/>
    <mergeCell ref="BW1:CB1"/>
    <mergeCell ref="J2:K2"/>
    <mergeCell ref="M2:N2"/>
    <mergeCell ref="P2:Q2"/>
    <mergeCell ref="S2:T2"/>
    <mergeCell ref="V2:W2"/>
    <mergeCell ref="Y2:Z2"/>
    <mergeCell ref="J1:T1"/>
    <mergeCell ref="V1:Z1"/>
    <mergeCell ref="AB1:AF1"/>
    <mergeCell ref="AH1:AL1"/>
    <mergeCell ref="AN1:AR1"/>
    <mergeCell ref="AT1:AY1"/>
  </mergeCells>
  <conditionalFormatting sqref="AH4:AI20 AH21:AH37 AH39:AH50 AH51:AI76 AH77:AJ103 AH104:AI128 AH129:AJ154">
    <cfRule type="cellIs" dxfId="1" priority="2" operator="greaterThan">
      <formula>#REF!&gt;#REF!</formula>
    </cfRule>
  </conditionalFormatting>
  <conditionalFormatting sqref="AI4">
    <cfRule type="cellIs" dxfId="0" priority="1" operator="greaterThan">
      <formula>$AL$4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Full workup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Harrison</dc:creator>
  <cp:lastModifiedBy>Shannon Harrison</cp:lastModifiedBy>
  <dcterms:created xsi:type="dcterms:W3CDTF">2025-04-09T13:11:29Z</dcterms:created>
  <dcterms:modified xsi:type="dcterms:W3CDTF">2025-04-09T13:11:58Z</dcterms:modified>
</cp:coreProperties>
</file>