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66925"/>
  <mc:AlternateContent xmlns:mc="http://schemas.openxmlformats.org/markup-compatibility/2006">
    <mc:Choice Requires="x15">
      <x15ac:absPath xmlns:x15ac="http://schemas.microsoft.com/office/spreadsheetml/2010/11/ac" url="/Users/ryshan/Toby Playpad Dropbox/Shannon Ryan/GitHub/pyBLOSSUM/data/"/>
    </mc:Choice>
  </mc:AlternateContent>
  <xr:revisionPtr revIDLastSave="0" documentId="13_ncr:1_{8D3210CE-D841-6F49-B7B3-02EA606D31DD}" xr6:coauthVersionLast="47" xr6:coauthVersionMax="47" xr10:uidLastSave="{00000000-0000-0000-0000-000000000000}"/>
  <bookViews>
    <workbookView xWindow="39920" yWindow="1320" windowWidth="38400" windowHeight="21100" xr2:uid="{CB9798DC-F643-FF4E-A03A-B787DB30A1A9}"/>
  </bookViews>
  <sheets>
    <sheet name="Material properties" sheetId="1" r:id="rId1"/>
    <sheet name="CalcNotes" sheetId="2" state="hidden" r:id="rId2"/>
    <sheet name="Captions" sheetId="3"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1" i="1" l="1"/>
  <c r="F71" i="1"/>
  <c r="J9" i="1" l="1"/>
  <c r="J69" i="1"/>
  <c r="J68" i="1"/>
  <c r="J67" i="1"/>
  <c r="J66" i="1"/>
  <c r="J65" i="1"/>
  <c r="J64" i="1"/>
  <c r="J63" i="1"/>
  <c r="J62" i="1"/>
  <c r="J61" i="1"/>
  <c r="J60" i="1"/>
  <c r="J59" i="1"/>
  <c r="J58" i="1"/>
  <c r="J57" i="1"/>
  <c r="J56" i="1"/>
  <c r="J55" i="1"/>
  <c r="J54" i="1"/>
  <c r="J53" i="1"/>
  <c r="J52"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8" i="1"/>
</calcChain>
</file>

<file path=xl/sharedStrings.xml><?xml version="1.0" encoding="utf-8"?>
<sst xmlns="http://schemas.openxmlformats.org/spreadsheetml/2006/main" count="139" uniqueCount="139">
  <si>
    <t>Material</t>
  </si>
  <si>
    <t>Density (g/ccm)</t>
  </si>
  <si>
    <t>Hardness (HB)</t>
  </si>
  <si>
    <t>Yield strength (Mpa)</t>
  </si>
  <si>
    <t>Tensile modulus (Gpa)</t>
  </si>
  <si>
    <t>Shear modulus (Gpa)</t>
  </si>
  <si>
    <t>Shear strength (Mpa)</t>
  </si>
  <si>
    <t>Specific heat (J/kg.K)</t>
  </si>
  <si>
    <t>Melting temperature (K)</t>
  </si>
  <si>
    <t>Alclad7075-O</t>
  </si>
  <si>
    <t>Alclad 7075-T6</t>
  </si>
  <si>
    <t>Alclad7075-T651</t>
  </si>
  <si>
    <t>Elongation (%)</t>
  </si>
  <si>
    <t>AA99.9%</t>
  </si>
  <si>
    <t>AA1100-O</t>
  </si>
  <si>
    <t>AA1100-H12</t>
  </si>
  <si>
    <t>AA1100-H14</t>
  </si>
  <si>
    <t>AA1100-H16</t>
  </si>
  <si>
    <t>AA1100-H18</t>
  </si>
  <si>
    <t>AA2017-O</t>
  </si>
  <si>
    <t>AA2017-T4</t>
  </si>
  <si>
    <t>AA2017-T451</t>
  </si>
  <si>
    <t>AA2024-O</t>
  </si>
  <si>
    <t>AA2024-T3</t>
  </si>
  <si>
    <t>AA2024-T4</t>
  </si>
  <si>
    <t>AA2024-T81</t>
  </si>
  <si>
    <t>AA2024-T351</t>
  </si>
  <si>
    <t>AA2024-T361</t>
  </si>
  <si>
    <t>AA2219-O</t>
  </si>
  <si>
    <t>AA2219-T31</t>
  </si>
  <si>
    <t>AA2219-T351</t>
  </si>
  <si>
    <t>AA2219-T37</t>
  </si>
  <si>
    <t>AA2219-T62</t>
  </si>
  <si>
    <t>AA2219-T81</t>
  </si>
  <si>
    <t>AA2219-T851</t>
  </si>
  <si>
    <t>AA2219-T87</t>
  </si>
  <si>
    <t>AA3003-O</t>
  </si>
  <si>
    <t>AA3003-H12</t>
  </si>
  <si>
    <t>AA3003-H14</t>
  </si>
  <si>
    <t>AA3003-H16</t>
  </si>
  <si>
    <t>AA3003-H18</t>
  </si>
  <si>
    <t>AA5083-O</t>
  </si>
  <si>
    <t>AA5083-H112</t>
  </si>
  <si>
    <t>AA5083-H116</t>
  </si>
  <si>
    <t>AA5083-H321</t>
  </si>
  <si>
    <t>AA5083-H32</t>
  </si>
  <si>
    <t>AA5083-H323</t>
  </si>
  <si>
    <t>AA5083-H34</t>
  </si>
  <si>
    <t>AA5083-H343</t>
  </si>
  <si>
    <t>AA5154-O</t>
  </si>
  <si>
    <t>AA5154-H32</t>
  </si>
  <si>
    <t>AA5154-H34</t>
  </si>
  <si>
    <t>AA5154-H343</t>
  </si>
  <si>
    <t>AA5154-H36</t>
  </si>
  <si>
    <t>AA5154-H38</t>
  </si>
  <si>
    <t>AA5154-H112</t>
  </si>
  <si>
    <t>AA5456-O</t>
  </si>
  <si>
    <t>AA5456-H111</t>
  </si>
  <si>
    <t>AA5456-H112</t>
  </si>
  <si>
    <t>AA5456-H116</t>
  </si>
  <si>
    <t>AA5456-H321</t>
  </si>
  <si>
    <t>AA5754-H22</t>
  </si>
  <si>
    <t>AA6061-O</t>
  </si>
  <si>
    <t>AA6061-T4</t>
  </si>
  <si>
    <t>AA6061-T451</t>
  </si>
  <si>
    <t>AA6061-T6</t>
  </si>
  <si>
    <t>AA6061-T651</t>
  </si>
  <si>
    <t>AA6061-CMG</t>
  </si>
  <si>
    <t>AA7075-O</t>
  </si>
  <si>
    <t>AA7075-T6</t>
  </si>
  <si>
    <t>AA7075-T651</t>
  </si>
  <si>
    <t>AA7075-T73</t>
  </si>
  <si>
    <t>AA7178-O</t>
  </si>
  <si>
    <t>AA7178-T6</t>
  </si>
  <si>
    <t>AA7178-T651</t>
  </si>
  <si>
    <t>AA7178-T76</t>
  </si>
  <si>
    <t>AA7178-T7651</t>
  </si>
  <si>
    <t>AA2017-T3</t>
  </si>
  <si>
    <t>Ti-6Al-4V</t>
  </si>
  <si>
    <t>Inconel617</t>
  </si>
  <si>
    <t>Ti-6Al-2Sn-4Zr-2Mo</t>
  </si>
  <si>
    <t>Material notes</t>
  </si>
  <si>
    <t>Apollo-era Cour-Palais window cratering equation used for performance assessment of fused silica glass.</t>
  </si>
  <si>
    <t>Modified glass cratering equation used for performance assessment of fused quartz glass based on NASA JSC test data.</t>
  </si>
  <si>
    <t>Failure parameters of this equation have been derived for impact on Al 2024-T3. However, they are interchangable for other aluminum alloys.</t>
  </si>
  <si>
    <t>In the low and hypervelocity regime, this equation is normalized to Al6061-T6 and Al7075-T6 respectively.</t>
  </si>
  <si>
    <t>For impact on CFRP, the transition velocities are set to 4.2 and 8.4 km/s respectively.</t>
  </si>
  <si>
    <t>For impact on aluminum, the transition velocities are set to 3.0 and 7.0 km/s respectively.</t>
  </si>
  <si>
    <t>Equation constants (e.g. K3D, Ktw, beta, etc.) are defined according to the outer bumper material. For CFRP, transition velocities are set to 4.2 and 8.4 km/s for ballistic-shatter and shatter-hypervelocity regimes respectively.</t>
  </si>
  <si>
    <t>Equation constants (e.g. K3D, Ktw, beta, etc.) are defined according to the outer bumper material. For aluminum, transition velocities are set to 3.0 and 7.0 km/s ballistic-shatter and shatter-hypervelocity regimes respectively.</t>
  </si>
  <si>
    <t>Equation calculates an equivalent Al 2024-T81 thickness based on density ratio.</t>
  </si>
  <si>
    <t>This equation has been derived from impact data on shields with continuous 2nd bumper plates of Al 6061-T6, and is considered interchangable for other aluminum alloys.</t>
  </si>
  <si>
    <t>This equation has been derived from impact data on shields with aluminum alloy rear walls. For other materials, it is not validated.</t>
  </si>
  <si>
    <t>This equation has been derived from impact data on shields with rear walls of Al 6061-T6, and is considered interchangable for other aluminum alloys.</t>
  </si>
  <si>
    <t>This equation has been derived from impact data on shields with rear bumper plates of Al 6061-T6, and is considered interchangable for other aluminum alloys.</t>
  </si>
  <si>
    <t>This equation has been derived from impact data on shields monolithic Al 2024-T81 plates and aluminum honeycomb sandwich panels with Al 6061-T6 facesheets, and is considered interchangable for other aluminum alloys.</t>
  </si>
  <si>
    <t>Select this option when your material is an aluminum alloy not included in the material list. Material parameters input will be directly used in the calculation.</t>
  </si>
  <si>
    <t>Apollo-era Cour-Palais window cratering equation used for sizing of fused silica glass.</t>
  </si>
  <si>
    <t>Modified glass cratering equation used for sizing of fused quartz glass based on NASA JSC test data.</t>
  </si>
  <si>
    <t xml:space="preserve">The mesh sizing coefficient can range from .035 to 0.057 without affecting the accuracy of the sizing equations for the remaining shield components. A larger value means that a higher percentage of the bumper areal mass is concentrated in the mesh bumper, with a subsequent reduction in the areal mass of the 2nd bumper plate and intermediate fabric layer. </t>
  </si>
  <si>
    <t>Entry hole diameter equation has been derived from impacts on LI-900 and LI-2200 TPS tiles with and without Borosilicate glass coating.</t>
  </si>
  <si>
    <t>Crater diameter equation has been derived from impacts on LI-900 and LI-2200 TPS tiles with and without Borosilicate glass coating.</t>
  </si>
  <si>
    <t>This equation has been derived from impact data on shields with rear bumper plates of Nextel fabric.</t>
  </si>
  <si>
    <t>Rear wall sizing coefficient K is set to 43.6 s/km.</t>
  </si>
  <si>
    <t>Rear wall sizing coefficient K is set to 29 s/km.</t>
  </si>
  <si>
    <t>Default titanium alloy is Ti-15V-3Cr-3Al-3Sn (sheet form). For other alloys, material properties should be input manually.</t>
  </si>
  <si>
    <t>Default stainless steel is CRES 15-5PH. For other types, material properties should be input manually.</t>
  </si>
  <si>
    <t>CFRP ballistic limit equation has been derived and validated for laminates with a density of 1.42 g/ccm. For other densities, input manually.</t>
  </si>
  <si>
    <t>Fiberglass ballistic limit equation has been derived and validated for laminates with a density of 1.80 g/ccm. For other densities, input manually.</t>
  </si>
  <si>
    <t>Polycarbonate ballistic limit equation is derived and validated for Hyzod AR (a trademark of Sheffield Plastics, Inc.). For other polycarbonate materials, equation is not validated.</t>
  </si>
  <si>
    <t>Nominal density of Avcoat is defined as 0.528 g/ccm. For other densities, equation is not valid.</t>
  </si>
  <si>
    <t>PICA is manufactured in a range of nominal densities ranging from 0.24 g/ccm for nominal density PICA to 0.48 g/ccm for high density PICA.</t>
  </si>
  <si>
    <t>The nominal density of standard low-density (LI-900) tiles is 0.14 g/ccm. For other values, the equation is not validated.</t>
  </si>
  <si>
    <t>The nominal density of standard high-density (LI-2200) tiles is 0.35 g/ccm. For other values, the equation is not validated.</t>
  </si>
  <si>
    <t>The nominal density of standard AETB-8 tiles is 0.13 g/ccm, however the TUFI coating and densification at the bondline can significantly increase the average density, depending on tile thickness (e.g., to 0.24 g/ccm for a 3.2 cm thick tile).</t>
  </si>
  <si>
    <t>Material warnings</t>
  </si>
  <si>
    <t>Failure parameters of this equation have been derived for impact on Al 2024-T3 and are interchangable with other aluminum alloys. For non-aluminum materials this equation has not been validated.</t>
  </si>
  <si>
    <t>This equation has been derived from impact data on various aluminum alloys. For other materials, it has not been validated.</t>
  </si>
  <si>
    <t>This equation has been derived from impact data on sandwich panels with CFRP or aluminum alloy facesheets. For other materials, it has not been validated.</t>
  </si>
  <si>
    <t>This equation is only valid for application with CFRP or aluminum outer bumper plates.</t>
  </si>
  <si>
    <t>This equation has been derived from impact data on triple wall configurations with CFRP or aluminum alloy inner bumper plates. For other materials, it has not been validated.</t>
  </si>
  <si>
    <t>This equation has been derived from impact data on triple wall configurations with aluminum rear-walls. For other materials, it has not been validated.</t>
  </si>
  <si>
    <t>This equation has been derived from impact data on stuffed Whipple shield targets with aluminum alloy bumper plates. For other materials, it has not been validated.</t>
  </si>
  <si>
    <t>This equation has been derived from impact data on stuffed Whipple shield targets with aluminum alloy rear walls. For other materials, it has not been validated.</t>
  </si>
  <si>
    <t>This equation has been derived from impact data on shields with continuous 2nd bumper plates of Al 6061-T6, and is considered interchangable for other aluminum alloys. For other materials, it has not been validated.</t>
  </si>
  <si>
    <t>This equation has been derived from impact data on shields with aluminum alloy rear walls. For other materials, it has not been validated.</t>
  </si>
  <si>
    <t>This equation has been derived from impact data on shields with rear bumper plates of Al 6061-T6, and is considered interchangable for other aluminum alloys. For other materials, it has not been validated.</t>
  </si>
  <si>
    <t>This equation has been derived from impact data on systems with either monolithic aluminum alloy plates or honeycomb sandwich panels with aluminum alloy facesheets. For other materials, it has not been validated.</t>
  </si>
  <si>
    <t>The mesh sizing coefficient must be between 0.035 and 0.057.</t>
  </si>
  <si>
    <t>The clear hole size equation has been derived for a 6.3 cm thick RCC panel (including silison-carbide coating) and does not include thickness dependence. The validity of this approach for panel sizing is therefore questionable and should be used with extreme caution.</t>
  </si>
  <si>
    <t>This material is for use with the AETB-8 tile ballistic limit equation. Given material properties have been estimated from constituent properties.</t>
  </si>
  <si>
    <t>Configuration notes</t>
  </si>
  <si>
    <t>Ballistic limit equation is valid for a shield consisting of four Nextel bumpers and a high-strength fabric rear wall (e.g. Kevlar), with equal spacing between components.</t>
  </si>
  <si>
    <t>Ballistic limit equation is valid for a shield consisting of four Nextel bumpers and an aluminum rear wall, with equal spacing between components.</t>
  </si>
  <si>
    <t>Ballistic limit equation is valid for a shield consisting of two Nextel bumpers, an aluminum bumper, and an aluminum rear wall. Spacing between the aluminum bumper and rear wall is twice that of the equally spaced bumper plates.</t>
  </si>
  <si>
    <t>For standard low and high density tiles (LI-900 and LI-2200 respectively), the ballistic limit equation is adjusted for impact on tiles bonded with RTV adhesive to a strain isolation pad (SIP) which is then bonded to monolithic Al 2024-T81 plates (considered interchangable for other alloys).</t>
  </si>
  <si>
    <t>Ballistic limit equation adjusted for impact on low (LI-900) and higher-density (LI-2200) Shuttle ceramic tiles bonded with RTV adhesive to a strain isolation pad (SIP) which is then bonded to 2.5cm thick aluminum alloy honeycomb sandwich panels.</t>
  </si>
  <si>
    <t>For AETB-8 type tiles, the ballistic limit equation is validated for tiles bonded to 0.4 cm thick strain isolation pad (SIP) which is then bonded to a graphite-cyanate composite facesheeted honeycomb sandwich panel.</t>
  </si>
  <si>
    <t>Penetration depth refers to that of the maximum cavity. In some experiments individual projectile fragments have been found to penetrate beyond the open cavity.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</si>
</sst>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theme="1"/>
      <name val="Arial"/>
      <family val="2"/>
    </font>
    <font>
      <sz val="10"/>
      <name val="Arial"/>
      <family val="2"/>
    </font>
    <font>
      <sz val="8"/>
      <name val="Calibri"/>
      <family val="2"/>
      <scheme val="minor"/>
    </font>
    <font>
      <sz val="8"/>
      <color theme="1"/>
      <name val="Calibri"/>
      <family val="2"/>
      <scheme val="minor"/>
    </font>
    <font>
      <sz val="9"/>
      <color theme="1"/>
      <name val="Helvetica"/>
      <family val="2"/>
    </font>
    <font>
      <sz val="9"/>
      <name val="Helvetica"/>
      <family val="2"/>
    </font>
    <font>
      <sz val="9"/>
      <color rgb="FFFF0000"/>
      <name val="Helvetica"/>
      <family val="2"/>
    </font>
    <font>
      <sz val="8"/>
      <color rgb="FFFF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1" fillId="0" borderId="0"/>
  </cellStyleXfs>
  <cellXfs count="23">
    <xf numFmtId="0" fontId="0" fillId="0" borderId="0" xfId="0"/>
    <xf numFmtId="0" fontId="2" fillId="0" borderId="0" xfId="1" applyFont="1" applyAlignment="1">
      <alignment textRotation="90"/>
    </xf>
    <xf numFmtId="0" fontId="3" fillId="0" borderId="0" xfId="0" applyFont="1" applyAlignment="1">
      <alignment textRotation="90"/>
    </xf>
    <xf numFmtId="0" fontId="3" fillId="0" borderId="0" xfId="0" applyFont="1"/>
    <xf numFmtId="0" fontId="2" fillId="0" borderId="0" xfId="1" applyFont="1" applyAlignment="1">
      <alignment horizontal="right"/>
    </xf>
    <xf numFmtId="0" fontId="2" fillId="0" borderId="0" xfId="1" applyFont="1"/>
    <xf numFmtId="0" fontId="2" fillId="0" borderId="0" xfId="1" applyFont="1" applyAlignment="1">
      <alignment horizontal="right" wrapText="1"/>
    </xf>
    <xf numFmtId="0" fontId="4" fillId="0" borderId="0" xfId="0" applyFont="1"/>
    <xf numFmtId="11" fontId="3" fillId="0" borderId="0" xfId="0" applyNumberFormat="1" applyFont="1"/>
    <xf numFmtId="164" fontId="3" fillId="0" borderId="0" xfId="0" applyNumberFormat="1" applyFont="1"/>
    <xf numFmtId="2" fontId="3" fillId="0" borderId="0" xfId="0" applyNumberFormat="1" applyFont="1"/>
    <xf numFmtId="0" fontId="2" fillId="0" borderId="0" xfId="0" applyFont="1"/>
    <xf numFmtId="0" fontId="5" fillId="0" borderId="0" xfId="0" applyFont="1"/>
    <xf numFmtId="11" fontId="2" fillId="0" borderId="0" xfId="0" applyNumberFormat="1" applyFont="1"/>
    <xf numFmtId="164" fontId="2" fillId="0" borderId="0" xfId="0" applyNumberFormat="1" applyFont="1"/>
    <xf numFmtId="2" fontId="2" fillId="0" borderId="0" xfId="0" applyNumberFormat="1" applyFont="1"/>
    <xf numFmtId="0" fontId="7" fillId="0" borderId="0" xfId="0" applyFont="1"/>
    <xf numFmtId="0" fontId="6" fillId="0" borderId="0" xfId="0" applyFont="1"/>
    <xf numFmtId="11" fontId="7" fillId="0" borderId="0" xfId="0" applyNumberFormat="1" applyFont="1"/>
    <xf numFmtId="164" fontId="7" fillId="0" borderId="0" xfId="0" applyNumberFormat="1" applyFont="1"/>
    <xf numFmtId="2" fontId="7" fillId="0" borderId="0" xfId="0" applyNumberFormat="1" applyFont="1"/>
    <xf numFmtId="0" fontId="2" fillId="0" borderId="0" xfId="0" applyFont="1" applyAlignment="1">
      <alignment horizontal="right"/>
    </xf>
    <xf numFmtId="1" fontId="2" fillId="0" borderId="0" xfId="0" applyNumberFormat="1" applyFont="1"/>
  </cellXfs>
  <cellStyles count="3">
    <cellStyle name="Normal" xfId="0" builtinId="0"/>
    <cellStyle name="Normal 2" xfId="2" xr:uid="{516D816C-BA99-7E42-AF4F-56C789DAEC5A}"/>
    <cellStyle name="Normal 3 2" xfId="1" xr:uid="{42980A08-B4FA-3F4E-A53D-D1547DD0DB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B7F1-F076-A34D-B4C0-1181CA7A8805}">
  <sheetPr codeName="Sheet1"/>
  <dimension ref="A1:N91"/>
  <sheetViews>
    <sheetView tabSelected="1" zoomScale="120" zoomScaleNormal="120" workbookViewId="0">
      <pane ySplit="1" topLeftCell="A35" activePane="bottomLeft" state="frozen"/>
      <selection pane="bottomLeft" activeCell="H50" sqref="H50"/>
    </sheetView>
  </sheetViews>
  <sheetFormatPr baseColWidth="10" defaultColWidth="9.1640625" defaultRowHeight="11" x14ac:dyDescent="0.15"/>
  <cols>
    <col min="1" max="1" width="13.83203125" style="3" customWidth="1"/>
    <col min="2" max="16384" width="9.1640625" style="3"/>
  </cols>
  <sheetData>
    <row r="1" spans="1:10" ht="85" x14ac:dyDescent="0.15">
      <c r="A1" s="1" t="s">
        <v>0</v>
      </c>
      <c r="B1" s="1" t="s">
        <v>1</v>
      </c>
      <c r="C1" s="1" t="s">
        <v>2</v>
      </c>
      <c r="D1" s="1" t="s">
        <v>3</v>
      </c>
      <c r="E1" s="1" t="s">
        <v>12</v>
      </c>
      <c r="F1" s="1" t="s">
        <v>4</v>
      </c>
      <c r="G1" s="1" t="s">
        <v>5</v>
      </c>
      <c r="H1" s="1" t="s">
        <v>6</v>
      </c>
      <c r="I1" s="1" t="s">
        <v>7</v>
      </c>
      <c r="J1" s="2" t="s">
        <v>8</v>
      </c>
    </row>
    <row r="2" spans="1:10" x14ac:dyDescent="0.15">
      <c r="A2" s="4" t="s">
        <v>13</v>
      </c>
      <c r="B2" s="5">
        <v>2.7</v>
      </c>
      <c r="C2" s="5">
        <v>15</v>
      </c>
      <c r="D2" s="5">
        <v>10</v>
      </c>
      <c r="E2" s="5">
        <v>50</v>
      </c>
      <c r="F2" s="5">
        <v>62</v>
      </c>
      <c r="G2" s="5">
        <v>25</v>
      </c>
      <c r="H2" s="5">
        <v>34</v>
      </c>
      <c r="I2" s="5">
        <v>900</v>
      </c>
      <c r="J2" s="3">
        <v>660</v>
      </c>
    </row>
    <row r="3" spans="1:10" ht="12" x14ac:dyDescent="0.15">
      <c r="A3" s="6" t="s">
        <v>14</v>
      </c>
      <c r="B3" s="6">
        <v>2.71</v>
      </c>
      <c r="C3" s="6">
        <v>23</v>
      </c>
      <c r="D3" s="6">
        <v>34</v>
      </c>
      <c r="E3" s="6">
        <v>45</v>
      </c>
      <c r="F3" s="6">
        <v>69</v>
      </c>
      <c r="G3" s="6">
        <v>26</v>
      </c>
      <c r="H3" s="6">
        <v>62</v>
      </c>
      <c r="I3" s="6">
        <v>904</v>
      </c>
      <c r="J3" s="3">
        <v>643</v>
      </c>
    </row>
    <row r="4" spans="1:10" ht="12" x14ac:dyDescent="0.15">
      <c r="A4" s="6" t="s">
        <v>15</v>
      </c>
      <c r="B4" s="6">
        <v>2.71</v>
      </c>
      <c r="C4" s="6">
        <v>28</v>
      </c>
      <c r="D4" s="6">
        <v>103</v>
      </c>
      <c r="E4" s="6">
        <v>25</v>
      </c>
      <c r="F4" s="6">
        <v>69</v>
      </c>
      <c r="G4" s="6">
        <v>26</v>
      </c>
      <c r="H4" s="6">
        <v>69</v>
      </c>
      <c r="I4" s="6">
        <v>904</v>
      </c>
      <c r="J4" s="3">
        <v>643</v>
      </c>
    </row>
    <row r="5" spans="1:10" ht="12" x14ac:dyDescent="0.15">
      <c r="A5" s="6" t="s">
        <v>16</v>
      </c>
      <c r="B5" s="6">
        <v>2.71</v>
      </c>
      <c r="C5" s="6">
        <v>32</v>
      </c>
      <c r="D5" s="6">
        <v>117</v>
      </c>
      <c r="E5" s="6">
        <v>20</v>
      </c>
      <c r="F5" s="6">
        <v>69</v>
      </c>
      <c r="G5" s="6">
        <v>26</v>
      </c>
      <c r="H5" s="6">
        <v>76</v>
      </c>
      <c r="I5" s="6">
        <v>904</v>
      </c>
      <c r="J5" s="3">
        <v>643</v>
      </c>
    </row>
    <row r="6" spans="1:10" ht="12" x14ac:dyDescent="0.15">
      <c r="A6" s="6" t="s">
        <v>17</v>
      </c>
      <c r="B6" s="6">
        <v>2.71</v>
      </c>
      <c r="C6" s="6">
        <v>38</v>
      </c>
      <c r="D6" s="6">
        <v>138</v>
      </c>
      <c r="E6" s="6">
        <v>17</v>
      </c>
      <c r="F6" s="6">
        <v>69</v>
      </c>
      <c r="G6" s="6">
        <v>26</v>
      </c>
      <c r="H6" s="6">
        <v>83</v>
      </c>
      <c r="I6" s="6">
        <v>904</v>
      </c>
      <c r="J6" s="3">
        <v>643</v>
      </c>
    </row>
    <row r="7" spans="1:10" ht="12" x14ac:dyDescent="0.15">
      <c r="A7" s="6" t="s">
        <v>18</v>
      </c>
      <c r="B7" s="6">
        <v>2.71</v>
      </c>
      <c r="C7" s="6">
        <v>44</v>
      </c>
      <c r="D7" s="6">
        <v>152</v>
      </c>
      <c r="E7" s="6">
        <v>15</v>
      </c>
      <c r="F7" s="6">
        <v>69</v>
      </c>
      <c r="G7" s="6">
        <v>26</v>
      </c>
      <c r="H7" s="6">
        <v>90</v>
      </c>
      <c r="I7" s="6">
        <v>904</v>
      </c>
      <c r="J7" s="3">
        <v>643</v>
      </c>
    </row>
    <row r="8" spans="1:10" ht="12" x14ac:dyDescent="0.15">
      <c r="A8" s="6" t="s">
        <v>19</v>
      </c>
      <c r="B8" s="5">
        <v>2.8</v>
      </c>
      <c r="C8" s="5">
        <v>45</v>
      </c>
      <c r="D8" s="5">
        <v>70</v>
      </c>
      <c r="E8" s="5">
        <v>22</v>
      </c>
      <c r="F8" s="5">
        <v>73.099999999999994</v>
      </c>
      <c r="G8" s="5">
        <v>27.2</v>
      </c>
      <c r="H8" s="5">
        <v>125</v>
      </c>
      <c r="I8" s="5">
        <v>962</v>
      </c>
      <c r="J8" s="3">
        <f t="shared" ref="J8:J9" si="0">513+273</f>
        <v>786</v>
      </c>
    </row>
    <row r="9" spans="1:10" ht="12" x14ac:dyDescent="0.15">
      <c r="A9" s="6" t="s">
        <v>77</v>
      </c>
      <c r="B9" s="5">
        <v>2.8</v>
      </c>
      <c r="C9" s="5">
        <v>120</v>
      </c>
      <c r="D9" s="5">
        <v>345</v>
      </c>
      <c r="E9" s="5">
        <v>18</v>
      </c>
      <c r="F9" s="5">
        <v>73.099999999999994</v>
      </c>
      <c r="G9" s="5">
        <v>27.2</v>
      </c>
      <c r="H9" s="5">
        <v>283</v>
      </c>
      <c r="I9" s="5">
        <v>962</v>
      </c>
      <c r="J9" s="3">
        <f t="shared" si="0"/>
        <v>786</v>
      </c>
    </row>
    <row r="10" spans="1:10" ht="12" x14ac:dyDescent="0.15">
      <c r="A10" s="6" t="s">
        <v>20</v>
      </c>
      <c r="B10" s="5">
        <v>2.8</v>
      </c>
      <c r="C10" s="5">
        <v>105</v>
      </c>
      <c r="D10" s="5">
        <v>275</v>
      </c>
      <c r="E10" s="5">
        <v>22</v>
      </c>
      <c r="F10" s="5">
        <v>73.099999999999994</v>
      </c>
      <c r="G10" s="5">
        <v>27.2</v>
      </c>
      <c r="H10" s="5">
        <v>262</v>
      </c>
      <c r="I10" s="5">
        <v>962</v>
      </c>
      <c r="J10" s="3">
        <f>513+273</f>
        <v>786</v>
      </c>
    </row>
    <row r="11" spans="1:10" ht="12" x14ac:dyDescent="0.15">
      <c r="A11" s="6" t="s">
        <v>21</v>
      </c>
      <c r="B11" s="5">
        <v>2.8</v>
      </c>
      <c r="C11" s="5">
        <v>105</v>
      </c>
      <c r="D11" s="5">
        <v>275</v>
      </c>
      <c r="E11" s="5">
        <v>22</v>
      </c>
      <c r="F11" s="5">
        <v>73.099999999999994</v>
      </c>
      <c r="G11" s="5">
        <v>27.2</v>
      </c>
      <c r="H11" s="5">
        <v>262</v>
      </c>
      <c r="I11" s="5">
        <v>962</v>
      </c>
      <c r="J11" s="3">
        <f t="shared" ref="J11" si="1">513+273</f>
        <v>786</v>
      </c>
    </row>
    <row r="12" spans="1:10" ht="12" x14ac:dyDescent="0.15">
      <c r="A12" s="6" t="s">
        <v>22</v>
      </c>
      <c r="B12" s="5">
        <v>2.77</v>
      </c>
      <c r="C12" s="5">
        <v>47</v>
      </c>
      <c r="D12" s="5">
        <v>75</v>
      </c>
      <c r="E12" s="5">
        <v>20</v>
      </c>
      <c r="F12" s="5">
        <v>72.400000000000006</v>
      </c>
      <c r="G12" s="5">
        <v>28</v>
      </c>
      <c r="H12" s="5">
        <v>125</v>
      </c>
      <c r="I12" s="5">
        <v>875</v>
      </c>
      <c r="J12" s="3">
        <f t="shared" ref="J12:J13" si="2">502+273</f>
        <v>775</v>
      </c>
    </row>
    <row r="13" spans="1:10" ht="12" x14ac:dyDescent="0.15">
      <c r="A13" s="6" t="s">
        <v>23</v>
      </c>
      <c r="B13" s="5">
        <v>2.77</v>
      </c>
      <c r="C13" s="5">
        <v>120</v>
      </c>
      <c r="D13" s="5">
        <v>345</v>
      </c>
      <c r="E13" s="5">
        <v>18</v>
      </c>
      <c r="F13" s="5">
        <v>72.400000000000006</v>
      </c>
      <c r="G13" s="5">
        <v>28</v>
      </c>
      <c r="H13" s="5">
        <v>285</v>
      </c>
      <c r="I13" s="5">
        <v>875</v>
      </c>
      <c r="J13" s="3">
        <f t="shared" si="2"/>
        <v>775</v>
      </c>
    </row>
    <row r="14" spans="1:10" ht="12" x14ac:dyDescent="0.15">
      <c r="A14" s="6" t="s">
        <v>24</v>
      </c>
      <c r="B14" s="5">
        <v>2.77</v>
      </c>
      <c r="C14" s="5">
        <v>120</v>
      </c>
      <c r="D14" s="5">
        <v>325</v>
      </c>
      <c r="E14" s="5">
        <v>20</v>
      </c>
      <c r="F14" s="5">
        <v>72.400000000000006</v>
      </c>
      <c r="G14" s="5">
        <v>28</v>
      </c>
      <c r="H14" s="5">
        <v>285</v>
      </c>
      <c r="I14" s="5">
        <v>875</v>
      </c>
      <c r="J14" s="3">
        <f>502+273</f>
        <v>775</v>
      </c>
    </row>
    <row r="15" spans="1:10" ht="12" x14ac:dyDescent="0.15">
      <c r="A15" s="6" t="s">
        <v>25</v>
      </c>
      <c r="B15" s="5">
        <v>2.77</v>
      </c>
      <c r="C15" s="5">
        <v>128</v>
      </c>
      <c r="D15" s="5">
        <v>450</v>
      </c>
      <c r="E15" s="5">
        <v>2</v>
      </c>
      <c r="F15" s="5">
        <v>72.400000000000006</v>
      </c>
      <c r="G15" s="5">
        <v>28</v>
      </c>
      <c r="H15" s="5">
        <v>295</v>
      </c>
      <c r="I15" s="5">
        <v>875</v>
      </c>
      <c r="J15" s="3">
        <f t="shared" ref="J15:J17" si="3">502+273</f>
        <v>775</v>
      </c>
    </row>
    <row r="16" spans="1:10" ht="12" x14ac:dyDescent="0.15">
      <c r="A16" s="6" t="s">
        <v>26</v>
      </c>
      <c r="B16" s="5">
        <v>2.77</v>
      </c>
      <c r="C16" s="5">
        <v>130</v>
      </c>
      <c r="D16" s="5">
        <v>395</v>
      </c>
      <c r="E16" s="5">
        <v>13</v>
      </c>
      <c r="F16" s="5">
        <v>72.400000000000006</v>
      </c>
      <c r="G16" s="5">
        <v>28</v>
      </c>
      <c r="H16" s="5">
        <v>290</v>
      </c>
      <c r="I16" s="5">
        <v>875</v>
      </c>
      <c r="J16" s="3">
        <f t="shared" si="3"/>
        <v>775</v>
      </c>
    </row>
    <row r="17" spans="1:10" ht="12" x14ac:dyDescent="0.15">
      <c r="A17" s="6" t="s">
        <v>27</v>
      </c>
      <c r="B17" s="5">
        <v>2.77</v>
      </c>
      <c r="C17" s="5">
        <v>130</v>
      </c>
      <c r="D17" s="5">
        <v>395</v>
      </c>
      <c r="E17" s="5">
        <v>13</v>
      </c>
      <c r="F17" s="5">
        <v>72.400000000000006</v>
      </c>
      <c r="G17" s="5">
        <v>28</v>
      </c>
      <c r="H17" s="5">
        <v>290</v>
      </c>
      <c r="I17" s="5">
        <v>875</v>
      </c>
      <c r="J17" s="3">
        <f t="shared" si="3"/>
        <v>775</v>
      </c>
    </row>
    <row r="18" spans="1:10" ht="12" x14ac:dyDescent="0.15">
      <c r="A18" s="6" t="s">
        <v>28</v>
      </c>
      <c r="B18" s="5">
        <v>2.84</v>
      </c>
      <c r="C18" s="5">
        <v>49</v>
      </c>
      <c r="D18" s="5">
        <v>76</v>
      </c>
      <c r="E18" s="5">
        <v>18</v>
      </c>
      <c r="F18" s="5">
        <v>73.8</v>
      </c>
      <c r="G18" s="5">
        <v>27</v>
      </c>
      <c r="H18" s="5">
        <v>106</v>
      </c>
      <c r="I18" s="5">
        <v>864</v>
      </c>
      <c r="J18" s="3">
        <f>543+273</f>
        <v>816</v>
      </c>
    </row>
    <row r="19" spans="1:10" ht="12" x14ac:dyDescent="0.15">
      <c r="A19" s="6" t="s">
        <v>29</v>
      </c>
      <c r="B19" s="5">
        <v>2.84</v>
      </c>
      <c r="C19" s="5">
        <v>100</v>
      </c>
      <c r="D19" s="5">
        <v>248</v>
      </c>
      <c r="E19" s="5">
        <v>17</v>
      </c>
      <c r="F19" s="5">
        <v>73.8</v>
      </c>
      <c r="G19" s="5">
        <v>27</v>
      </c>
      <c r="H19" s="5">
        <v>230</v>
      </c>
      <c r="I19" s="5">
        <v>864</v>
      </c>
      <c r="J19" s="3">
        <f t="shared" ref="J19:J25" si="4">543+273</f>
        <v>816</v>
      </c>
    </row>
    <row r="20" spans="1:10" ht="12" x14ac:dyDescent="0.15">
      <c r="A20" s="6" t="s">
        <v>30</v>
      </c>
      <c r="B20" s="5">
        <v>2.84</v>
      </c>
      <c r="C20" s="5">
        <v>100</v>
      </c>
      <c r="D20" s="5">
        <v>248</v>
      </c>
      <c r="E20" s="5">
        <v>17</v>
      </c>
      <c r="F20" s="5">
        <v>73.8</v>
      </c>
      <c r="G20" s="5">
        <v>27</v>
      </c>
      <c r="H20" s="5">
        <v>230</v>
      </c>
      <c r="I20" s="5">
        <v>864</v>
      </c>
      <c r="J20" s="3">
        <f t="shared" si="4"/>
        <v>816</v>
      </c>
    </row>
    <row r="21" spans="1:10" ht="12" x14ac:dyDescent="0.15">
      <c r="A21" s="6" t="s">
        <v>31</v>
      </c>
      <c r="B21" s="5">
        <v>2.84</v>
      </c>
      <c r="C21" s="5">
        <v>117</v>
      </c>
      <c r="D21" s="5">
        <v>317</v>
      </c>
      <c r="E21" s="5">
        <v>11</v>
      </c>
      <c r="F21" s="5">
        <v>73.8</v>
      </c>
      <c r="G21" s="5">
        <v>27</v>
      </c>
      <c r="H21" s="5">
        <v>255</v>
      </c>
      <c r="I21" s="5">
        <v>864</v>
      </c>
      <c r="J21" s="3">
        <f t="shared" si="4"/>
        <v>816</v>
      </c>
    </row>
    <row r="22" spans="1:10" ht="12" x14ac:dyDescent="0.15">
      <c r="A22" s="6" t="s">
        <v>32</v>
      </c>
      <c r="B22" s="5">
        <v>2.84</v>
      </c>
      <c r="C22" s="5">
        <v>115</v>
      </c>
      <c r="D22" s="5">
        <v>290</v>
      </c>
      <c r="E22" s="5">
        <v>10</v>
      </c>
      <c r="F22" s="5">
        <v>73.8</v>
      </c>
      <c r="G22" s="5">
        <v>27</v>
      </c>
      <c r="H22" s="5">
        <v>255</v>
      </c>
      <c r="I22" s="5">
        <v>864</v>
      </c>
      <c r="J22" s="3">
        <f t="shared" si="4"/>
        <v>816</v>
      </c>
    </row>
    <row r="23" spans="1:10" ht="12" x14ac:dyDescent="0.15">
      <c r="A23" s="6" t="s">
        <v>33</v>
      </c>
      <c r="B23" s="5">
        <v>2.84</v>
      </c>
      <c r="C23" s="5">
        <v>130</v>
      </c>
      <c r="D23" s="5">
        <v>352</v>
      </c>
      <c r="E23" s="5">
        <v>10</v>
      </c>
      <c r="F23" s="5">
        <v>73.8</v>
      </c>
      <c r="G23" s="5">
        <v>27</v>
      </c>
      <c r="H23" s="5">
        <v>285</v>
      </c>
      <c r="I23" s="5">
        <v>864</v>
      </c>
      <c r="J23" s="3">
        <f t="shared" si="4"/>
        <v>816</v>
      </c>
    </row>
    <row r="24" spans="1:10" ht="12" x14ac:dyDescent="0.15">
      <c r="A24" s="6" t="s">
        <v>34</v>
      </c>
      <c r="B24" s="5">
        <v>2.84</v>
      </c>
      <c r="C24" s="5">
        <v>130</v>
      </c>
      <c r="D24" s="5">
        <v>352</v>
      </c>
      <c r="E24" s="5">
        <v>10</v>
      </c>
      <c r="F24" s="5">
        <v>73.8</v>
      </c>
      <c r="G24" s="5">
        <v>27</v>
      </c>
      <c r="H24" s="5">
        <v>285</v>
      </c>
      <c r="I24" s="5">
        <v>864</v>
      </c>
      <c r="J24" s="3">
        <f t="shared" si="4"/>
        <v>816</v>
      </c>
    </row>
    <row r="25" spans="1:10" ht="12" x14ac:dyDescent="0.15">
      <c r="A25" s="6" t="s">
        <v>35</v>
      </c>
      <c r="B25" s="5">
        <v>2.84</v>
      </c>
      <c r="C25" s="5">
        <v>130</v>
      </c>
      <c r="D25" s="5">
        <v>393</v>
      </c>
      <c r="E25" s="5">
        <v>10</v>
      </c>
      <c r="F25" s="5">
        <v>73.8</v>
      </c>
      <c r="G25" s="5">
        <v>27</v>
      </c>
      <c r="H25" s="5">
        <v>280</v>
      </c>
      <c r="I25" s="5">
        <v>864</v>
      </c>
      <c r="J25" s="3">
        <f t="shared" si="4"/>
        <v>816</v>
      </c>
    </row>
    <row r="26" spans="1:10" ht="12" x14ac:dyDescent="0.15">
      <c r="A26" s="6" t="s">
        <v>36</v>
      </c>
      <c r="B26" s="5">
        <v>2.73</v>
      </c>
      <c r="C26" s="5">
        <v>28</v>
      </c>
      <c r="D26" s="5">
        <v>42</v>
      </c>
      <c r="E26" s="5">
        <v>35</v>
      </c>
      <c r="F26" s="5">
        <v>70</v>
      </c>
      <c r="G26" s="5">
        <v>25</v>
      </c>
      <c r="H26" s="5">
        <v>76</v>
      </c>
      <c r="I26" s="5">
        <v>893</v>
      </c>
      <c r="J26" s="3">
        <f>643+273</f>
        <v>916</v>
      </c>
    </row>
    <row r="27" spans="1:10" ht="12" x14ac:dyDescent="0.15">
      <c r="A27" s="6" t="s">
        <v>37</v>
      </c>
      <c r="B27" s="5">
        <v>2.73</v>
      </c>
      <c r="C27" s="5">
        <v>35</v>
      </c>
      <c r="D27" s="5">
        <v>125</v>
      </c>
      <c r="E27" s="5">
        <v>15</v>
      </c>
      <c r="F27" s="5">
        <v>70</v>
      </c>
      <c r="G27" s="5">
        <v>25</v>
      </c>
      <c r="H27" s="5">
        <v>83</v>
      </c>
      <c r="I27" s="5">
        <v>893</v>
      </c>
      <c r="J27" s="3">
        <f t="shared" ref="J27:J30" si="5">643+273</f>
        <v>916</v>
      </c>
    </row>
    <row r="28" spans="1:10" ht="12" x14ac:dyDescent="0.15">
      <c r="A28" s="6" t="s">
        <v>38</v>
      </c>
      <c r="B28" s="5">
        <v>2.73</v>
      </c>
      <c r="C28" s="5">
        <v>40</v>
      </c>
      <c r="D28" s="5">
        <v>145</v>
      </c>
      <c r="E28" s="5">
        <v>12</v>
      </c>
      <c r="F28" s="5">
        <v>70</v>
      </c>
      <c r="G28" s="5">
        <v>25</v>
      </c>
      <c r="H28" s="5">
        <v>97</v>
      </c>
      <c r="I28" s="5">
        <v>893</v>
      </c>
      <c r="J28" s="3">
        <f t="shared" si="5"/>
        <v>916</v>
      </c>
    </row>
    <row r="29" spans="1:10" ht="12" x14ac:dyDescent="0.15">
      <c r="A29" s="6" t="s">
        <v>39</v>
      </c>
      <c r="B29" s="5">
        <v>2.73</v>
      </c>
      <c r="C29" s="5">
        <v>47</v>
      </c>
      <c r="D29" s="5">
        <v>175</v>
      </c>
      <c r="E29" s="5">
        <v>9.5</v>
      </c>
      <c r="F29" s="5">
        <v>70</v>
      </c>
      <c r="G29" s="5">
        <v>25</v>
      </c>
      <c r="H29" s="5">
        <v>105</v>
      </c>
      <c r="I29" s="5">
        <v>893</v>
      </c>
      <c r="J29" s="3">
        <f t="shared" si="5"/>
        <v>916</v>
      </c>
    </row>
    <row r="30" spans="1:10" ht="12" x14ac:dyDescent="0.15">
      <c r="A30" s="6" t="s">
        <v>40</v>
      </c>
      <c r="B30" s="5">
        <v>2.73</v>
      </c>
      <c r="C30" s="5">
        <v>55</v>
      </c>
      <c r="D30" s="5">
        <v>185</v>
      </c>
      <c r="E30" s="5">
        <v>7</v>
      </c>
      <c r="F30" s="5">
        <v>70</v>
      </c>
      <c r="G30" s="5">
        <v>25</v>
      </c>
      <c r="H30" s="5">
        <v>110</v>
      </c>
      <c r="I30" s="5">
        <v>893</v>
      </c>
      <c r="J30" s="3">
        <f t="shared" si="5"/>
        <v>916</v>
      </c>
    </row>
    <row r="31" spans="1:10" ht="12" x14ac:dyDescent="0.15">
      <c r="A31" s="6" t="s">
        <v>41</v>
      </c>
      <c r="B31" s="5">
        <v>2.66</v>
      </c>
      <c r="C31" s="5">
        <v>77</v>
      </c>
      <c r="D31" s="5">
        <v>145</v>
      </c>
      <c r="E31" s="5">
        <v>22</v>
      </c>
      <c r="F31" s="5">
        <v>70.3</v>
      </c>
      <c r="G31" s="5">
        <v>26.4</v>
      </c>
      <c r="H31" s="5">
        <v>172</v>
      </c>
      <c r="I31" s="5">
        <v>900</v>
      </c>
      <c r="J31" s="3">
        <f>570+273</f>
        <v>843</v>
      </c>
    </row>
    <row r="32" spans="1:10" ht="12" x14ac:dyDescent="0.15">
      <c r="A32" s="6" t="s">
        <v>42</v>
      </c>
      <c r="B32" s="5">
        <v>2.66</v>
      </c>
      <c r="C32" s="5">
        <v>81</v>
      </c>
      <c r="D32" s="5">
        <v>193</v>
      </c>
      <c r="E32" s="5">
        <v>16</v>
      </c>
      <c r="F32" s="5">
        <v>70.3</v>
      </c>
      <c r="G32" s="5">
        <v>26.4</v>
      </c>
      <c r="H32" s="5">
        <v>180</v>
      </c>
      <c r="I32" s="5">
        <v>900</v>
      </c>
      <c r="J32" s="3">
        <f t="shared" ref="J32:J38" si="6">570+273</f>
        <v>843</v>
      </c>
    </row>
    <row r="33" spans="1:10" ht="12" x14ac:dyDescent="0.15">
      <c r="A33" s="6" t="s">
        <v>43</v>
      </c>
      <c r="B33" s="5">
        <v>2.66</v>
      </c>
      <c r="C33" s="5">
        <v>85</v>
      </c>
      <c r="D33" s="5">
        <v>228</v>
      </c>
      <c r="E33" s="5">
        <v>16</v>
      </c>
      <c r="F33" s="5">
        <v>70.3</v>
      </c>
      <c r="G33" s="5">
        <v>26.4</v>
      </c>
      <c r="H33" s="5">
        <v>190</v>
      </c>
      <c r="I33" s="5">
        <v>900</v>
      </c>
      <c r="J33" s="3">
        <f t="shared" si="6"/>
        <v>843</v>
      </c>
    </row>
    <row r="34" spans="1:10" ht="12" x14ac:dyDescent="0.15">
      <c r="A34" s="6" t="s">
        <v>44</v>
      </c>
      <c r="B34" s="5">
        <v>2.66</v>
      </c>
      <c r="C34" s="5">
        <v>85</v>
      </c>
      <c r="D34" s="5">
        <v>228</v>
      </c>
      <c r="E34" s="5">
        <v>16</v>
      </c>
      <c r="F34" s="5">
        <v>70.3</v>
      </c>
      <c r="G34" s="5">
        <v>26.4</v>
      </c>
      <c r="H34" s="5">
        <v>190</v>
      </c>
      <c r="I34" s="5">
        <v>900</v>
      </c>
      <c r="J34" s="3">
        <f t="shared" si="6"/>
        <v>843</v>
      </c>
    </row>
    <row r="35" spans="1:10" ht="12" x14ac:dyDescent="0.15">
      <c r="A35" s="6" t="s">
        <v>45</v>
      </c>
      <c r="B35" s="5">
        <v>2.66</v>
      </c>
      <c r="C35" s="5">
        <v>87</v>
      </c>
      <c r="D35" s="5">
        <v>248</v>
      </c>
      <c r="E35" s="5">
        <v>10</v>
      </c>
      <c r="F35" s="5">
        <v>70.3</v>
      </c>
      <c r="G35" s="5">
        <v>26.4</v>
      </c>
      <c r="H35" s="5">
        <v>195</v>
      </c>
      <c r="I35" s="5">
        <v>900</v>
      </c>
      <c r="J35" s="3">
        <f t="shared" si="6"/>
        <v>843</v>
      </c>
    </row>
    <row r="36" spans="1:10" ht="12" x14ac:dyDescent="0.15">
      <c r="A36" s="6" t="s">
        <v>46</v>
      </c>
      <c r="B36" s="5">
        <v>2.66</v>
      </c>
      <c r="C36" s="5">
        <v>87</v>
      </c>
      <c r="D36" s="5">
        <v>248</v>
      </c>
      <c r="E36" s="5">
        <v>10</v>
      </c>
      <c r="F36" s="5">
        <v>70.3</v>
      </c>
      <c r="G36" s="5">
        <v>26.4</v>
      </c>
      <c r="H36" s="5">
        <v>195</v>
      </c>
      <c r="I36" s="5">
        <v>900</v>
      </c>
      <c r="J36" s="3">
        <f t="shared" si="6"/>
        <v>843</v>
      </c>
    </row>
    <row r="37" spans="1:10" ht="12" x14ac:dyDescent="0.15">
      <c r="A37" s="6" t="s">
        <v>47</v>
      </c>
      <c r="B37" s="5">
        <v>2.66</v>
      </c>
      <c r="C37" s="5">
        <v>93</v>
      </c>
      <c r="D37" s="5">
        <v>283</v>
      </c>
      <c r="E37" s="5">
        <v>9</v>
      </c>
      <c r="F37" s="5">
        <v>70.3</v>
      </c>
      <c r="G37" s="5">
        <v>26.4</v>
      </c>
      <c r="H37" s="5">
        <v>210</v>
      </c>
      <c r="I37" s="5">
        <v>900</v>
      </c>
      <c r="J37" s="3">
        <f t="shared" si="6"/>
        <v>843</v>
      </c>
    </row>
    <row r="38" spans="1:10" ht="12" x14ac:dyDescent="0.15">
      <c r="A38" s="6" t="s">
        <v>48</v>
      </c>
      <c r="B38" s="5">
        <v>2.66</v>
      </c>
      <c r="C38" s="5">
        <v>93</v>
      </c>
      <c r="D38" s="5">
        <v>283</v>
      </c>
      <c r="E38" s="5">
        <v>9</v>
      </c>
      <c r="F38" s="5">
        <v>70.3</v>
      </c>
      <c r="G38" s="5">
        <v>26.4</v>
      </c>
      <c r="H38" s="5">
        <v>210</v>
      </c>
      <c r="I38" s="5">
        <v>900</v>
      </c>
      <c r="J38" s="3">
        <f t="shared" si="6"/>
        <v>843</v>
      </c>
    </row>
    <row r="39" spans="1:10" ht="12" x14ac:dyDescent="0.15">
      <c r="A39" s="6" t="s">
        <v>49</v>
      </c>
      <c r="B39" s="5">
        <v>2.66</v>
      </c>
      <c r="C39" s="5">
        <v>58</v>
      </c>
      <c r="D39" s="5">
        <v>117</v>
      </c>
      <c r="E39" s="5">
        <v>27</v>
      </c>
      <c r="F39" s="5">
        <v>69.3</v>
      </c>
      <c r="G39" s="5">
        <v>25.9</v>
      </c>
      <c r="H39" s="5">
        <v>152</v>
      </c>
      <c r="I39" s="5">
        <v>900</v>
      </c>
      <c r="J39" s="3">
        <f>593+273</f>
        <v>866</v>
      </c>
    </row>
    <row r="40" spans="1:10" ht="12" x14ac:dyDescent="0.15">
      <c r="A40" s="6" t="s">
        <v>50</v>
      </c>
      <c r="B40" s="5">
        <v>2.66</v>
      </c>
      <c r="C40" s="5">
        <v>67</v>
      </c>
      <c r="D40" s="5">
        <v>207</v>
      </c>
      <c r="E40" s="5">
        <v>15</v>
      </c>
      <c r="F40" s="5">
        <v>69.3</v>
      </c>
      <c r="G40" s="5">
        <v>25.9</v>
      </c>
      <c r="H40" s="5">
        <v>152</v>
      </c>
      <c r="I40" s="5">
        <v>900</v>
      </c>
      <c r="J40" s="3">
        <f t="shared" ref="J40:J45" si="7">593+273</f>
        <v>866</v>
      </c>
    </row>
    <row r="41" spans="1:10" ht="12" x14ac:dyDescent="0.15">
      <c r="A41" s="6" t="s">
        <v>51</v>
      </c>
      <c r="B41" s="5">
        <v>2.66</v>
      </c>
      <c r="C41" s="5">
        <v>73</v>
      </c>
      <c r="D41" s="5">
        <v>228</v>
      </c>
      <c r="E41" s="5">
        <v>13</v>
      </c>
      <c r="F41" s="5">
        <v>69.3</v>
      </c>
      <c r="G41" s="5">
        <v>25.9</v>
      </c>
      <c r="H41" s="5">
        <v>165</v>
      </c>
      <c r="I41" s="5">
        <v>900</v>
      </c>
      <c r="J41" s="3">
        <f t="shared" si="7"/>
        <v>866</v>
      </c>
    </row>
    <row r="42" spans="1:10" ht="12" x14ac:dyDescent="0.15">
      <c r="A42" s="6" t="s">
        <v>52</v>
      </c>
      <c r="B42" s="5">
        <v>2.66</v>
      </c>
      <c r="C42" s="5">
        <v>73</v>
      </c>
      <c r="D42" s="5">
        <v>228</v>
      </c>
      <c r="E42" s="5">
        <v>13</v>
      </c>
      <c r="F42" s="5">
        <v>69.3</v>
      </c>
      <c r="G42" s="5">
        <v>25.9</v>
      </c>
      <c r="H42" s="5">
        <v>165</v>
      </c>
      <c r="I42" s="5">
        <v>900</v>
      </c>
      <c r="J42" s="3">
        <f t="shared" si="7"/>
        <v>866</v>
      </c>
    </row>
    <row r="43" spans="1:10" ht="12" x14ac:dyDescent="0.15">
      <c r="A43" s="6" t="s">
        <v>53</v>
      </c>
      <c r="B43" s="5">
        <v>2.66</v>
      </c>
      <c r="C43" s="5">
        <v>78</v>
      </c>
      <c r="D43" s="5">
        <v>248</v>
      </c>
      <c r="E43" s="5">
        <v>12</v>
      </c>
      <c r="F43" s="5">
        <v>69.3</v>
      </c>
      <c r="G43" s="5">
        <v>25.9</v>
      </c>
      <c r="H43" s="5">
        <v>179</v>
      </c>
      <c r="I43" s="5">
        <v>900</v>
      </c>
      <c r="J43" s="3">
        <f t="shared" si="7"/>
        <v>866</v>
      </c>
    </row>
    <row r="44" spans="1:10" ht="12" x14ac:dyDescent="0.15">
      <c r="A44" s="6" t="s">
        <v>54</v>
      </c>
      <c r="B44" s="5">
        <v>2.66</v>
      </c>
      <c r="C44" s="5">
        <v>80</v>
      </c>
      <c r="D44" s="5">
        <v>269</v>
      </c>
      <c r="E44" s="5">
        <v>10</v>
      </c>
      <c r="F44" s="5">
        <v>69.3</v>
      </c>
      <c r="G44" s="5">
        <v>25.9</v>
      </c>
      <c r="H44" s="5">
        <v>193</v>
      </c>
      <c r="I44" s="5">
        <v>900</v>
      </c>
      <c r="J44" s="3">
        <f t="shared" si="7"/>
        <v>866</v>
      </c>
    </row>
    <row r="45" spans="1:10" ht="12" x14ac:dyDescent="0.15">
      <c r="A45" s="6" t="s">
        <v>55</v>
      </c>
      <c r="B45" s="5">
        <v>2.66</v>
      </c>
      <c r="C45" s="5">
        <v>63</v>
      </c>
      <c r="D45" s="5">
        <v>117</v>
      </c>
      <c r="E45" s="5">
        <v>25</v>
      </c>
      <c r="F45" s="5">
        <v>69.3</v>
      </c>
      <c r="G45" s="5">
        <v>25.9</v>
      </c>
      <c r="H45" s="5">
        <v>145</v>
      </c>
      <c r="I45" s="5">
        <v>900</v>
      </c>
      <c r="J45" s="3">
        <f t="shared" si="7"/>
        <v>866</v>
      </c>
    </row>
    <row r="46" spans="1:10" ht="12" x14ac:dyDescent="0.15">
      <c r="A46" s="6" t="s">
        <v>56</v>
      </c>
      <c r="B46" s="5">
        <v>2.66</v>
      </c>
      <c r="C46" s="5">
        <v>83</v>
      </c>
      <c r="D46" s="5">
        <v>159</v>
      </c>
      <c r="E46" s="5">
        <v>24</v>
      </c>
      <c r="F46" s="5">
        <v>70.3</v>
      </c>
      <c r="G46" s="5">
        <v>26</v>
      </c>
      <c r="H46" s="5">
        <v>190</v>
      </c>
      <c r="I46" s="5">
        <v>900</v>
      </c>
      <c r="J46" s="3">
        <f>568+273</f>
        <v>841</v>
      </c>
    </row>
    <row r="47" spans="1:10" ht="12" x14ac:dyDescent="0.15">
      <c r="A47" s="6" t="s">
        <v>57</v>
      </c>
      <c r="B47" s="5">
        <v>2.66</v>
      </c>
      <c r="C47" s="5">
        <v>87</v>
      </c>
      <c r="D47" s="5">
        <v>228</v>
      </c>
      <c r="E47" s="5">
        <v>18</v>
      </c>
      <c r="F47" s="5">
        <v>70.3</v>
      </c>
      <c r="G47" s="5">
        <v>26</v>
      </c>
      <c r="H47" s="5">
        <v>195</v>
      </c>
      <c r="I47" s="5">
        <v>900</v>
      </c>
      <c r="J47" s="3">
        <f t="shared" ref="J47:J50" si="8">568+273</f>
        <v>841</v>
      </c>
    </row>
    <row r="48" spans="1:10" ht="12" x14ac:dyDescent="0.15">
      <c r="A48" s="6" t="s">
        <v>58</v>
      </c>
      <c r="B48" s="5">
        <v>2.66</v>
      </c>
      <c r="C48" s="5">
        <v>83</v>
      </c>
      <c r="D48" s="5">
        <v>165</v>
      </c>
      <c r="E48" s="5">
        <v>22</v>
      </c>
      <c r="F48" s="5">
        <v>70.3</v>
      </c>
      <c r="G48" s="5">
        <v>26</v>
      </c>
      <c r="H48" s="5">
        <v>190</v>
      </c>
      <c r="I48" s="5">
        <v>900</v>
      </c>
      <c r="J48" s="3">
        <f t="shared" si="8"/>
        <v>841</v>
      </c>
    </row>
    <row r="49" spans="1:10" ht="12" x14ac:dyDescent="0.15">
      <c r="A49" s="6" t="s">
        <v>59</v>
      </c>
      <c r="B49" s="5">
        <v>2.66</v>
      </c>
      <c r="C49" s="5">
        <v>90</v>
      </c>
      <c r="D49" s="5">
        <v>255</v>
      </c>
      <c r="E49" s="5">
        <v>16</v>
      </c>
      <c r="F49" s="5">
        <v>70.3</v>
      </c>
      <c r="G49" s="5">
        <v>26</v>
      </c>
      <c r="H49" s="5">
        <v>207</v>
      </c>
      <c r="I49" s="5">
        <v>900</v>
      </c>
      <c r="J49" s="3">
        <f t="shared" si="8"/>
        <v>841</v>
      </c>
    </row>
    <row r="50" spans="1:10" ht="12" x14ac:dyDescent="0.15">
      <c r="A50" s="6" t="s">
        <v>60</v>
      </c>
      <c r="B50" s="5">
        <v>2.66</v>
      </c>
      <c r="C50" s="5">
        <v>90</v>
      </c>
      <c r="D50" s="5">
        <v>255</v>
      </c>
      <c r="E50" s="5">
        <v>16</v>
      </c>
      <c r="F50" s="5">
        <v>70.3</v>
      </c>
      <c r="G50" s="5">
        <v>26</v>
      </c>
      <c r="H50" s="5">
        <v>207</v>
      </c>
      <c r="I50" s="5">
        <v>900</v>
      </c>
      <c r="J50" s="3">
        <f t="shared" si="8"/>
        <v>841</v>
      </c>
    </row>
    <row r="51" spans="1:10" ht="12" x14ac:dyDescent="0.15">
      <c r="A51" s="6" t="s">
        <v>61</v>
      </c>
      <c r="B51" s="5">
        <v>2.67</v>
      </c>
      <c r="C51" s="5">
        <v>70</v>
      </c>
      <c r="D51" s="5">
        <v>185</v>
      </c>
      <c r="E51" s="5">
        <v>15</v>
      </c>
      <c r="F51" s="5">
        <v>70.3</v>
      </c>
      <c r="G51" s="5">
        <v>26</v>
      </c>
      <c r="H51" s="5">
        <v>150</v>
      </c>
      <c r="I51" s="5">
        <v>900</v>
      </c>
      <c r="J51" s="3">
        <v>841</v>
      </c>
    </row>
    <row r="52" spans="1:10" ht="12" x14ac:dyDescent="0.15">
      <c r="A52" s="6" t="s">
        <v>62</v>
      </c>
      <c r="B52" s="5">
        <v>2.7</v>
      </c>
      <c r="C52" s="5">
        <v>30</v>
      </c>
      <c r="D52" s="5">
        <v>55</v>
      </c>
      <c r="E52" s="5">
        <v>30</v>
      </c>
      <c r="F52" s="5">
        <v>68.900000000000006</v>
      </c>
      <c r="G52" s="5">
        <v>26</v>
      </c>
      <c r="H52" s="5">
        <v>83</v>
      </c>
      <c r="I52" s="5">
        <v>896</v>
      </c>
      <c r="J52" s="3">
        <f>582+273</f>
        <v>855</v>
      </c>
    </row>
    <row r="53" spans="1:10" ht="12" x14ac:dyDescent="0.15">
      <c r="A53" s="6" t="s">
        <v>63</v>
      </c>
      <c r="B53" s="5">
        <v>2.7</v>
      </c>
      <c r="C53" s="5">
        <v>65</v>
      </c>
      <c r="D53" s="5">
        <v>145</v>
      </c>
      <c r="E53" s="5">
        <v>25</v>
      </c>
      <c r="F53" s="5">
        <v>68.900000000000006</v>
      </c>
      <c r="G53" s="5">
        <v>26</v>
      </c>
      <c r="H53" s="5">
        <v>165</v>
      </c>
      <c r="I53" s="5">
        <v>896</v>
      </c>
      <c r="J53" s="3">
        <f t="shared" ref="J53:J57" si="9">582+273</f>
        <v>855</v>
      </c>
    </row>
    <row r="54" spans="1:10" ht="12" x14ac:dyDescent="0.15">
      <c r="A54" s="6" t="s">
        <v>64</v>
      </c>
      <c r="B54" s="5">
        <v>2.7</v>
      </c>
      <c r="C54" s="5">
        <v>65</v>
      </c>
      <c r="D54" s="5">
        <v>145</v>
      </c>
      <c r="E54" s="5">
        <v>25</v>
      </c>
      <c r="F54" s="5">
        <v>68.900000000000006</v>
      </c>
      <c r="G54" s="5">
        <v>26</v>
      </c>
      <c r="H54" s="5">
        <v>165</v>
      </c>
      <c r="I54" s="5">
        <v>896</v>
      </c>
      <c r="J54" s="3">
        <f t="shared" si="9"/>
        <v>855</v>
      </c>
    </row>
    <row r="55" spans="1:10" ht="12" x14ac:dyDescent="0.15">
      <c r="A55" s="6" t="s">
        <v>65</v>
      </c>
      <c r="B55" s="5">
        <v>2.7</v>
      </c>
      <c r="C55" s="5">
        <v>95</v>
      </c>
      <c r="D55" s="5">
        <v>276</v>
      </c>
      <c r="E55" s="5">
        <v>17</v>
      </c>
      <c r="F55" s="5">
        <v>68.900000000000006</v>
      </c>
      <c r="G55" s="5">
        <v>26</v>
      </c>
      <c r="H55" s="5">
        <v>207</v>
      </c>
      <c r="I55" s="5">
        <v>896</v>
      </c>
      <c r="J55" s="3">
        <f t="shared" si="9"/>
        <v>855</v>
      </c>
    </row>
    <row r="56" spans="1:10" ht="12" x14ac:dyDescent="0.15">
      <c r="A56" s="6" t="s">
        <v>66</v>
      </c>
      <c r="B56" s="5">
        <v>2.7</v>
      </c>
      <c r="C56" s="5">
        <v>95</v>
      </c>
      <c r="D56" s="5">
        <v>276</v>
      </c>
      <c r="E56" s="5">
        <v>17</v>
      </c>
      <c r="F56" s="5">
        <v>68.900000000000006</v>
      </c>
      <c r="G56" s="5">
        <v>26</v>
      </c>
      <c r="H56" s="5">
        <v>207</v>
      </c>
      <c r="I56" s="5">
        <v>896</v>
      </c>
      <c r="J56" s="3">
        <f t="shared" si="9"/>
        <v>855</v>
      </c>
    </row>
    <row r="57" spans="1:10" ht="12" x14ac:dyDescent="0.15">
      <c r="A57" s="6" t="s">
        <v>67</v>
      </c>
      <c r="B57" s="5">
        <v>2.7</v>
      </c>
      <c r="C57" s="5">
        <v>77</v>
      </c>
      <c r="D57" s="5">
        <v>198</v>
      </c>
      <c r="E57" s="5">
        <v>21.7</v>
      </c>
      <c r="F57" s="5">
        <v>68.900000000000006</v>
      </c>
      <c r="G57" s="5">
        <v>26</v>
      </c>
      <c r="H57" s="5">
        <v>182</v>
      </c>
      <c r="I57" s="5">
        <v>896</v>
      </c>
      <c r="J57" s="3">
        <f t="shared" si="9"/>
        <v>855</v>
      </c>
    </row>
    <row r="58" spans="1:10" ht="12" x14ac:dyDescent="0.15">
      <c r="A58" s="6" t="s">
        <v>68</v>
      </c>
      <c r="B58" s="5">
        <v>2.8</v>
      </c>
      <c r="C58" s="5">
        <v>60</v>
      </c>
      <c r="D58" s="5">
        <v>103</v>
      </c>
      <c r="E58" s="5">
        <v>17</v>
      </c>
      <c r="F58" s="5">
        <v>71</v>
      </c>
      <c r="G58" s="5">
        <v>26.9</v>
      </c>
      <c r="H58" s="5">
        <v>152</v>
      </c>
      <c r="I58" s="5">
        <v>960</v>
      </c>
      <c r="J58" s="3">
        <f>477+273</f>
        <v>750</v>
      </c>
    </row>
    <row r="59" spans="1:10" ht="12" x14ac:dyDescent="0.15">
      <c r="A59" s="6" t="s">
        <v>69</v>
      </c>
      <c r="B59" s="5">
        <v>2.8</v>
      </c>
      <c r="C59" s="5">
        <v>150</v>
      </c>
      <c r="D59" s="5">
        <v>503</v>
      </c>
      <c r="E59" s="5">
        <v>11</v>
      </c>
      <c r="F59" s="5">
        <v>71</v>
      </c>
      <c r="G59" s="5">
        <v>26.9</v>
      </c>
      <c r="H59" s="5">
        <v>331</v>
      </c>
      <c r="I59" s="5">
        <v>960</v>
      </c>
      <c r="J59" s="3">
        <f t="shared" ref="J59:J64" si="10">477+273</f>
        <v>750</v>
      </c>
    </row>
    <row r="60" spans="1:10" ht="12" x14ac:dyDescent="0.15">
      <c r="A60" s="6" t="s">
        <v>70</v>
      </c>
      <c r="B60" s="5">
        <v>2.8</v>
      </c>
      <c r="C60" s="5">
        <v>150</v>
      </c>
      <c r="D60" s="5">
        <v>503</v>
      </c>
      <c r="E60" s="5">
        <v>11</v>
      </c>
      <c r="F60" s="5">
        <v>71</v>
      </c>
      <c r="G60" s="5">
        <v>26.9</v>
      </c>
      <c r="H60" s="5">
        <v>331</v>
      </c>
      <c r="I60" s="5">
        <v>960</v>
      </c>
      <c r="J60" s="3">
        <f t="shared" si="10"/>
        <v>750</v>
      </c>
    </row>
    <row r="61" spans="1:10" ht="12" x14ac:dyDescent="0.15">
      <c r="A61" s="6" t="s">
        <v>71</v>
      </c>
      <c r="B61" s="5">
        <v>2.8</v>
      </c>
      <c r="C61" s="5">
        <v>135</v>
      </c>
      <c r="D61" s="5">
        <v>434</v>
      </c>
      <c r="E61" s="5">
        <v>13</v>
      </c>
      <c r="F61" s="5">
        <v>71</v>
      </c>
      <c r="G61" s="5">
        <v>26.9</v>
      </c>
      <c r="H61" s="5">
        <v>300</v>
      </c>
      <c r="I61" s="5">
        <v>960</v>
      </c>
      <c r="J61" s="3">
        <f t="shared" si="10"/>
        <v>750</v>
      </c>
    </row>
    <row r="62" spans="1:10" ht="12" x14ac:dyDescent="0.15">
      <c r="A62" s="6" t="s">
        <v>9</v>
      </c>
      <c r="B62" s="5">
        <v>2.8</v>
      </c>
      <c r="C62" s="5">
        <v>60</v>
      </c>
      <c r="D62" s="5">
        <v>97</v>
      </c>
      <c r="E62" s="5">
        <v>17</v>
      </c>
      <c r="F62" s="5">
        <v>71</v>
      </c>
      <c r="G62" s="5">
        <v>26.9</v>
      </c>
      <c r="H62" s="5">
        <v>152</v>
      </c>
      <c r="I62" s="5">
        <v>960</v>
      </c>
      <c r="J62" s="3">
        <f>477+273</f>
        <v>750</v>
      </c>
    </row>
    <row r="63" spans="1:10" ht="12" x14ac:dyDescent="0.15">
      <c r="A63" s="6" t="s">
        <v>10</v>
      </c>
      <c r="B63" s="5">
        <v>2.8</v>
      </c>
      <c r="C63" s="5">
        <v>150</v>
      </c>
      <c r="D63" s="5">
        <v>462</v>
      </c>
      <c r="E63" s="5">
        <v>11</v>
      </c>
      <c r="F63" s="5">
        <v>71</v>
      </c>
      <c r="G63" s="5">
        <v>26.9</v>
      </c>
      <c r="H63" s="5">
        <v>317</v>
      </c>
      <c r="I63" s="5">
        <v>960</v>
      </c>
      <c r="J63" s="3">
        <f t="shared" si="10"/>
        <v>750</v>
      </c>
    </row>
    <row r="64" spans="1:10" ht="12" x14ac:dyDescent="0.15">
      <c r="A64" s="6" t="s">
        <v>11</v>
      </c>
      <c r="B64" s="5">
        <v>2.8</v>
      </c>
      <c r="C64" s="5">
        <v>150</v>
      </c>
      <c r="D64" s="5">
        <v>462</v>
      </c>
      <c r="E64" s="5">
        <v>11</v>
      </c>
      <c r="F64" s="5">
        <v>71</v>
      </c>
      <c r="G64" s="5">
        <v>26.9</v>
      </c>
      <c r="H64" s="5">
        <v>317</v>
      </c>
      <c r="I64" s="5">
        <v>960</v>
      </c>
      <c r="J64" s="3">
        <f t="shared" si="10"/>
        <v>750</v>
      </c>
    </row>
    <row r="65" spans="1:14" ht="12" x14ac:dyDescent="0.15">
      <c r="A65" s="6" t="s">
        <v>72</v>
      </c>
      <c r="B65" s="5">
        <v>2.83</v>
      </c>
      <c r="C65" s="5">
        <v>60</v>
      </c>
      <c r="D65" s="5">
        <v>96.5</v>
      </c>
      <c r="E65" s="5">
        <v>16</v>
      </c>
      <c r="F65" s="5">
        <v>71.7</v>
      </c>
      <c r="G65" s="5">
        <v>27.5</v>
      </c>
      <c r="H65" s="5">
        <v>135</v>
      </c>
      <c r="I65" s="5">
        <v>856</v>
      </c>
      <c r="J65" s="3">
        <f>477+273</f>
        <v>750</v>
      </c>
    </row>
    <row r="66" spans="1:14" ht="12" x14ac:dyDescent="0.15">
      <c r="A66" s="6" t="s">
        <v>73</v>
      </c>
      <c r="B66" s="5">
        <v>2.83</v>
      </c>
      <c r="C66" s="5">
        <v>160</v>
      </c>
      <c r="D66" s="5">
        <v>540</v>
      </c>
      <c r="E66" s="5">
        <v>11</v>
      </c>
      <c r="F66" s="5">
        <v>71.7</v>
      </c>
      <c r="G66" s="5">
        <v>27.5</v>
      </c>
      <c r="H66" s="5">
        <v>305</v>
      </c>
      <c r="I66" s="5">
        <v>856</v>
      </c>
      <c r="J66" s="3">
        <f t="shared" ref="J66:J69" si="11">477+273</f>
        <v>750</v>
      </c>
    </row>
    <row r="67" spans="1:14" ht="12" x14ac:dyDescent="0.15">
      <c r="A67" s="6" t="s">
        <v>74</v>
      </c>
      <c r="B67" s="5">
        <v>2.83</v>
      </c>
      <c r="C67" s="5">
        <v>160</v>
      </c>
      <c r="D67" s="5">
        <v>540</v>
      </c>
      <c r="E67" s="5">
        <v>11</v>
      </c>
      <c r="F67" s="5">
        <v>71.7</v>
      </c>
      <c r="G67" s="5">
        <v>27.5</v>
      </c>
      <c r="H67" s="5">
        <v>305</v>
      </c>
      <c r="I67" s="5">
        <v>856</v>
      </c>
      <c r="J67" s="3">
        <f t="shared" si="11"/>
        <v>750</v>
      </c>
    </row>
    <row r="68" spans="1:14" ht="12" x14ac:dyDescent="0.15">
      <c r="A68" s="6" t="s">
        <v>75</v>
      </c>
      <c r="B68" s="5">
        <v>2.83</v>
      </c>
      <c r="C68" s="5">
        <v>152</v>
      </c>
      <c r="D68" s="5">
        <v>505</v>
      </c>
      <c r="E68" s="5">
        <v>11</v>
      </c>
      <c r="F68" s="5">
        <v>71.7</v>
      </c>
      <c r="G68" s="5">
        <v>27.5</v>
      </c>
      <c r="H68" s="5">
        <v>295</v>
      </c>
      <c r="I68" s="5">
        <v>856</v>
      </c>
      <c r="J68" s="3">
        <f t="shared" si="11"/>
        <v>750</v>
      </c>
    </row>
    <row r="69" spans="1:14" ht="12" x14ac:dyDescent="0.15">
      <c r="A69" s="6" t="s">
        <v>76</v>
      </c>
      <c r="B69" s="5">
        <v>2.83</v>
      </c>
      <c r="C69" s="5">
        <v>152</v>
      </c>
      <c r="D69" s="5">
        <v>505</v>
      </c>
      <c r="E69" s="5">
        <v>11</v>
      </c>
      <c r="F69" s="5">
        <v>71.7</v>
      </c>
      <c r="G69" s="5">
        <v>27.5</v>
      </c>
      <c r="H69" s="5">
        <v>295</v>
      </c>
      <c r="I69" s="5">
        <v>856</v>
      </c>
      <c r="J69" s="3">
        <f t="shared" si="11"/>
        <v>750</v>
      </c>
    </row>
    <row r="70" spans="1:14" s="11" customFormat="1" x14ac:dyDescent="0.15">
      <c r="A70" s="21" t="s">
        <v>78</v>
      </c>
      <c r="B70" s="11">
        <v>4.43</v>
      </c>
      <c r="C70" s="11">
        <v>334</v>
      </c>
      <c r="D70" s="11">
        <v>880</v>
      </c>
      <c r="E70" s="11">
        <v>14</v>
      </c>
      <c r="F70" s="11">
        <v>113.8</v>
      </c>
      <c r="G70" s="11">
        <v>44</v>
      </c>
      <c r="H70" s="11">
        <v>550</v>
      </c>
      <c r="I70" s="22">
        <v>526</v>
      </c>
      <c r="J70" s="11">
        <v>1878</v>
      </c>
      <c r="K70" s="14"/>
      <c r="M70" s="15"/>
      <c r="N70" s="14"/>
    </row>
    <row r="71" spans="1:14" s="11" customFormat="1" x14ac:dyDescent="0.15">
      <c r="A71" s="21" t="s">
        <v>79</v>
      </c>
      <c r="B71" s="11">
        <v>8.36</v>
      </c>
      <c r="C71" s="11">
        <v>170</v>
      </c>
      <c r="D71" s="11">
        <v>340</v>
      </c>
      <c r="E71" s="11">
        <v>62</v>
      </c>
      <c r="F71" s="14">
        <f>30.6*6.89476</f>
        <v>210.97965600000001</v>
      </c>
      <c r="G71" s="14">
        <f>11.8*6.89476</f>
        <v>81.358168000000006</v>
      </c>
      <c r="H71" s="11">
        <v>620</v>
      </c>
      <c r="I71" s="22">
        <v>419</v>
      </c>
      <c r="J71" s="11">
        <v>1380</v>
      </c>
      <c r="K71" s="14"/>
      <c r="M71" s="15"/>
      <c r="N71" s="14"/>
    </row>
    <row r="72" spans="1:14" s="11" customFormat="1" ht="12" x14ac:dyDescent="0.15">
      <c r="A72" s="6" t="s">
        <v>80</v>
      </c>
      <c r="B72" s="11">
        <v>4.54</v>
      </c>
      <c r="C72" s="11">
        <v>304</v>
      </c>
      <c r="D72" s="11">
        <v>860</v>
      </c>
      <c r="E72" s="11">
        <v>15</v>
      </c>
      <c r="F72" s="11">
        <v>113.8</v>
      </c>
      <c r="G72" s="11">
        <v>43.1</v>
      </c>
      <c r="H72" s="11">
        <v>660</v>
      </c>
      <c r="I72" s="22">
        <v>460</v>
      </c>
      <c r="J72" s="11">
        <v>1700</v>
      </c>
      <c r="K72" s="14"/>
      <c r="M72" s="15"/>
      <c r="N72" s="14"/>
    </row>
    <row r="73" spans="1:14" s="11" customFormat="1" ht="12" x14ac:dyDescent="0.15">
      <c r="B73" s="12"/>
      <c r="I73" s="13"/>
      <c r="K73" s="14"/>
      <c r="M73" s="15"/>
      <c r="N73" s="14"/>
    </row>
    <row r="74" spans="1:14" s="16" customFormat="1" ht="12" x14ac:dyDescent="0.15">
      <c r="B74" s="17"/>
      <c r="I74" s="18"/>
      <c r="K74" s="19"/>
      <c r="M74" s="20"/>
      <c r="N74" s="19"/>
    </row>
    <row r="75" spans="1:14" s="11" customFormat="1" ht="12" x14ac:dyDescent="0.15">
      <c r="B75" s="12"/>
      <c r="I75" s="13"/>
      <c r="K75" s="14"/>
      <c r="M75" s="15"/>
      <c r="N75" s="14"/>
    </row>
    <row r="76" spans="1:14" ht="12" x14ac:dyDescent="0.15">
      <c r="B76" s="7"/>
      <c r="I76" s="8"/>
      <c r="K76" s="9"/>
      <c r="M76" s="10"/>
      <c r="N76" s="9"/>
    </row>
    <row r="77" spans="1:14" ht="12" x14ac:dyDescent="0.15">
      <c r="B77" s="7"/>
      <c r="I77" s="8"/>
      <c r="K77" s="9"/>
      <c r="M77" s="10"/>
      <c r="N77" s="9"/>
    </row>
    <row r="78" spans="1:14" ht="12" x14ac:dyDescent="0.15">
      <c r="B78" s="7"/>
      <c r="I78" s="8"/>
      <c r="K78" s="9"/>
      <c r="M78" s="10"/>
      <c r="N78" s="9"/>
    </row>
    <row r="79" spans="1:14" ht="12" x14ac:dyDescent="0.15">
      <c r="B79" s="7"/>
    </row>
    <row r="80" spans="1:14" ht="12" x14ac:dyDescent="0.15">
      <c r="B80" s="7"/>
    </row>
    <row r="81" spans="2:2" ht="12" x14ac:dyDescent="0.15">
      <c r="B81" s="7"/>
    </row>
    <row r="82" spans="2:2" ht="12" x14ac:dyDescent="0.15">
      <c r="B82" s="7"/>
    </row>
    <row r="83" spans="2:2" ht="12" x14ac:dyDescent="0.15">
      <c r="B83" s="7"/>
    </row>
    <row r="84" spans="2:2" ht="12" x14ac:dyDescent="0.15">
      <c r="B84" s="7"/>
    </row>
    <row r="85" spans="2:2" ht="12" x14ac:dyDescent="0.15">
      <c r="B85" s="7"/>
    </row>
    <row r="86" spans="2:2" ht="12" x14ac:dyDescent="0.15">
      <c r="B86" s="7"/>
    </row>
    <row r="87" spans="2:2" ht="12" x14ac:dyDescent="0.15">
      <c r="B87" s="7"/>
    </row>
    <row r="88" spans="2:2" ht="12" x14ac:dyDescent="0.15">
      <c r="B88" s="7"/>
    </row>
    <row r="89" spans="2:2" ht="12" x14ac:dyDescent="0.15">
      <c r="B89" s="7"/>
    </row>
    <row r="90" spans="2:2" ht="12" x14ac:dyDescent="0.15">
      <c r="B90" s="7"/>
    </row>
    <row r="91" spans="2:2" ht="12" x14ac:dyDescent="0.15">
      <c r="B9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F9C84-4435-F440-826D-6E75D92E0762}">
  <sheetPr codeName="Sheet2"/>
  <dimension ref="A1"/>
  <sheetViews>
    <sheetView workbookViewId="0"/>
  </sheetViews>
  <sheetFormatPr baseColWidth="10" defaultRowHeight="13"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2BF1-4FB7-AD41-BE2E-CD9D88B3B79B}">
  <sheetPr codeName="Sheet3"/>
  <dimension ref="A1:B307"/>
  <sheetViews>
    <sheetView workbookViewId="0"/>
  </sheetViews>
  <sheetFormatPr baseColWidth="10" defaultRowHeight="13" x14ac:dyDescent="0.15"/>
  <sheetData>
    <row r="1" spans="2:2" x14ac:dyDescent="0.15">
      <c r="B1">
        <v>1</v>
      </c>
    </row>
    <row r="2" spans="2:2" x14ac:dyDescent="0.15">
      <c r="B2">
        <v>10</v>
      </c>
    </row>
    <row r="100" spans="1:1" x14ac:dyDescent="0.15">
      <c r="A100" t="s">
        <v>81</v>
      </c>
    </row>
    <row r="101" spans="1:1" x14ac:dyDescent="0.15">
      <c r="A101" t="s">
        <v>82</v>
      </c>
    </row>
    <row r="102" spans="1:1" x14ac:dyDescent="0.15">
      <c r="A102" t="s">
        <v>83</v>
      </c>
    </row>
    <row r="103" spans="1:1" x14ac:dyDescent="0.15">
      <c r="A103" t="s">
        <v>84</v>
      </c>
    </row>
    <row r="104" spans="1:1" x14ac:dyDescent="0.15">
      <c r="A104" t="s">
        <v>85</v>
      </c>
    </row>
    <row r="105" spans="1:1" x14ac:dyDescent="0.15">
      <c r="A105" t="s">
        <v>86</v>
      </c>
    </row>
    <row r="106" spans="1:1" x14ac:dyDescent="0.15">
      <c r="A106" t="s">
        <v>87</v>
      </c>
    </row>
    <row r="107" spans="1:1" x14ac:dyDescent="0.15">
      <c r="A107" t="s">
        <v>88</v>
      </c>
    </row>
    <row r="108" spans="1:1" x14ac:dyDescent="0.15">
      <c r="A108" t="s">
        <v>89</v>
      </c>
    </row>
    <row r="109" spans="1:1" x14ac:dyDescent="0.15">
      <c r="A109" t="s">
        <v>90</v>
      </c>
    </row>
    <row r="110" spans="1:1" x14ac:dyDescent="0.15">
      <c r="A110" t="s">
        <v>91</v>
      </c>
    </row>
    <row r="111" spans="1:1" x14ac:dyDescent="0.15">
      <c r="A111" t="s">
        <v>92</v>
      </c>
    </row>
    <row r="112" spans="1:1" x14ac:dyDescent="0.15">
      <c r="A112" t="s">
        <v>93</v>
      </c>
    </row>
    <row r="113" spans="1:1" x14ac:dyDescent="0.15">
      <c r="A113" t="s">
        <v>94</v>
      </c>
    </row>
    <row r="114" spans="1:1" x14ac:dyDescent="0.15">
      <c r="A114" t="s">
        <v>95</v>
      </c>
    </row>
    <row r="115" spans="1:1" x14ac:dyDescent="0.15">
      <c r="A115" t="s">
        <v>96</v>
      </c>
    </row>
    <row r="116" spans="1:1" x14ac:dyDescent="0.15">
      <c r="A116" t="s">
        <v>97</v>
      </c>
    </row>
    <row r="117" spans="1:1" x14ac:dyDescent="0.15">
      <c r="A117" t="s">
        <v>98</v>
      </c>
    </row>
    <row r="118" spans="1:1" x14ac:dyDescent="0.15">
      <c r="A118" t="s">
        <v>99</v>
      </c>
    </row>
    <row r="119" spans="1:1" x14ac:dyDescent="0.15">
      <c r="A119" t="s">
        <v>100</v>
      </c>
    </row>
    <row r="120" spans="1:1" x14ac:dyDescent="0.15">
      <c r="A120" t="s">
        <v>101</v>
      </c>
    </row>
    <row r="121" spans="1:1" x14ac:dyDescent="0.15">
      <c r="A121" t="s">
        <v>102</v>
      </c>
    </row>
    <row r="122" spans="1:1" x14ac:dyDescent="0.15">
      <c r="A122" t="s">
        <v>103</v>
      </c>
    </row>
    <row r="123" spans="1:1" x14ac:dyDescent="0.15">
      <c r="A123" t="s">
        <v>104</v>
      </c>
    </row>
    <row r="124" spans="1:1" x14ac:dyDescent="0.15">
      <c r="A124" t="s">
        <v>105</v>
      </c>
    </row>
    <row r="125" spans="1:1" x14ac:dyDescent="0.15">
      <c r="A125" t="s">
        <v>106</v>
      </c>
    </row>
    <row r="126" spans="1:1" x14ac:dyDescent="0.15">
      <c r="A126" t="s">
        <v>107</v>
      </c>
    </row>
    <row r="127" spans="1:1" x14ac:dyDescent="0.15">
      <c r="A127" t="s">
        <v>108</v>
      </c>
    </row>
    <row r="128" spans="1:1" x14ac:dyDescent="0.15">
      <c r="A128" t="s">
        <v>109</v>
      </c>
    </row>
    <row r="129" spans="1:1" x14ac:dyDescent="0.15">
      <c r="A129" t="s">
        <v>110</v>
      </c>
    </row>
    <row r="130" spans="1:1" x14ac:dyDescent="0.15">
      <c r="A130" t="s">
        <v>111</v>
      </c>
    </row>
    <row r="131" spans="1:1" x14ac:dyDescent="0.15">
      <c r="A131" t="s">
        <v>112</v>
      </c>
    </row>
    <row r="132" spans="1:1" x14ac:dyDescent="0.15">
      <c r="A132" t="s">
        <v>113</v>
      </c>
    </row>
    <row r="133" spans="1:1" x14ac:dyDescent="0.15">
      <c r="A133" t="s">
        <v>114</v>
      </c>
    </row>
    <row r="200" spans="1:1" x14ac:dyDescent="0.15">
      <c r="A200" t="s">
        <v>115</v>
      </c>
    </row>
    <row r="201" spans="1:1" x14ac:dyDescent="0.15">
      <c r="A201" t="s">
        <v>116</v>
      </c>
    </row>
    <row r="202" spans="1:1" x14ac:dyDescent="0.15">
      <c r="A202" t="s">
        <v>117</v>
      </c>
    </row>
    <row r="203" spans="1:1" x14ac:dyDescent="0.15">
      <c r="A203" t="s">
        <v>118</v>
      </c>
    </row>
    <row r="204" spans="1:1" x14ac:dyDescent="0.15">
      <c r="A204" t="s">
        <v>119</v>
      </c>
    </row>
    <row r="205" spans="1:1" x14ac:dyDescent="0.15">
      <c r="A205" t="s">
        <v>120</v>
      </c>
    </row>
    <row r="206" spans="1:1" x14ac:dyDescent="0.15">
      <c r="A206" t="s">
        <v>121</v>
      </c>
    </row>
    <row r="207" spans="1:1" x14ac:dyDescent="0.15">
      <c r="A207" t="s">
        <v>122</v>
      </c>
    </row>
    <row r="208" spans="1:1" x14ac:dyDescent="0.15">
      <c r="A208" t="s">
        <v>123</v>
      </c>
    </row>
    <row r="209" spans="1:1" x14ac:dyDescent="0.15">
      <c r="A209" t="s">
        <v>124</v>
      </c>
    </row>
    <row r="210" spans="1:1" x14ac:dyDescent="0.15">
      <c r="A210" t="s">
        <v>125</v>
      </c>
    </row>
    <row r="211" spans="1:1" x14ac:dyDescent="0.15">
      <c r="A211" t="s">
        <v>126</v>
      </c>
    </row>
    <row r="212" spans="1:1" x14ac:dyDescent="0.15">
      <c r="A212" t="s">
        <v>127</v>
      </c>
    </row>
    <row r="213" spans="1:1" x14ac:dyDescent="0.15">
      <c r="A213" t="s">
        <v>128</v>
      </c>
    </row>
    <row r="214" spans="1:1" x14ac:dyDescent="0.15">
      <c r="A214" t="s">
        <v>129</v>
      </c>
    </row>
    <row r="215" spans="1:1" x14ac:dyDescent="0.15">
      <c r="A215" t="s">
        <v>130</v>
      </c>
    </row>
    <row r="300" spans="1:1" x14ac:dyDescent="0.15">
      <c r="A300" t="s">
        <v>131</v>
      </c>
    </row>
    <row r="301" spans="1:1" x14ac:dyDescent="0.15">
      <c r="A301" t="s">
        <v>132</v>
      </c>
    </row>
    <row r="302" spans="1:1" x14ac:dyDescent="0.15">
      <c r="A302" t="s">
        <v>133</v>
      </c>
    </row>
    <row r="303" spans="1:1" x14ac:dyDescent="0.15">
      <c r="A303" t="s">
        <v>134</v>
      </c>
    </row>
    <row r="304" spans="1:1" x14ac:dyDescent="0.15">
      <c r="A304" t="s">
        <v>135</v>
      </c>
    </row>
    <row r="305" spans="1:1" x14ac:dyDescent="0.15">
      <c r="A305" t="s">
        <v>136</v>
      </c>
    </row>
    <row r="306" spans="1:1" x14ac:dyDescent="0.15">
      <c r="A306" t="s">
        <v>137</v>
      </c>
    </row>
    <row r="307" spans="1:1" x14ac:dyDescent="0.15">
      <c r="A307"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Material properties</vt:lpstr>
      <vt:lpstr>CalcNotes</vt:lpstr>
      <vt:lpstr>Captions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 Ryan</dc:creator>
  <cp:lastModifiedBy>Shannon Ryan</cp:lastModifiedBy>
  <dcterms:created xsi:type="dcterms:W3CDTF">2023-10-31T21:41:15Z</dcterms:created>
  <dcterms:modified xsi:type="dcterms:W3CDTF">2024-06-05T04:03:16Z</dcterms:modified>
</cp:coreProperties>
</file>