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y/Desktop/"/>
    </mc:Choice>
  </mc:AlternateContent>
  <xr:revisionPtr revIDLastSave="0" documentId="8_{22A59FE1-2C53-9A48-9A27-1F3A837094C4}" xr6:coauthVersionLast="47" xr6:coauthVersionMax="47" xr10:uidLastSave="{00000000-0000-0000-0000-000000000000}"/>
  <bookViews>
    <workbookView xWindow="12160" yWindow="500" windowWidth="16640" windowHeight="15140" activeTab="5" xr2:uid="{00000000-000D-0000-FFFF-FFFF00000000}"/>
  </bookViews>
  <sheets>
    <sheet name="Crowdfunding" sheetId="1" r:id="rId1"/>
    <sheet name="Sheet3" sheetId="4" r:id="rId2"/>
    <sheet name="Sheet4" sheetId="5" r:id="rId3"/>
    <sheet name="Sheet1" sheetId="13" r:id="rId4"/>
    <sheet name="Sheet5" sheetId="15" r:id="rId5"/>
    <sheet name="Sheet6" sheetId="16" r:id="rId6"/>
  </sheets>
  <definedNames>
    <definedName name="_xlnm._FilterDatabase" localSheetId="0" hidden="1">Crowdfunding!$A$1:$T$1001</definedName>
  </definedNames>
  <calcPr calcId="191029"/>
  <pivotCaches>
    <pivotCache cacheId="30" r:id="rId7"/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6" l="1"/>
  <c r="H6" i="16"/>
  <c r="H5" i="16"/>
  <c r="H4" i="16"/>
  <c r="H3" i="16"/>
  <c r="G7" i="16" l="1"/>
  <c r="G6" i="16"/>
  <c r="G5" i="16"/>
  <c r="G3" i="16"/>
  <c r="G4" i="16"/>
  <c r="H2" i="16"/>
  <c r="G2" i="16"/>
  <c r="D11" i="15"/>
  <c r="D10" i="15"/>
  <c r="D9" i="15"/>
  <c r="D8" i="15"/>
  <c r="D7" i="15"/>
  <c r="D6" i="15"/>
  <c r="D5" i="15"/>
  <c r="D4" i="15"/>
  <c r="D3" i="15"/>
  <c r="D13" i="15"/>
  <c r="D12" i="15"/>
  <c r="C6" i="15"/>
  <c r="C13" i="15"/>
  <c r="B13" i="15"/>
  <c r="B7" i="15"/>
  <c r="C7" i="15"/>
  <c r="C12" i="15"/>
  <c r="C11" i="15"/>
  <c r="C10" i="15"/>
  <c r="C9" i="15"/>
  <c r="C8" i="15"/>
  <c r="C5" i="15"/>
  <c r="C4" i="15"/>
  <c r="C3" i="15"/>
  <c r="B12" i="15"/>
  <c r="B11" i="15"/>
  <c r="B10" i="15"/>
  <c r="B9" i="15"/>
  <c r="B8" i="15"/>
  <c r="B6" i="15"/>
  <c r="B5" i="15"/>
  <c r="B4" i="15"/>
  <c r="B3" i="15"/>
  <c r="C2" i="15"/>
  <c r="B2" i="15"/>
  <c r="E3" i="15" l="1"/>
  <c r="H3" i="15" s="1"/>
  <c r="E4" i="15"/>
  <c r="H4" i="15" s="1"/>
  <c r="E5" i="15"/>
  <c r="H5" i="15" s="1"/>
  <c r="E6" i="15"/>
  <c r="F6" i="15" s="1"/>
  <c r="E7" i="15"/>
  <c r="G7" i="15" s="1"/>
  <c r="E8" i="15"/>
  <c r="G8" i="15" s="1"/>
  <c r="E9" i="15"/>
  <c r="H9" i="15" s="1"/>
  <c r="E10" i="15"/>
  <c r="F10" i="15" s="1"/>
  <c r="E11" i="15"/>
  <c r="G11" i="15" s="1"/>
  <c r="E12" i="15"/>
  <c r="G12" i="15" s="1"/>
  <c r="E13" i="15"/>
  <c r="H13" i="15" s="1"/>
  <c r="D2" i="15"/>
  <c r="E2" i="15" s="1"/>
  <c r="H2" i="1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15" l="1"/>
  <c r="F9" i="15"/>
  <c r="F2" i="15"/>
  <c r="G2" i="15"/>
  <c r="F13" i="15"/>
  <c r="F3" i="15"/>
  <c r="F11" i="15"/>
  <c r="F8" i="15"/>
  <c r="H12" i="15"/>
  <c r="F12" i="15"/>
  <c r="H11" i="15"/>
  <c r="H8" i="15"/>
  <c r="H7" i="15"/>
  <c r="G10" i="15"/>
  <c r="G6" i="15"/>
  <c r="G13" i="15"/>
  <c r="G9" i="15"/>
  <c r="G5" i="15"/>
  <c r="H10" i="15"/>
  <c r="H6" i="15"/>
  <c r="F5" i="15"/>
  <c r="G4" i="15"/>
  <c r="F4" i="15"/>
  <c r="G3" i="15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<sst xmlns="http://schemas.openxmlformats.org/spreadsheetml/2006/main" count="9063" uniqueCount="2115">
  <si>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</si>
  <si>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</si>
  <si>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</si>
  <si>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</si>
  <si>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</si>
  <si>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</si>
  <si>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</si>
  <si>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</si>
  <si>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</si>
  <si>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</si>
  <si>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</si>
  <si>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</si>
  <si>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</si>
  <si>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</si>
  <si>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</si>
  <si>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</si>
  <si>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</si>
  <si>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</si>
  <si>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</si>
  <si>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</si>
  <si>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</si>
  <si>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</si>
  <si>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</si>
  <si>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</si>
  <si>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</si>
  <si>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</si>
  <si>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</si>
  <si>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</si>
  <si>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</si>
  <si>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</si>
  <si>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</si>
  <si>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</si>
  <si>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</si>
  <si>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</si>
  <si>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</si>
  <si>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</si>
  <si>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</si>
  <si>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</si>
  <si>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</si>
  <si>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</si>
  <si>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</si>
  <si>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</si>
  <si>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</si>
  <si>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</si>
  <si>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</si>
  <si>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</si>
  <si>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</si>
  <si>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</si>
  <si>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</si>
  <si>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</si>
  <si>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</si>
  <si>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</si>
  <si>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</si>
  <si>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</si>
  <si>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</si>
  <si>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</si>
  <si>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</si>
  <si>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</si>
  <si>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</si>
  <si>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</si>
  <si>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</si>
  <si>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</si>
  <si>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</si>
  <si>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</si>
  <si>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</si>
  <si>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</si>
  <si>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</si>
  <si>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</si>
  <si>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</si>
  <si>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</si>
  <si>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</si>
  <si>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</si>
  <si>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</si>
  <si>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</si>
  <si>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</si>
  <si>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</si>
  <si>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</si>
  <si>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</si>
  <si>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</si>
  <si>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</si>
  <si>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</si>
  <si>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</si>
  <si>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</si>
  <si>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</si>
  <si>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</si>
  <si>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</si>
  <si>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</si>
  <si>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</si>
  <si>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</si>
  <si>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</si>
  <si>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</si>
  <si>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</si>
  <si>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</si>
  <si>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</si>
  <si>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</si>
  <si>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</si>
  <si>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</si>
  <si>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</si>
  <si>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</si>
  <si>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</si>
  <si>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</si>
  <si>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</si>
  <si>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</si>
  <si>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</si>
  <si>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</si>
  <si>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</si>
  <si>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</si>
  <si>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</si>
  <si>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</si>
  <si>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</si>
  <si>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</si>
  <si>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</si>
  <si>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</si>
  <si>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</si>
  <si>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</si>
  <si>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</si>
  <si>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</si>
  <si>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</si>
  <si>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</si>
  <si>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</si>
  <si>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</si>
  <si>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</si>
  <si>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</si>
  <si>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</si>
  <si>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</si>
  <si>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</si>
  <si>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</si>
  <si>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</si>
  <si>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</si>
  <si>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</si>
  <si>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</si>
  <si>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</si>
  <si>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</si>
  <si>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</si>
  <si>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</si>
  <si>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</si>
  <si>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</si>
  <si>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</si>
  <si>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</si>
  <si>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</si>
  <si>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</si>
  <si>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</si>
  <si>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</si>
  <si>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</si>
  <si>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</si>
  <si>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</si>
  <si>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</si>
  <si>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</si>
  <si>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</si>
  <si>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</si>
  <si>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</si>
  <si>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</si>
  <si>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</si>
  <si>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</si>
  <si>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</si>
  <si>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</si>
  <si>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</si>
  <si>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</si>
  <si>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</si>
  <si>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</si>
  <si>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</si>
  <si>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</si>
  <si>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</si>
  <si>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</si>
  <si>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</si>
  <si>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</si>
  <si>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</si>
  <si>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</si>
  <si>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</si>
  <si>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</si>
  <si>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</si>
  <si>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</si>
  <si>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</si>
  <si>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</si>
  <si>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</si>
  <si>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</si>
  <si>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</si>
  <si>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</si>
  <si>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</si>
  <si>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</si>
  <si>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</si>
  <si>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</si>
  <si>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</si>
  <si>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</si>
  <si>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</si>
  <si>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</si>
  <si>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</si>
  <si>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</si>
  <si>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</si>
  <si>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</si>
  <si>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</si>
  <si>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</si>
  <si>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</si>
  <si>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</si>
  <si>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</si>
  <si>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</si>
  <si>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</si>
  <si>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</si>
  <si>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</si>
  <si>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</si>
  <si>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</si>
  <si>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</si>
  <si>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</si>
  <si>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</si>
  <si>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</si>
  <si>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</si>
  <si>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</si>
  <si>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</si>
  <si>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</si>
  <si>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</si>
  <si>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</si>
  <si>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</si>
  <si>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</si>
  <si>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</si>
  <si>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</si>
  <si>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</si>
  <si>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</si>
  <si>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</si>
  <si>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</si>
  <si>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</si>
  <si>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</si>
  <si>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</si>
  <si>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</si>
  <si>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</si>
  <si>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</si>
  <si>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</si>
  <si>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</si>
  <si>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</si>
  <si>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</si>
  <si>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</si>
  <si>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</si>
  <si>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</si>
  <si>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</si>
  <si>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</si>
  <si>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</si>
  <si>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</si>
  <si>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</si>
  <si>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</si>
  <si>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</si>
  <si>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</si>
  <si>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</si>
  <si>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</si>
  <si>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</si>
  <si>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</si>
  <si>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</si>
  <si>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</si>
  <si>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</si>
  <si>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</si>
  <si>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</si>
  <si>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</si>
  <si>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</si>
  <si>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</si>
  <si>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</si>
  <si>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</si>
  <si>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</si>
  <si>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</si>
  <si>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</si>
  <si>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</si>
  <si>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</si>
  <si>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</si>
  <si>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</si>
  <si>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</si>
  <si>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</si>
  <si>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</si>
  <si>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</si>
  <si>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</si>
  <si>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</si>
  <si>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</si>
  <si>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</si>
  <si>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</si>
  <si>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</si>
  <si>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</si>
  <si>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</si>
  <si>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</si>
  <si>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</si>
  <si>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</si>
  <si>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</si>
  <si>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</si>
  <si>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</si>
  <si>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</si>
  <si>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</si>
  <si>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</si>
  <si>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</si>
  <si>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</si>
  <si>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</si>
  <si>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</si>
  <si>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</si>
  <si>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</si>
  <si>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</si>
  <si>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</si>
  <si>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</si>
  <si>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</si>
  <si>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</si>
  <si>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</si>
  <si>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</si>
  <si>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</si>
  <si>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</si>
  <si>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</si>
  <si>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</si>
  <si>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</si>
  <si>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</si>
  <si>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</si>
  <si>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</si>
  <si>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</si>
  <si>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</si>
  <si>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</si>
  <si>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</si>
  <si>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</si>
  <si>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</si>
  <si>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</si>
  <si>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</si>
  <si>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</si>
  <si>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</si>
  <si>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</si>
  <si>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</si>
  <si>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</si>
  <si>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</si>
  <si>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</si>
  <si>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</si>
  <si>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</si>
  <si>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</si>
  <si>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</si>
  <si>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</si>
  <si>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</si>
  <si>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</si>
  <si>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</si>
  <si>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</si>
  <si>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</si>
  <si>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</si>
  <si>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</si>
  <si>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</si>
  <si>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</si>
  <si>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</si>
  <si>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</si>
  <si>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</si>
  <si>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</si>
  <si>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</si>
  <si>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</si>
  <si>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</si>
  <si>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</si>
  <si>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</si>
  <si>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</si>
  <si>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</si>
  <si>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</si>
  <si>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</si>
  <si>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</si>
  <si>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</si>
  <si>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</si>
  <si>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</si>
  <si>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</si>
  <si>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</si>
  <si>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</si>
  <si>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</si>
  <si>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</si>
  <si>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</si>
  <si>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</si>
  <si>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</si>
  <si>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</si>
  <si>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</si>
  <si>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</si>
  <si>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</si>
  <si>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</si>
  <si>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</si>
  <si>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</si>
  <si>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</si>
  <si>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</si>
  <si>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</si>
  <si>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</si>
  <si>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</si>
  <si>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</si>
  <si>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</si>
  <si>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</si>
  <si>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</si>
  <si>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</si>
  <si>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</si>
  <si>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</si>
  <si>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</si>
  <si>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</si>
  <si>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</si>
  <si>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</si>
  <si>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</si>
  <si>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</si>
  <si>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</si>
  <si>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</si>
  <si>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</si>
  <si>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</si>
  <si>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</si>
  <si>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</si>
  <si>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</si>
  <si>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</si>
  <si>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</si>
  <si>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</si>
  <si>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</si>
  <si>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</si>
  <si>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</si>
  <si>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</si>
  <si>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</si>
  <si>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</si>
  <si>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</si>
  <si>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</si>
  <si>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</si>
  <si>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</si>
  <si>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</si>
  <si>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</si>
  <si>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</si>
  <si>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</si>
  <si>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</si>
  <si>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</si>
  <si>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</si>
  <si>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</si>
  <si>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</si>
  <si>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</si>
  <si>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</si>
  <si>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</si>
  <si>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</si>
  <si>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</si>
  <si>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</si>
  <si>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</si>
  <si>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</si>
  <si>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</si>
  <si>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</si>
  <si>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</si>
  <si>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</si>
  <si>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</si>
  <si>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</si>
  <si>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</si>
  <si>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</si>
  <si>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</si>
  <si>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</si>
  <si>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</si>
  <si>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</si>
  <si>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</si>
  <si>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</si>
  <si>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</si>
  <si>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</si>
  <si>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</si>
  <si>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</si>
  <si>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</si>
  <si>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</si>
  <si>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</si>
  <si>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</si>
  <si>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</si>
  <si>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</si>
  <si>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</si>
  <si>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</si>
  <si>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</si>
  <si>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</si>
  <si>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</si>
  <si>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</si>
  <si>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</si>
  <si>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</si>
  <si>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</si>
  <si>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</si>
  <si>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</si>
  <si>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</si>
  <si>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</si>
  <si>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</si>
  <si>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</si>
  <si>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</si>
  <si>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</si>
  <si>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</si>
  <si>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</si>
  <si>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</si>
  <si>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</si>
  <si>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</si>
  <si>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</si>
  <si>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</si>
  <si>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</si>
  <si>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</si>
  <si>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</si>
  <si>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</si>
  <si>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</si>
  <si>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</si>
  <si>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</si>
  <si>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</si>
  <si>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</si>
  <si>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</si>
  <si>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</si>
  <si>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</si>
  <si>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</si>
  <si>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</si>
  <si>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</si>
  <si>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</si>
  <si>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</si>
  <si>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</si>
  <si>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</si>
  <si>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</si>
  <si>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</si>
  <si>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</si>
  <si>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</si>
  <si>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</si>
  <si>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</si>
  <si>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</si>
  <si>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</si>
  <si>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</si>
  <si>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</si>
  <si>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</si>
  <si>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</si>
  <si>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</si>
  <si>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</si>
  <si>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</si>
  <si>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</si>
  <si>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</si>
  <si>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</si>
  <si>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</si>
  <si>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</si>
  <si>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</si>
  <si>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</si>
  <si>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</si>
  <si>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</si>
  <si>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</si>
  <si>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</si>
  <si>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</si>
  <si>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</si>
  <si>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</si>
  <si>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</si>
  <si>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</si>
  <si>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</si>
  <si>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</si>
  <si>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</si>
  <si>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</si>
  <si>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</si>
  <si>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</si>
  <si>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</si>
  <si>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</si>
  <si>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</si>
  <si>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</si>
  <si>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</si>
  <si>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</si>
  <si>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</si>
  <si>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</si>
  <si>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</si>
  <si>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</si>
  <si>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</si>
  <si>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</si>
  <si>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</si>
  <si>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</si>
  <si>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</si>
  <si>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</si>
  <si>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</si>
  <si>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</si>
  <si>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</si>
  <si>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</si>
  <si>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</si>
  <si>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</si>
  <si>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</si>
  <si>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</si>
  <si>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</si>
  <si>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</si>
  <si>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</si>
  <si>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</si>
  <si>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</si>
  <si>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</si>
  <si>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</si>
  <si>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</si>
  <si>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</si>
  <si>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</si>
  <si>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</si>
  <si>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</si>
  <si>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</si>
  <si>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</si>
  <si>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</si>
  <si>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</si>
  <si>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</si>
  <si>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</si>
  <si>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</si>
  <si>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</si>
  <si>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</si>
  <si>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</si>
  <si>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</si>
  <si>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</si>
  <si>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</si>
  <si>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</si>
  <si>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</si>
  <si>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</si>
  <si>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</si>
  <si>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</si>
  <si>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</si>
  <si>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</si>
  <si>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</si>
  <si>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</si>
  <si>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</si>
  <si>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</si>
  <si>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</si>
  <si>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</si>
  <si>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</si>
  <si>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</si>
  <si>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</si>
  <si>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</si>
  <si>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</si>
  <si>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</si>
  <si>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</si>
  <si>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</si>
  <si>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</si>
  <si>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</si>
  <si>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</si>
  <si>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</si>
  <si>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</si>
  <si>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</si>
  <si>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</si>
  <si>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</si>
  <si>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</si>
  <si>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</si>
  <si>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</si>
  <si>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</si>
  <si>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</si>
  <si>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</si>
  <si>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</si>
  <si>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</si>
  <si>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</si>
  <si>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</si>
  <si>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</si>
  <si>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</si>
  <si>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</si>
  <si>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</si>
  <si>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</si>
  <si>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</si>
  <si>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</si>
  <si>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</si>
  <si>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</si>
  <si>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</si>
  <si>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</si>
  <si>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</si>
  <si>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</si>
  <si>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</si>
  <si>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</si>
  <si>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</si>
  <si>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</si>
  <si>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</si>
  <si>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</si>
  <si>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</si>
  <si>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</si>
  <si>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</si>
  <si>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</si>
  <si>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</si>
  <si>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</si>
  <si>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</si>
  <si>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</si>
  <si>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</si>
  <si>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</si>
  <si>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</si>
  <si>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</si>
  <si>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</si>
  <si>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</si>
  <si>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</si>
  <si>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</si>
  <si>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</si>
  <si>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</si>
  <si>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</si>
  <si>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</si>
  <si>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</si>
  <si>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</si>
  <si>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</si>
  <si>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</si>
  <si>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</si>
  <si>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</si>
  <si>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</si>
  <si>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</si>
  <si>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</si>
  <si>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</si>
  <si>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</si>
  <si>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</si>
  <si>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</si>
  <si>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</si>
  <si>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</si>
  <si>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</si>
  <si>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</si>
  <si>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</si>
  <si>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</si>
  <si>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</si>
  <si>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</si>
  <si>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</si>
  <si>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</si>
  <si>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</si>
  <si>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</si>
  <si>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</si>
  <si>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</si>
  <si>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</si>
  <si>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</si>
  <si>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</si>
  <si>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</si>
  <si>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</si>
  <si>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</si>
  <si>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</si>
  <si>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</si>
  <si>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</si>
  <si>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</si>
  <si>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</si>
  <si>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</si>
  <si>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</si>
  <si>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</si>
  <si>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</si>
  <si>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</si>
  <si>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</si>
  <si>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</si>
  <si>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</si>
  <si>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</si>
  <si>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</si>
  <si>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</si>
  <si>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</si>
  <si>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</si>
  <si>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</si>
  <si>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</si>
  <si>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</si>
  <si>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</si>
  <si>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</si>
  <si>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</si>
  <si>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</si>
  <si>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</si>
  <si>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</si>
  <si>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</si>
  <si>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</si>
  <si>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</si>
  <si>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</si>
  <si>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</si>
  <si>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</si>
  <si>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</si>
  <si>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</si>
  <si>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</si>
  <si>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</si>
  <si>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</si>
  <si>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</si>
  <si>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</si>
  <si>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</si>
  <si>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</si>
  <si>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</si>
  <si>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</si>
  <si>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</si>
  <si>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</si>
  <si>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</si>
  <si>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</si>
  <si>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</si>
  <si>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</si>
  <si>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</si>
  <si>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</si>
  <si>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</si>
  <si>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</si>
  <si>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</si>
  <si>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</si>
  <si>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</si>
  <si>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</si>
  <si>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</si>
  <si>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</si>
  <si>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</si>
  <si>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</si>
  <si>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</si>
  <si>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</si>
  <si>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</si>
  <si>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</si>
  <si>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</si>
  <si>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</si>
  <si>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</si>
  <si>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</si>
  <si>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</si>
  <si>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</si>
  <si>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</si>
  <si>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</si>
  <si>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</si>
  <si>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</si>
  <si>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</si>
  <si>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</si>
  <si>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</si>
  <si>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</si>
  <si>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</si>
  <si>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</si>
  <si>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</si>
  <si>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</si>
  <si>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</si>
  <si>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</si>
  <si>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</si>
  <si>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</si>
  <si>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</si>
  <si>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</si>
  <si>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</si>
  <si>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</si>
  <si>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</si>
  <si>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</si>
  <si>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</si>
  <si>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</si>
  <si>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</si>
  <si>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</si>
  <si>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</si>
  <si>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</si>
  <si>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</si>
  <si>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</si>
  <si>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</si>
  <si>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</si>
  <si>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</si>
  <si>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</si>
  <si>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</si>
  <si>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</si>
  <si>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</si>
  <si>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</si>
  <si>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</si>
  <si>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</si>
  <si>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</si>
  <si>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</si>
  <si>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</si>
  <si>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</si>
  <si>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</si>
  <si>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</si>
  <si>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</si>
  <si>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</si>
  <si>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</si>
  <si>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</si>
  <si>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</si>
  <si>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</si>
  <si>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</si>
  <si>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</si>
  <si>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</si>
  <si>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</si>
  <si>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</si>
  <si>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</si>
  <si>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</si>
  <si>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</si>
  <si>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</si>
  <si>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</si>
  <si>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</si>
  <si>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</si>
  <si>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</si>
  <si>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</si>
  <si>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</si>
  <si>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</si>
  <si>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</si>
  <si>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</si>
  <si>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</si>
  <si>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</si>
  <si>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</si>
  <si>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</si>
  <si>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</si>
  <si>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</si>
  <si>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</si>
  <si>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</si>
  <si>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</si>
  <si>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</si>
  <si>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</si>
  <si>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</si>
  <si>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</si>
  <si>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</si>
  <si>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</si>
  <si>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</si>
  <si>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</si>
  <si>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</si>
  <si>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</si>
  <si>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</si>
  <si>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</si>
  <si>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</si>
  <si>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</si>
  <si>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</si>
  <si>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</si>
  <si>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</si>
  <si>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</si>
  <si>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</si>
  <si>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</si>
  <si>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</si>
  <si>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</si>
  <si>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</si>
  <si>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</si>
  <si>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</si>
  <si>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</si>
  <si>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</si>
  <si>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</si>
  <si>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</si>
  <si>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</si>
  <si>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</si>
  <si>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</si>
  <si>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</si>
  <si>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</si>
  <si>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</si>
  <si>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</si>
  <si>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</si>
  <si>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</si>
  <si>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</si>
  <si>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</si>
  <si>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</si>
  <si>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</si>
  <si>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</si>
  <si>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</si>
  <si>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</si>
  <si>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</si>
  <si>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</si>
  <si>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</si>
  <si>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</si>
  <si>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</si>
  <si>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</si>
  <si>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</si>
  <si>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</si>
  <si>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</si>
  <si>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</si>
  <si>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</si>
  <si>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</si>
  <si>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</si>
  <si>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</si>
  <si>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</si>
  <si>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</si>
  <si>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</si>
  <si>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</si>
  <si>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</si>
  <si>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</si>
  <si>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</si>
  <si>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</si>
  <si>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</si>
  <si>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</si>
  <si>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</si>
  <si>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</si>
  <si>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</si>
  <si>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</si>
  <si>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</si>
  <si>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</si>
  <si>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</si>
  <si>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</si>
  <si>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</si>
  <si>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</si>
  <si>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</si>
  <si>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</si>
  <si>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</si>
  <si>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</si>
  <si>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</si>
  <si>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</si>
  <si>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</si>
  <si>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</si>
  <si>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</si>
  <si>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</si>
  <si>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</si>
  <si>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</si>
  <si>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</si>
  <si>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</si>
  <si>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</si>
  <si>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</si>
  <si>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</si>
  <si>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</si>
  <si>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</si>
  <si>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</si>
  <si>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</si>
  <si>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</si>
  <si>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</si>
  <si>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</si>
  <si>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</si>
  <si>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</si>
  <si>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</si>
  <si>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</si>
  <si>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</si>
  <si>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</si>
  <si>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</si>
  <si>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</si>
  <si>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</si>
  <si>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</si>
  <si>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</si>
  <si>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</si>
  <si>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</si>
  <si>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</si>
  <si>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</si>
  <si>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</si>
  <si>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</si>
  <si>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</si>
  <si>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</si>
  <si>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</si>
  <si>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</si>
  <si>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</si>
  <si>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</si>
  <si>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</si>
  <si>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</si>
  <si>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</si>
  <si>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</si>
  <si>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</si>
  <si>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</si>
  <si>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</si>
  <si>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</si>
  <si>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</si>
  <si>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</si>
  <si>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</si>
  <si>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</si>
  <si>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</si>
  <si>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</si>
  <si>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</si>
  <si>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</si>
  <si>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</si>
  <si>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</si>
  <si>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</si>
  <si>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</si>
  <si>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</si>
  <si>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</si>
  <si>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</si>
  <si>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</si>
  <si>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</si>
  <si>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</si>
  <si>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</si>
  <si>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</si>
  <si>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</si>
  <si>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</si>
  <si>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</si>
  <si>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</si>
  <si>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</si>
  <si>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</si>
  <si>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</si>
  <si>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</si>
  <si>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</si>
  <si>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</si>
  <si>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</si>
  <si>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</si>
  <si>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</si>
  <si>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</si>
  <si>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</si>
  <si>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</si>
  <si>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</si>
  <si>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</si>
  <si>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</si>
  <si>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</si>
  <si>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</si>
  <si>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</si>
  <si>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</si>
  <si>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</si>
  <si>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</si>
  <si>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</si>
  <si>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</si>
  <si>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</si>
  <si>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</si>
  <si>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</si>
  <si>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</si>
  <si>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</si>
  <si>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</si>
  <si>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</si>
  <si>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</si>
  <si>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</si>
  <si>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</si>
  <si>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</si>
  <si>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</si>
  <si>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</si>
  <si>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</si>
  <si>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</si>
  <si>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</si>
  <si>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</si>
  <si>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</si>
  <si>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</si>
  <si>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</si>
  <si>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</si>
  <si>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</si>
  <si>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</si>
  <si>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</si>
  <si>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</si>
  <si>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</si>
  <si>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</si>
  <si>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</si>
  <si>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</si>
  <si>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</si>
  <si>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</si>
  <si>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</si>
  <si>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</si>
  <si>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</si>
  <si>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</si>
  <si>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</si>
  <si>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</si>
  <si>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</si>
  <si>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</si>
  <si>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</si>
  <si>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</si>
  <si>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</si>
  <si>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</si>
  <si>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</si>
  <si>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</si>
  <si>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</si>
  <si>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</si>
  <si>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</si>
  <si>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</si>
  <si>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</si>
  <si>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</si>
  <si>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</si>
  <si>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</si>
  <si>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</si>
  <si>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</si>
  <si>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</si>
  <si>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</si>
  <si>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</si>
  <si>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</si>
  <si>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</si>
  <si>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</si>
  <si>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</si>
  <si>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</si>
  <si>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</si>
  <si>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</si>
  <si>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</si>
  <si>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</si>
  <si>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</si>
  <si>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</si>
  <si>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</si>
  <si>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</si>
  <si>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</si>
  <si>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</si>
  <si>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</si>
  <si>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</si>
  <si>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</si>
  <si>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</si>
  <si>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</si>
  <si>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</si>
  <si>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</si>
  <si>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</si>
  <si>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</si>
  <si>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</si>
  <si>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</si>
  <si>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</si>
  <si>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</si>
  <si>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</si>
  <si>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</si>
  <si>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</si>
  <si>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</si>
  <si>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</si>
  <si>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</si>
  <si>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</si>
  <si>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</si>
  <si>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</si>
  <si>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</si>
  <si>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</si>
  <si>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</si>
  <si>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</si>
  <si>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</si>
  <si>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</si>
  <si>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</si>
  <si>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</si>
  <si>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</si>
  <si>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</si>
  <si>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</si>
  <si>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</si>
  <si>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</si>
  <si>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</si>
  <si>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</si>
  <si>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</si>
  <si>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</si>
  <si>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</si>
  <si>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</si>
  <si>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</si>
  <si>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</si>
  <si>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</si>
  <si>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</si>
  <si>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</si>
  <si>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</si>
  <si>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</si>
  <si>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</si>
  <si>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</si>
  <si>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</si>
  <si>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</si>
  <si>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</si>
  <si>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</si>
  <si>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</si>
  <si>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</si>
  <si>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</si>
  <si>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</si>
  <si>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</si>
  <si>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</si>
  <si>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</si>
  <si>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</si>
  <si>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</si>
  <si>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</si>
  <si>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</si>
  <si>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</si>
  <si>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</si>
  <si>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</si>
  <si>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</si>
  <si>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</si>
  <si>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</si>
  <si>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</si>
  <si>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</si>
  <si>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</si>
  <si>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</si>
  <si>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</si>
  <si>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</si>
  <si>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</si>
  <si>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</si>
  <si>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</si>
  <si>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</si>
  <si>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</si>
  <si>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</si>
  <si>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</si>
  <si>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</si>
  <si>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</si>
  <si>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</si>
  <si>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</si>
  <si>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</si>
  <si>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</si>
  <si>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</si>
  <si>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</si>
  <si>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</si>
  <si>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</si>
  <si>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</si>
  <si>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</si>
  <si>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</si>
  <si>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</si>
  <si>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</si>
  <si>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</si>
  <si>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</si>
  <si>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</si>
  <si>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</si>
  <si>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</si>
  <si>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</si>
  <si>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</si>
  <si>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</si>
  <si>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</si>
  <si>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</si>
  <si>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</si>
  <si>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</si>
  <si>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</si>
  <si>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</si>
  <si>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</si>
  <si>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</si>
  <si>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</si>
  <si>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</si>
  <si>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</si>
  <si>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</si>
  <si>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</si>
  <si>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</si>
  <si>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</si>
  <si>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</si>
  <si>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</si>
  <si>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</si>
  <si>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</si>
  <si>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</si>
  <si>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</si>
  <si>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</si>
  <si>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</si>
  <si>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</si>
  <si>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</si>
  <si>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</si>
  <si>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</si>
  <si>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</si>
  <si>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</si>
  <si>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</si>
  <si>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</si>
  <si>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</si>
  <si>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</si>
  <si>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</si>
  <si>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</si>
  <si>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</si>
  <si>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</si>
  <si>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</si>
  <si>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</si>
  <si>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</si>
  <si>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</si>
  <si>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</si>
  <si>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</si>
  <si>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</si>
  <si>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</si>
  <si>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</si>
  <si>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</si>
  <si>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</si>
  <si>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</si>
  <si>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</si>
  <si>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</si>
  <si>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</si>
  <si>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</si>
  <si>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</si>
  <si>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</si>
  <si>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</si>
  <si>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</si>
  <si>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</si>
  <si>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</si>
  <si>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</si>
  <si>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</si>
  <si>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</si>
  <si>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</si>
  <si>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</si>
  <si>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</si>
  <si>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</si>
  <si>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</si>
  <si>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</si>
  <si>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</si>
  <si>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</si>
  <si>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</si>
  <si>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</si>
  <si>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</si>
  <si>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</si>
  <si>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</si>
  <si>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</si>
  <si>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</si>
  <si>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</si>
  <si>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</si>
  <si>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</si>
  <si>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</si>
  <si>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</si>
  <si>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</si>
  <si>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</si>
  <si>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</si>
  <si>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</si>
  <si>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</si>
  <si>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</si>
  <si>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</si>
  <si>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</si>
  <si>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</si>
  <si>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</si>
  <si>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</si>
  <si>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</si>
  <si>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</si>
  <si>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</si>
  <si>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</si>
  <si>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</si>
  <si>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</si>
  <si>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</si>
  <si>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</si>
  <si>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</si>
  <si>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</si>
  <si>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</si>
  <si>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</si>
  <si>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</si>
  <si>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</si>
  <si>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</si>
  <si>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</si>
  <si>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</si>
  <si>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</si>
  <si>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</si>
  <si>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</si>
  <si>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</si>
  <si>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</si>
  <si>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</si>
  <si>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</si>
  <si>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</si>
  <si>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</si>
  <si>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</si>
  <si>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</si>
  <si>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</si>
  <si>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</si>
  <si>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</si>
  <si>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</si>
  <si>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</si>
  <si>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</si>
  <si>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</si>
  <si>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</si>
  <si>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</si>
  <si>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</si>
  <si>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</si>
  <si>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</si>
  <si>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</si>
  <si>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</si>
  <si>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</si>
  <si>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</si>
  <si>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</si>
  <si>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</si>
  <si>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</si>
  <si>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</si>
  <si>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</si>
  <si>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</si>
  <si>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</si>
  <si>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</si>
  <si>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</si>
  <si>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</si>
  <si>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</si>
  <si>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</si>
  <si>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</si>
  <si>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</si>
  <si>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</si>
  <si>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</si>
  <si>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</si>
  <si>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</si>
  <si>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</si>
  <si>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</si>
  <si>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</si>
  <si>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</si>
  <si>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</si>
  <si>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</si>
  <si>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</si>
  <si>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</si>
  <si>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</si>
  <si>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</si>
  <si>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</si>
  <si>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</si>
  <si>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</si>
  <si>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</si>
  <si>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</si>
  <si>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</si>
  <si>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</si>
  <si>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</si>
  <si>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</si>
  <si>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</si>
  <si>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</si>
  <si>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</si>
  <si>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</si>
  <si>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</si>
  <si>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</si>
  <si>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</si>
  <si>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</si>
  <si>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</si>
  <si>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</si>
  <si>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</si>
  <si>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</si>
  <si>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</si>
  <si>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</si>
  <si>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</si>
  <si>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</si>
  <si>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</si>
  <si>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</si>
  <si>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</si>
  <si>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</si>
  <si>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</si>
  <si>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</si>
  <si>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</si>
  <si>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</si>
  <si>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</si>
  <si>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</si>
  <si>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</si>
  <si>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</si>
  <si>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</si>
  <si>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</si>
  <si>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</si>
  <si>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</si>
  <si>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</si>
  <si>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</si>
  <si>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</si>
  <si>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</si>
  <si>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</si>
  <si>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</si>
  <si>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</si>
  <si>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</si>
  <si>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</si>
  <si>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</si>
  <si>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</si>
  <si>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</si>
  <si>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</si>
  <si>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</si>
  <si>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</si>
  <si>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</si>
  <si>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</si>
  <si>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</si>
  <si>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</si>
  <si>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</si>
  <si>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</si>
  <si>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</si>
  <si>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</si>
  <si>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</si>
  <si>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</si>
  <si>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</si>
  <si>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</si>
  <si>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</si>
  <si>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</si>
  <si>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</si>
  <si>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</si>
  <si>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</si>
  <si>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</si>
  <si>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</si>
  <si>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</si>
  <si>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</si>
  <si>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</si>
  <si>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</si>
  <si>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</si>
  <si>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</si>
  <si>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</si>
  <si>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</si>
  <si>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</si>
  <si>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</si>
  <si>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</si>
  <si>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</si>
  <si>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</si>
  <si>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</si>
  <si>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</si>
  <si>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</si>
  <si>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</si>
  <si>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</si>
  <si>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</si>
  <si>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</si>
  <si>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</si>
  <si>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</si>
  <si>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</si>
  <si>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</si>
  <si>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</si>
  <si>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</si>
  <si>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</si>
  <si>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</si>
  <si>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</si>
  <si>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</si>
  <si>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</si>
  <si>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</si>
  <si>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</si>
  <si>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</si>
  <si>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</si>
  <si>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</si>
  <si>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</si>
  <si>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</si>
  <si>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</si>
  <si>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</si>
  <si>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</si>
  <si>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</si>
  <si>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</si>
  <si>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</si>
  <si>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</si>
  <si>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</si>
  <si>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</si>
  <si>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</si>
  <si>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</si>
  <si>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</si>
  <si>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</si>
  <si>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</si>
  <si>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</si>
  <si>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</si>
  <si>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</si>
  <si>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</si>
  <si>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</si>
  <si>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</si>
  <si>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</si>
  <si>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</si>
  <si>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</si>
  <si>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</si>
  <si>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</si>
  <si>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</si>
  <si>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</si>
  <si>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</si>
  <si>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</si>
  <si>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</si>
  <si>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</si>
  <si>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</si>
  <si>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</si>
  <si>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</si>
  <si>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</si>
  <si>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</si>
  <si>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</si>
  <si>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</si>
  <si>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</si>
  <si>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</si>
  <si>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</si>
  <si>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</si>
  <si>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</si>
  <si>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</si>
  <si>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</si>
  <si>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</si>
  <si>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</si>
  <si>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</si>
  <si>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</si>
  <si>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</si>
  <si>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</si>
  <si>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</si>
  <si>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</si>
  <si>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</si>
  <si>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</si>
  <si>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</si>
  <si>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</si>
  <si>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</si>
  <si>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</si>
  <si>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</si>
  <si>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</si>
  <si>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</si>
  <si>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</si>
  <si>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</si>
  <si>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</si>
  <si>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</si>
  <si>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</si>
  <si>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</si>
  <si>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</si>
  <si>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</si>
  <si>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</si>
  <si>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</si>
  <si>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</si>
  <si>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</si>
  <si>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</si>
  <si>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</si>
  <si>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</si>
  <si>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</si>
  <si>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</si>
  <si>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</si>
  <si>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</si>
  <si>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</si>
  <si>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</si>
  <si>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</si>
  <si>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</si>
  <si>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</si>
  <si>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</si>
  <si>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</si>
  <si>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</si>
  <si>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</si>
  <si>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</si>
  <si>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</si>
  <si>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</si>
  <si>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</si>
  <si>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</si>
  <si>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</si>
  <si>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</si>
  <si>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</si>
  <si>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</si>
  <si>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</si>
  <si>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</si>
  <si>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</si>
  <si>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</si>
  <si>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</si>
  <si>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</si>
  <si>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</si>
  <si>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</si>
  <si>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</si>
  <si>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</si>
  <si>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</si>
  <si>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</si>
  <si>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</si>
  <si>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</si>
  <si>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</si>
  <si>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</si>
  <si>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</si>
  <si>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</si>
  <si>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</si>
  <si>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</si>
  <si>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</si>
  <si>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</si>
  <si>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</si>
  <si>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</si>
  <si>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</si>
  <si>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</si>
  <si>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</si>
  <si>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</si>
  <si>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</si>
  <si>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</si>
  <si>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</si>
  <si>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</si>
  <si>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</si>
  <si>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</si>
  <si>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</si>
  <si>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</si>
  <si>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</si>
  <si>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</si>
  <si>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</si>
  <si>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</si>
  <si>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</si>
  <si>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</si>
  <si>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</si>
  <si>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</si>
  <si>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</si>
  <si>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</si>
  <si>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</si>
  <si>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</si>
  <si>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</si>
  <si>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</si>
  <si>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</si>
  <si>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</si>
  <si>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</si>
  <si>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</si>
  <si>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</si>
  <si>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</si>
  <si>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</si>
  <si>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</si>
  <si>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</si>
  <si>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</si>
  <si>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</si>
  <si>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</si>
  <si>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</si>
  <si>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</si>
  <si>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</si>
  <si>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</si>
  <si>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</si>
  <si>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</si>
  <si>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</si>
  <si>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</si>
  <si>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</si>
  <si>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</si>
  <si>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</si>
  <si>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</si>
  <si>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</si>
  <si>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</si>
  <si>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</si>
  <si>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</si>
  <si>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</si>
  <si>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</si>
  <si>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</si>
  <si>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</si>
  <si>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</si>
  <si>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</si>
  <si>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</si>
  <si>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</si>
  <si>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</si>
  <si>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</si>
  <si>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</si>
  <si>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</si>
  <si>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</si>
  <si>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</si>
  <si>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</si>
  <si>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</si>
  <si>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</si>
  <si>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</si>
  <si>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</si>
  <si>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</si>
  <si>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</si>
  <si>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</si>
  <si>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</si>
  <si>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</si>
  <si>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</si>
  <si>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</si>
  <si>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</si>
  <si>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</si>
  <si>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</si>
  <si>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</si>
  <si>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</si>
  <si>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</si>
  <si>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</si>
  <si>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</si>
  <si>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</si>
  <si>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</si>
  <si>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</si>
  <si>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</si>
  <si>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</si>
  <si>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</si>
  <si>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</si>
  <si>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</si>
  <si>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</si>
  <si>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</si>
  <si>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</si>
  <si>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</si>
  <si>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</si>
  <si>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</si>
  <si>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</si>
  <si>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</si>
  <si>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</si>
  <si>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</si>
  <si>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</si>
  <si>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</si>
  <si>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</si>
  <si>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</si>
  <si>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</si>
  <si>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</si>
  <si>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</si>
  <si>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</si>
  <si>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</si>
  <si>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</si>
  <si>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</si>
  <si>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</si>
  <si>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</si>
  <si>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</si>
  <si>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</si>
  <si>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</si>
  <si>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</si>
  <si>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</si>
  <si>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</si>
  <si>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</si>
  <si>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</si>
  <si>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</si>
  <si>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</si>
  <si>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</si>
  <si>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</si>
  <si>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</si>
  <si>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</si>
  <si>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</si>
  <si>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</si>
  <si>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</si>
  <si>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</si>
  <si>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</si>
  <si>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</si>
  <si>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</si>
  <si>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</si>
  <si>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</si>
  <si>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</si>
  <si>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</si>
  <si>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</si>
  <si>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</si>
  <si>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</si>
  <si>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</si>
  <si>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</si>
  <si>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</si>
  <si>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</si>
  <si>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</si>
  <si>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</si>
  <si>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</si>
  <si>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</si>
  <si>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</si>
  <si>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</si>
  <si>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</si>
  <si>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</si>
  <si>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</si>
  <si>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</si>
  <si>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</si>
  <si>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</si>
  <si>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</si>
  <si>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</si>
  <si>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</si>
  <si>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</si>
  <si>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</si>
  <si>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</si>
  <si>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</si>
  <si>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</si>
  <si>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</si>
  <si>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</si>
  <si>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</si>
  <si>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</si>
  <si>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</si>
  <si>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</si>
  <si>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</si>
  <si>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</si>
  <si>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</si>
  <si>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</si>
  <si>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</si>
  <si>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</si>
  <si>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</si>
  <si>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</si>
  <si>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</si>
  <si>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</si>
  <si>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</si>
  <si>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</si>
  <si>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</si>
  <si>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</si>
  <si>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</si>
  <si>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</si>
  <si>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</si>
  <si>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</si>
  <si>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</si>
  <si>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</si>
  <si>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</si>
  <si>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</si>
  <si>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</si>
  <si>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</si>
  <si>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</si>
  <si>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</si>
  <si>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</si>
  <si>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</si>
  <si>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</si>
  <si>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</si>
  <si>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</si>
  <si>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</si>
  <si>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</si>
  <si>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</si>
  <si>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</si>
  <si>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</si>
  <si>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</si>
  <si>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</si>
  <si>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</si>
  <si>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</si>
  <si>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</si>
  <si>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</si>
  <si>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</si>
  <si>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</si>
  <si>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</si>
  <si>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</si>
  <si>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</si>
  <si>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</si>
  <si>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</si>
  <si>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</si>
  <si>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</si>
  <si>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</si>
  <si>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</si>
  <si>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</si>
  <si>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</si>
  <si>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</si>
  <si>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</si>
  <si>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</si>
  <si>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</si>
  <si>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</si>
  <si>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</si>
  <si>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</si>
  <si>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</si>
  <si>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</si>
  <si>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</si>
  <si>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</si>
  <si>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</si>
  <si>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</si>
  <si>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</si>
  <si>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</si>
  <si>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</si>
  <si>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</si>
  <si>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</si>
  <si>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</si>
  <si>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</si>
  <si>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</si>
  <si>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</si>
  <si>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</si>
  <si>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</si>
  <si>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</si>
  <si>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</si>
  <si>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</si>
  <si>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</si>
  <si>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</si>
  <si>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</si>
  <si>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</si>
  <si>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</si>
  <si>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</si>
  <si>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</si>
  <si>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</si>
  <si>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</si>
  <si>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</si>
  <si>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</si>
  <si>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</si>
  <si>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</si>
  <si>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</si>
  <si>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</si>
  <si>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</si>
  <si>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</si>
  <si>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</si>
  <si>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</si>
  <si>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</si>
  <si>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</si>
  <si>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</si>
  <si>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</si>
  <si>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</si>
  <si>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</si>
  <si>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</si>
  <si>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</si>
  <si>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</si>
  <si>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</si>
  <si>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</si>
  <si>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</si>
  <si>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</si>
  <si>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</si>
  <si>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</si>
  <si>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</si>
  <si>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</si>
  <si>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</si>
  <si>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</si>
  <si>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</si>
  <si>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</si>
  <si>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</si>
  <si>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</si>
  <si>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</si>
  <si>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</si>
  <si>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</si>
  <si>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</si>
  <si>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</si>
  <si>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</si>
  <si>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</si>
  <si>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</si>
  <si>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</si>
  <si>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</si>
  <si>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</si>
  <si>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</si>
  <si>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</si>
  <si>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</si>
  <si>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</si>
  <si>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</si>
  <si>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</si>
  <si>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</si>
  <si>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</si>
  <si>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</si>
  <si>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</si>
  <si>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</si>
  <si>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</si>
  <si>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</si>
  <si>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</si>
  <si>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</si>
  <si>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</si>
  <si>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</si>
  <si>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</si>
  <si>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</si>
  <si>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</si>
  <si>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</si>
  <si>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</si>
  <si>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</si>
  <si>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</si>
  <si>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</si>
  <si>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</si>
  <si>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</si>
  <si>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</si>
  <si>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</si>
  <si>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</si>
  <si>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</si>
  <si>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</si>
  <si>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</si>
  <si>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</si>
  <si>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</si>
  <si>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</si>
  <si>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</si>
  <si>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</si>
  <si>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</si>
  <si>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</si>
  <si>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</si>
  <si>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</si>
  <si>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</si>
  <si>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</si>
  <si>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</si>
  <si>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</si>
  <si>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</si>
  <si>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</si>
  <si>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</si>
  <si>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</si>
  <si>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</si>
  <si>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</si>
  <si>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</si>
  <si>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</si>
  <si>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</si>
  <si>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</si>
  <si>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</si>
  <si>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</si>
  <si>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</si>
  <si>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</si>
  <si>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</si>
  <si>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</si>
  <si>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</si>
  <si>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</si>
  <si>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</si>
  <si>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</si>
  <si>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</si>
  <si>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</si>
  <si>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</si>
  <si>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</si>
  <si>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</si>
  <si>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</si>
  <si>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</si>
  <si>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</si>
  <si>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</si>
  <si>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</si>
  <si>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</si>
  <si>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</si>
  <si>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</si>
  <si>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</si>
  <si>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</si>
  <si>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</si>
  <si>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</si>
  <si>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</si>
  <si>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</si>
  <si>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</si>
  <si>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</si>
  <si>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</si>
  <si>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</si>
  <si>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</si>
  <si>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</si>
  <si>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</si>
  <si>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</si>
  <si>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</si>
  <si>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</si>
  <si>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</si>
  <si>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</si>
  <si>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</si>
  <si>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</si>
  <si>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</si>
  <si>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</si>
  <si>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</si>
  <si>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</si>
  <si>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</si>
  <si>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</si>
  <si>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</si>
  <si>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</si>
  <si>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</si>
  <si>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</si>
  <si>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</si>
  <si>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</si>
  <si>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</si>
  <si>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</si>
  <si>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</si>
  <si>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</si>
  <si>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</si>
  <si>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</si>
  <si>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</si>
  <si>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</si>
  <si>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</si>
  <si>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</si>
  <si>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</si>
  <si>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</si>
  <si>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</si>
  <si>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</si>
  <si>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</si>
  <si>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</si>
  <si>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</si>
  <si>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</si>
  <si>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</si>
  <si>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</si>
  <si>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</si>
  <si>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</si>
  <si>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</si>
  <si>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</si>
  <si>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</si>
  <si>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</si>
  <si>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</si>
  <si>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</si>
  <si>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</si>
  <si>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</si>
  <si>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</si>
  <si>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</si>
  <si>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</si>
  <si>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</si>
  <si>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</si>
  <si>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</si>
  <si>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</si>
  <si>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</si>
  <si>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</si>
  <si>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</si>
  <si>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</si>
  <si>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</si>
  <si>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</si>
  <si>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</si>
  <si>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</si>
  <si>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</si>
  <si>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</si>
  <si>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</si>
  <si>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</si>
  <si>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</si>
  <si>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s</t>
  </si>
  <si>
    <t>Average_Donation</t>
  </si>
  <si>
    <t>Percent_Funded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</si>
  <si>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</si>
  <si>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</si>
  <si>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</si>
  <si>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</si>
  <si>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</si>
  <si>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</si>
  <si>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</si>
  <si>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</si>
  <si>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</si>
  <si>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</si>
  <si>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</si>
  <si>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</si>
  <si>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Date_Ended_Conversion</t>
  </si>
  <si>
    <t>Date_Created_Conversion</t>
  </si>
  <si>
    <t>Goal</t>
  </si>
  <si>
    <t>Number Successful</t>
  </si>
  <si>
    <t xml:space="preserve">Number Failed </t>
  </si>
  <si>
    <t xml:space="preserve">Number Cancelled </t>
  </si>
  <si>
    <t xml:space="preserve">Total Projects </t>
  </si>
  <si>
    <t>Percentage Successful</t>
  </si>
  <si>
    <t>Percentage Failed</t>
  </si>
  <si>
    <t>Percentage Canceled</t>
  </si>
  <si>
    <t>less than 1000</t>
  </si>
  <si>
    <t>1000-4999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</si>
  <si>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</si>
  <si>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</si>
  <si>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</si>
  <si>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</si>
  <si>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</si>
  <si>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</si>
  <si>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</si>
  <si>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</si>
  <si>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</si>
  <si>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&gt;/= 50000</t>
  </si>
  <si>
    <t xml:space="preserve">Years </t>
  </si>
  <si>
    <t>Mean</t>
  </si>
  <si>
    <t>Median</t>
  </si>
  <si>
    <t>Min</t>
  </si>
  <si>
    <t>Max</t>
  </si>
  <si>
    <t>Variance</t>
  </si>
  <si>
    <t xml:space="preserve">St Dev </t>
  </si>
  <si>
    <t>Successful</t>
  </si>
  <si>
    <t xml:space="preserve">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</si>
</sst>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C600"/>
      <name val="Calibri"/>
      <family val="2"/>
      <scheme val="minor"/>
    </font>
    <font>
      <sz val="16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0" fillId="0" borderId="0" xfId="4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C600"/>
      <color rgb="FF2640FF"/>
      <color rgb="FFB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finished.xlsx]Sheet3!By Parent Category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Sheet3!$B$6:$B$15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6-7844-A1E5-7F1A32E6737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Sheet3!$C$6:$C$15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2FF-1445-A437-020F501B331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Sheet3!$D$6:$D$15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2FF-1445-A437-020F501B331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Sheet3!$E$6:$E$15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2FF-1445-A437-020F501B3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084304"/>
        <c:axId val="1624814687"/>
      </c:barChart>
      <c:catAx>
        <c:axId val="2470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14687"/>
        <c:crosses val="autoZero"/>
        <c:auto val="1"/>
        <c:lblAlgn val="ctr"/>
        <c:lblOffset val="100"/>
        <c:noMultiLvlLbl val="0"/>
      </c:catAx>
      <c:valAx>
        <c:axId val="1624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finished.xlsx]Sheet4!By Sub Category 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64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C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0-D347-BAF8-0875AAEAE4E9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25F-CB4E-96B5-37671BCC8B33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2640FF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5F-CB4E-96B5-37671BCC8B33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C600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25F-CB4E-96B5-37671BCC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052095"/>
        <c:axId val="1685698287"/>
      </c:barChart>
      <c:catAx>
        <c:axId val="16550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98287"/>
        <c:crosses val="autoZero"/>
        <c:auto val="1"/>
        <c:lblAlgn val="ctr"/>
        <c:lblOffset val="100"/>
        <c:noMultiLvlLbl val="0"/>
      </c:catAx>
      <c:valAx>
        <c:axId val="16856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finished.xlsx]Sheet1!PivotTable12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C600"/>
            </a:solidFill>
            <a:round/>
          </a:ln>
          <a:effectLst/>
        </c:spPr>
        <c:marker>
          <c:symbol val="circle"/>
          <c:size val="5"/>
          <c:spPr>
            <a:solidFill>
              <a:srgbClr val="00C6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6-7443-BD51-DB2D4276737F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736-7443-BD51-DB2D4276737F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C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6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736-7443-BD51-DB2D4276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952111"/>
        <c:axId val="1679194863"/>
      </c:lineChart>
      <c:catAx>
        <c:axId val="16789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94863"/>
        <c:crosses val="autoZero"/>
        <c:auto val="1"/>
        <c:lblAlgn val="ctr"/>
        <c:lblOffset val="100"/>
        <c:noMultiLvlLbl val="0"/>
      </c:catAx>
      <c:valAx>
        <c:axId val="16791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5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vs Goal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C600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&gt;/=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0-F349-BFC6-7CEBC23C2C97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&gt;/=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0-F349-BFC6-7CEBC23C2C97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&gt;/=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0-F349-BFC6-7CEBC23C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1695"/>
        <c:axId val="1397008623"/>
      </c:lineChart>
      <c:catAx>
        <c:axId val="15610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8623"/>
        <c:crosses val="autoZero"/>
        <c:auto val="1"/>
        <c:lblAlgn val="ctr"/>
        <c:lblOffset val="100"/>
        <c:noMultiLvlLbl val="0"/>
      </c:catAx>
      <c:valAx>
        <c:axId val="13970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54510</xdr:colOff>
      <xdr:row>17</xdr:row>
      <xdr:rowOff>104668</xdr:rowOff>
    </xdr:from>
    <xdr:to>
      <xdr:col>7</xdr:col>
      <xdr:colOff>356742</xdr:colOff>
      <xdr:row>34</xdr:row>
      <xdr:rowOff>71348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87EFD-B806-B278-F541-FBA152B2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6</xdr:row>
      <xdr:rowOff>88900</xdr:rowOff>
    </xdr:from>
    <xdr:to>
      <xdr:col>14</xdr:col>
      <xdr:colOff>596900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15B0C-76EE-3F0F-8EA4-45FA1CF6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3</xdr:row>
      <xdr:rowOff>19050</xdr:rowOff>
    </xdr:from>
    <xdr:to>
      <xdr:col>10</xdr:col>
      <xdr:colOff>488950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906B9-88DF-9A44-B159-2161C0B76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637116</xdr:colOff>
      <xdr:row>13</xdr:row>
      <xdr:rowOff>31750</xdr:rowOff>
    </xdr:from>
    <xdr:to>
      <xdr:col>7</xdr:col>
      <xdr:colOff>1016000</xdr:colOff>
      <xdr:row>28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B3BF8-4580-61B9-8C69-B096A7D9D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9.60490416667" createdVersion="8" refreshedVersion="8" minRefreshableVersion="3" recordCount="1000" xr:uid="{0FE3D465-487A-F448-88C0-11079A1084B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c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9.686086805559" createdVersion="8" refreshedVersion="8" minRefreshableVersion="3" recordCount="1000" xr:uid="{90E58B1D-45B4-E54F-801C-76B4BAE6AF90}">
  <cacheSource type="worksheet">
    <worksheetSource ref="B1:T1001" sheet="Crowdfunding"/>
  </cacheSource>
  <cacheFields count="22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eadline" numFmtId="0">
      <sharedItems containsSemiMixedTypes="0" containsString="0" containsNumber="1" containsInteger="1" minValue="1263016800" maxValue="1581314400"/>
    </cacheField>
    <cacheField name="Data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a_Created_Conversion)" numFmtId="0" databaseField="0">
      <fieldGroup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a_Created_Conversion)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a_Created_Conversion)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6DA29-9184-FD41-B2E3-2201AD92C5CD}" name="By Parent Category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2B6DB-E992-4F46-86AE-88F0A9711C78}" name="By Sub Category 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C1827-AFBC-1942-A302-7AC3AF021868}" name="PivotTable1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M1" workbookViewId="0">
      <selection activeCell="M8" sqref="M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customWidth="1"/>
    <col min="7" max="7" width="11" customWidth="1"/>
    <col min="8" max="8" width="13" bestFit="1" customWidth="1"/>
    <col min="9" max="9" width="16.33203125" customWidth="1"/>
    <col min="10" max="10" width="12.6640625" customWidth="1"/>
    <col min="12" max="12" width="11.1640625" bestFit="1" customWidth="1"/>
    <col min="13" max="13" width="22" customWidth="1"/>
    <col min="14" max="14" width="11.6640625" customWidth="1"/>
    <col min="15" max="15" width="19.5" customWidth="1"/>
    <col min="18" max="19" width="28" bestFit="1" customWidth="1"/>
    <col min="20" max="20" width="1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2071</v>
      </c>
      <c r="G1" s="1" t="s">
        <v>4</v>
      </c>
      <c r="H1" s="1" t="s">
        <v>5</v>
      </c>
      <c r="I1" s="1" t="s">
        <v>2070</v>
      </c>
      <c r="J1" s="1" t="s">
        <v>6</v>
      </c>
      <c r="K1" s="1" t="s">
        <v>7</v>
      </c>
      <c r="L1" s="1" t="s">
        <v>8</v>
      </c>
      <c r="M1" s="1" t="s">
        <v>2085</v>
      </c>
      <c r="N1" s="1" t="s">
        <v>9</v>
      </c>
      <c r="O1" s="1" t="s">
        <v>2084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8">
        <f t="shared" ref="M3:M66" si="1">(((L3/60)/60)/24)+DATE(1970,1,1)</f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>
        <f t="shared" ref="I4:I67" si="3">E4/H4</f>
        <v>100.01614035087719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E66/D66</f>
        <v>0.97642857142857142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 s="8">
        <f t="shared" ref="M67:M130" si="5">(((L67/60)/60)/24)+DATE(1970,1,1)</f>
        <v>40570.25</v>
      </c>
      <c r="N67">
        <v>1296712800</v>
      </c>
      <c r="O67" s="8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E130/D130</f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5"/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 s="8">
        <f t="shared" ref="M131:M194" si="9">(((L131/60)/60)/24)+DATE(1970,1,1)</f>
        <v>42038.25</v>
      </c>
      <c r="N131">
        <v>1425103200</v>
      </c>
      <c r="O131" s="8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 s="8">
        <f t="shared" si="9"/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>
        <f t="shared" si="11"/>
        <v>46.338461538461537</v>
      </c>
      <c r="J195" t="s">
        <v>21</v>
      </c>
      <c r="K195" t="s">
        <v>22</v>
      </c>
      <c r="L195">
        <v>1523163600</v>
      </c>
      <c r="M195" s="8">
        <f t="shared" ref="M195:M258" si="13">(((L195/60)/60)/24)+DATE(1970,1,1)</f>
        <v>43198.208333333328</v>
      </c>
      <c r="N195">
        <v>1523509200</v>
      </c>
      <c r="O195" s="8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>
        <f t="shared" si="15"/>
        <v>35.958333333333336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>
        <f t="shared" si="15"/>
        <v>74.461538461538467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>
        <f t="shared" si="15"/>
        <v>63.225000000000001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>
        <f t="shared" si="15"/>
        <v>28.044247787610619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>
        <f t="shared" si="15"/>
        <v>60.984615384615381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>
        <f t="shared" si="15"/>
        <v>42.125874125874127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>
        <f t="shared" si="15"/>
        <v>62.003211991434689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>
        <f t="shared" si="15"/>
        <v>39.235294117647058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>
        <f t="shared" si="15"/>
        <v>54.993116108306566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>
        <f t="shared" si="15"/>
        <v>87.966702470461868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>
        <f t="shared" si="15"/>
        <v>39.010869565217391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>
        <f t="shared" si="15"/>
        <v>75.84210526315789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>
        <f t="shared" si="15"/>
        <v>76.268292682926827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>
        <f t="shared" si="15"/>
        <v>38.019801980198018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>
        <f t="shared" si="15"/>
        <v>63.93333333333333</v>
      </c>
      <c r="J258" t="s">
        <v>40</v>
      </c>
      <c r="K258" t="s">
        <v>41</v>
      </c>
      <c r="L258">
        <v>1453615200</v>
      </c>
      <c r="M258" s="8">
        <f t="shared" si="13"/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 s="8">
        <f t="shared" ref="M259:M322" si="17">(((L259/60)/60)/24)+DATE(1970,1,1)</f>
        <v>41338.25</v>
      </c>
      <c r="N259">
        <v>1363669200</v>
      </c>
      <c r="O259" s="8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>
        <f t="shared" si="19"/>
        <v>57.936123348017624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>
        <f t="shared" si="19"/>
        <v>26.996228786926462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>
        <f t="shared" si="19"/>
        <v>51.533333333333331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>
        <f t="shared" si="19"/>
        <v>40.030075187969928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>
        <f t="shared" si="19"/>
        <v>73.012609117361791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>
        <f t="shared" si="19"/>
        <v>52.310344827586206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>
        <f t="shared" si="19"/>
        <v>61.765151515151516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>
        <f t="shared" si="19"/>
        <v>39.970802919708028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>
        <f t="shared" si="19"/>
        <v>101.01541850220265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>
        <f t="shared" si="19"/>
        <v>36.004712041884815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>
        <f t="shared" si="19"/>
        <v>88.21052631578948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>
        <f t="shared" si="19"/>
        <v>65.240384615384613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>
        <f t="shared" si="19"/>
        <v>39.877551020408163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>
        <f t="shared" si="19"/>
        <v>98.914285714285711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>
        <f t="shared" si="19"/>
        <v>73.428571428571431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>
        <f t="shared" si="19"/>
        <v>109.04109589041096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>
        <f t="shared" si="19"/>
        <v>103.87096774193549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>
        <f t="shared" si="19"/>
        <v>59.268518518518519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>
        <f t="shared" si="19"/>
        <v>53.117647058823529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8">
        <f t="shared" si="17"/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>
        <f t="shared" si="19"/>
        <v>65.000810372771468</v>
      </c>
      <c r="J323" t="s">
        <v>21</v>
      </c>
      <c r="K323" t="s">
        <v>22</v>
      </c>
      <c r="L323">
        <v>1301634000</v>
      </c>
      <c r="M323" s="8">
        <f t="shared" ref="M323:M386" si="21">(((L323/60)/60)/24)+DATE(1970,1,1)</f>
        <v>40634.208333333336</v>
      </c>
      <c r="N323">
        <v>1302325200</v>
      </c>
      <c r="O323" s="8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>
        <f t="shared" si="23"/>
        <v>82.615384615384613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>
        <f t="shared" si="23"/>
        <v>80.780821917808225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>
        <f t="shared" si="23"/>
        <v>30.363636363636363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>
        <f t="shared" si="23"/>
        <v>63.994402985074629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>
        <f t="shared" si="23"/>
        <v>88.966921119592882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>
        <f t="shared" si="23"/>
        <v>76.990453460620529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>
        <f t="shared" si="23"/>
        <v>97.146341463414629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>
        <f t="shared" si="23"/>
        <v>33.013605442176868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>
        <f t="shared" si="23"/>
        <v>99.950602409638549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>
        <f t="shared" si="23"/>
        <v>69.966767371601208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>
        <f t="shared" si="23"/>
        <v>41.005742176284812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>
        <f t="shared" si="23"/>
        <v>103.96316359696641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>
        <f t="shared" si="23"/>
        <v>85.775000000000006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>
        <f t="shared" si="23"/>
        <v>24.933333333333334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>
        <f t="shared" si="23"/>
        <v>59.011948529411768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>
        <f t="shared" si="23"/>
        <v>50.05215419501134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>
        <f t="shared" si="23"/>
        <v>40.14173228346457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>
        <f t="shared" si="23"/>
        <v>70.090140845070422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>
        <f t="shared" si="23"/>
        <v>66.181818181818187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>
        <f t="shared" si="23"/>
        <v>86.611940298507463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E386/D386</f>
        <v>1.7200961538461539</v>
      </c>
      <c r="G386" t="s">
        <v>20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 s="8">
        <f t="shared" si="21"/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 s="8">
        <f t="shared" ref="M387:M450" si="25">(((L387/60)/60)/24)+DATE(1970,1,1)</f>
        <v>43553.208333333328</v>
      </c>
      <c r="N387">
        <v>1556600400</v>
      </c>
      <c r="O387" s="8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>
        <f t="shared" si="27"/>
        <v>100.93160377358491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>
        <f t="shared" si="27"/>
        <v>29.09271523178808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>
        <f t="shared" si="27"/>
        <v>42.006218905472636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>
        <f t="shared" si="27"/>
        <v>66.022316684378325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>
        <f t="shared" si="27"/>
        <v>60.981609195402299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>
        <f t="shared" si="27"/>
        <v>87.960784313725483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>
        <f t="shared" si="27"/>
        <v>28.998544660724033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>
        <f t="shared" si="27"/>
        <v>30.028708133971293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>
        <f t="shared" si="27"/>
        <v>41.005559416261292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>
        <f t="shared" si="27"/>
        <v>62.866666666666667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>
        <f t="shared" si="27"/>
        <v>50.974576271186443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>
        <f t="shared" si="27"/>
        <v>97.055555555555557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>
        <f t="shared" si="27"/>
        <v>24.867469879518072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>
        <f t="shared" si="27"/>
        <v>62.967871485943775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>
        <f t="shared" si="27"/>
        <v>65.321428571428569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>
        <f t="shared" si="27"/>
        <v>69.989010989010993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>
        <f t="shared" si="27"/>
        <v>83.023989898989896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>
        <f t="shared" si="27"/>
        <v>29.99462365591398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>
        <f t="shared" si="27"/>
        <v>75.014876033057845</v>
      </c>
      <c r="J450" t="s">
        <v>21</v>
      </c>
      <c r="K450" t="s">
        <v>22</v>
      </c>
      <c r="L450">
        <v>1365915600</v>
      </c>
      <c r="M450" s="8">
        <f t="shared" si="25"/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 s="8">
        <f t="shared" ref="M451:M514" si="29">(((L451/60)/60)/24)+DATE(1970,1,1)</f>
        <v>43530.25</v>
      </c>
      <c r="N451">
        <v>1553317200</v>
      </c>
      <c r="O451" s="8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>
        <f t="shared" ref="I452:I515" si="31">E452/H452</f>
        <v>4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>
        <f t="shared" si="31"/>
        <v>29.001272669424118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>
        <f t="shared" si="31"/>
        <v>98.225806451612897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>
        <f t="shared" si="31"/>
        <v>87.001693480101608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>
        <f t="shared" si="31"/>
        <v>45.205128205128204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>
        <f t="shared" si="31"/>
        <v>37.001341561577675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>
        <f t="shared" si="31"/>
        <v>94.976947040498445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>
        <f t="shared" si="31"/>
        <v>28.956521739130434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>
        <f t="shared" si="31"/>
        <v>55.993396226415094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>
        <f t="shared" si="31"/>
        <v>54.038095238095238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>
        <f t="shared" si="31"/>
        <v>66.997115384615384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>
        <f t="shared" si="31"/>
        <v>107.91401869158878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>
        <f t="shared" si="31"/>
        <v>69.009501187648453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>
        <f t="shared" si="31"/>
        <v>39.006568144499177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>
        <f t="shared" si="31"/>
        <v>110.3625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>
        <f t="shared" si="31"/>
        <v>94.857142857142861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>
        <f t="shared" si="31"/>
        <v>64.95597484276729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>
        <f t="shared" si="31"/>
        <v>50.97422680412371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>
        <f t="shared" si="31"/>
        <v>104.94260869565217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>
        <f t="shared" si="31"/>
        <v>84.028301886792448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>
        <f t="shared" si="31"/>
        <v>102.85915492957747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>
        <f t="shared" si="31"/>
        <v>39.962085308056871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>
        <f t="shared" si="31"/>
        <v>51.001785714285717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>
        <f t="shared" si="31"/>
        <v>40.823008849557525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>
        <f t="shared" si="31"/>
        <v>58.999637155297535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>
        <f t="shared" si="31"/>
        <v>71.156069364161851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>
        <f t="shared" si="31"/>
        <v>99.494252873563212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>
        <f t="shared" si="31"/>
        <v>103.98634590377114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>
        <f t="shared" si="31"/>
        <v>76.555555555555557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>
        <f t="shared" si="31"/>
        <v>87.068592057761734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>
        <f t="shared" si="31"/>
        <v>48.99554707379135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>
        <f t="shared" si="31"/>
        <v>42.969135802469133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>
        <f t="shared" si="31"/>
        <v>33.428571428571431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>
        <f t="shared" si="31"/>
        <v>83.982949701619773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>
        <f t="shared" si="31"/>
        <v>101.41739130434783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>
        <f t="shared" si="31"/>
        <v>109.87058823529412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>
        <f t="shared" si="31"/>
        <v>31.916666666666668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>
        <f t="shared" si="31"/>
        <v>70.993450675399103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>
        <f t="shared" si="31"/>
        <v>77.026890756302521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>
        <f t="shared" si="31"/>
        <v>51.059701492537314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>
        <f t="shared" si="31"/>
        <v>68.02051282051282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>
        <f t="shared" si="31"/>
        <v>30.87037037037037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>
        <f t="shared" si="31"/>
        <v>27.908333333333335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>
        <f t="shared" si="31"/>
        <v>79.994818652849744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>
        <f t="shared" si="31"/>
        <v>38.003378378378379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>
        <f t="shared" si="31"/>
        <v>59.990534521158132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>
        <f t="shared" si="31"/>
        <v>37.037634408602152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>
        <f t="shared" si="31"/>
        <v>99.963043478260872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>
        <f t="shared" si="31"/>
        <v>111.6774193548387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>
        <f t="shared" si="31"/>
        <v>36.014409221902014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>
        <f t="shared" si="31"/>
        <v>66.010284810126578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>
        <f t="shared" si="31"/>
        <v>44.05263157894737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>
        <f t="shared" si="31"/>
        <v>52.999726551818434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>
        <f t="shared" si="31"/>
        <v>70.908396946564892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>
        <f t="shared" si="31"/>
        <v>98.060773480662988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E514/D514</f>
        <v>1.3931868131868133</v>
      </c>
      <c r="G514" t="s">
        <v>20</v>
      </c>
      <c r="H514">
        <v>239</v>
      </c>
      <c r="I514">
        <f t="shared" si="31"/>
        <v>53.046025104602514</v>
      </c>
      <c r="J514" t="s">
        <v>21</v>
      </c>
      <c r="K514" t="s">
        <v>22</v>
      </c>
      <c r="L514">
        <v>1404536400</v>
      </c>
      <c r="M514" s="8">
        <f t="shared" si="29"/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>
        <f t="shared" si="31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33">(((L515/60)/60)/24)+DATE(1970,1,1)</f>
        <v>40430.208333333336</v>
      </c>
      <c r="N515">
        <v>1284181200</v>
      </c>
      <c r="O515" s="8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>
        <f t="shared" si="35"/>
        <v>36.067669172932334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>
        <f t="shared" si="35"/>
        <v>63.030732860520096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>
        <f t="shared" si="35"/>
        <v>84.717948717948715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>
        <f t="shared" si="35"/>
        <v>101.97518330513255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>
        <f t="shared" si="35"/>
        <v>29.975609756097562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>
        <f t="shared" si="35"/>
        <v>85.806282722513089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>
        <f t="shared" si="35"/>
        <v>70.82022471910112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>
        <f t="shared" si="35"/>
        <v>40.998484082870135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>
        <f t="shared" si="35"/>
        <v>28.063492063492063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>
        <f t="shared" si="35"/>
        <v>88.054421768707485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>
        <f t="shared" si="35"/>
        <v>90.337500000000006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>
        <f t="shared" si="35"/>
        <v>63.777777777777779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>
        <f t="shared" si="35"/>
        <v>53.995515695067262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>
        <f t="shared" si="35"/>
        <v>48.993956043956047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>
        <f t="shared" si="35"/>
        <v>82.996393146979258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>
        <f t="shared" si="35"/>
        <v>55.08230452674897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>
        <f t="shared" si="35"/>
        <v>62.044554455445542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>
        <f t="shared" si="35"/>
        <v>104.97857142857143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>
        <f t="shared" si="35"/>
        <v>94.044676806083643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>
        <f t="shared" si="35"/>
        <v>44.007716049382715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>
        <f t="shared" si="35"/>
        <v>92.467532467532465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>
        <f t="shared" si="35"/>
        <v>57.072874493927124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>
        <f t="shared" si="35"/>
        <v>109.07848101265823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>
        <f t="shared" si="35"/>
        <v>39.387755102040813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>
        <f t="shared" si="35"/>
        <v>77.022222222222226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>
        <f t="shared" si="35"/>
        <v>92.166666666666671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>
        <f t="shared" si="35"/>
        <v>61.007063197026021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>
        <f t="shared" si="35"/>
        <v>78.068181818181813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>
        <f t="shared" si="35"/>
        <v>59.991289782244557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>
        <f t="shared" si="35"/>
        <v>110.03018372703411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>
        <f t="shared" si="35"/>
        <v>37.99856063332134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>
        <f t="shared" si="35"/>
        <v>96.369565217391298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>
        <f t="shared" si="35"/>
        <v>72.978599221789878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>
        <f t="shared" si="35"/>
        <v>104.36296296296297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>
        <f t="shared" si="35"/>
        <v>102.18852459016394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>
        <f t="shared" si="35"/>
        <v>54.117647058823529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>
        <f t="shared" si="35"/>
        <v>63.222222222222221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>
        <f t="shared" si="35"/>
        <v>104.03228962818004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>
        <f t="shared" si="35"/>
        <v>49.994334277620396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>
        <f t="shared" si="35"/>
        <v>56.015151515151516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>
        <f t="shared" si="35"/>
        <v>48.807692307692307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>
        <f t="shared" si="35"/>
        <v>60.082352941176474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>
        <f t="shared" si="35"/>
        <v>78.990502793296088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>
        <f t="shared" si="35"/>
        <v>53.99499443826474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>
        <f t="shared" si="35"/>
        <v>111.45945945945945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>
        <f t="shared" si="35"/>
        <v>60.922131147540981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>
        <f t="shared" si="35"/>
        <v>26.0015444015444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>
        <f t="shared" si="35"/>
        <v>80.993208828522924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>
        <f t="shared" si="35"/>
        <v>34.995963302752294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>
        <f t="shared" si="35"/>
        <v>94.142857142857139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>
        <f t="shared" si="35"/>
        <v>52.085106382978722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>
        <f t="shared" si="35"/>
        <v>24.986666666666668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>
        <f t="shared" si="35"/>
        <v>69.215277777777771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>
        <f t="shared" si="35"/>
        <v>93.944444444444443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>
        <f t="shared" si="35"/>
        <v>98.40625</v>
      </c>
      <c r="J578" t="s">
        <v>21</v>
      </c>
      <c r="K578" t="s">
        <v>22</v>
      </c>
      <c r="L578">
        <v>1509512400</v>
      </c>
      <c r="M578" s="8">
        <f t="shared" si="33"/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>
        <f t="shared" si="35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37">(((L579/60)/60)/24)+DATE(1970,1,1)</f>
        <v>40613.25</v>
      </c>
      <c r="N579">
        <v>1302066000</v>
      </c>
      <c r="O579" s="8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>
        <f t="shared" si="39"/>
        <v>72.05747126436782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>
        <f t="shared" si="39"/>
        <v>48.003209242618745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>
        <f t="shared" si="39"/>
        <v>54.098591549295776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>
        <f t="shared" si="39"/>
        <v>107.88095238095238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>
        <f t="shared" si="39"/>
        <v>67.034103410341032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>
        <f t="shared" si="39"/>
        <v>64.01425914445133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>
        <f t="shared" si="39"/>
        <v>96.066176470588232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>
        <f t="shared" si="39"/>
        <v>51.184615384615384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>
        <f t="shared" si="39"/>
        <v>43.92307692307692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>
        <f t="shared" si="39"/>
        <v>91.021198830409361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>
        <f t="shared" si="39"/>
        <v>50.127450980392155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>
        <f t="shared" si="39"/>
        <v>67.720930232558146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>
        <f t="shared" si="39"/>
        <v>61.03921568627451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>
        <f t="shared" si="39"/>
        <v>80.011857707509876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>
        <f t="shared" si="39"/>
        <v>47.001497753369947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>
        <f t="shared" si="39"/>
        <v>71.127388535031841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>
        <f t="shared" si="39"/>
        <v>89.99079189686924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>
        <f t="shared" si="39"/>
        <v>43.032786885245905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>
        <f t="shared" si="39"/>
        <v>67.997714808043881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>
        <f t="shared" si="39"/>
        <v>73.004566210045667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>
        <f t="shared" si="39"/>
        <v>62.341463414634148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>
        <f t="shared" si="39"/>
        <v>67.103092783505161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>
        <f t="shared" si="39"/>
        <v>79.978947368421046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>
        <f t="shared" si="39"/>
        <v>62.176470588235297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>
        <f t="shared" si="39"/>
        <v>53.005950297514879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>
        <f t="shared" si="39"/>
        <v>57.738317757009348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>
        <f t="shared" si="39"/>
        <v>81.016591928251117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>
        <f t="shared" si="39"/>
        <v>35.047468354430379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>
        <f t="shared" si="39"/>
        <v>102.92307692307692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>
        <f t="shared" si="39"/>
        <v>27.998126756166094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>
        <f t="shared" si="39"/>
        <v>75.733333333333334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>
        <f t="shared" si="39"/>
        <v>45.026041666666664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>
        <f t="shared" si="39"/>
        <v>56.991701244813278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>
        <f t="shared" si="39"/>
        <v>85.223529411764702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>
        <f t="shared" si="39"/>
        <v>50.962184873949582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>
        <f t="shared" si="39"/>
        <v>63.563636363636363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>
        <f t="shared" si="39"/>
        <v>80.999165275459092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>
        <f t="shared" si="39"/>
        <v>86.044753086419746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>
        <f t="shared" si="39"/>
        <v>74.006063432835816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>
        <f t="shared" si="39"/>
        <v>92.4375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>
        <f t="shared" si="39"/>
        <v>55.999257333828446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>
        <f t="shared" si="39"/>
        <v>32.983796296296298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>
        <f t="shared" si="39"/>
        <v>93.596774193548384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>
        <f t="shared" si="39"/>
        <v>69.867724867724874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>
        <f t="shared" si="39"/>
        <v>72.129870129870127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>
        <f t="shared" si="39"/>
        <v>30.041666666666668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>
        <f t="shared" si="39"/>
        <v>73.968000000000004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>
        <f t="shared" si="39"/>
        <v>68.65517241379311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>
        <f t="shared" si="39"/>
        <v>59.992164544564154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>
        <f t="shared" si="39"/>
        <v>111.15827338129496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>
        <f t="shared" si="39"/>
        <v>53.038095238095238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>
        <f t="shared" si="39"/>
        <v>55.985524728588658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>
        <f t="shared" si="39"/>
        <v>69.986760812003524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>
        <f t="shared" si="39"/>
        <v>48.998079877112133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>
        <f t="shared" si="39"/>
        <v>103.84615384615384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>
        <f t="shared" si="39"/>
        <v>99.127659574468083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>
        <f t="shared" si="39"/>
        <v>107.37777777777778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>
        <f t="shared" si="39"/>
        <v>76.922178988326849</v>
      </c>
      <c r="J642" t="s">
        <v>21</v>
      </c>
      <c r="K642" t="s">
        <v>22</v>
      </c>
      <c r="L642">
        <v>1453096800</v>
      </c>
      <c r="M642" s="8">
        <f t="shared" si="37"/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>
        <f t="shared" si="39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41">(((L643/60)/60)/24)+DATE(1970,1,1)</f>
        <v>42786.25</v>
      </c>
      <c r="N643">
        <v>1489986000</v>
      </c>
      <c r="O643" s="8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>
        <f t="shared" si="43"/>
        <v>87.962666666666664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>
        <f t="shared" si="43"/>
        <v>37.999361294443261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>
        <f t="shared" si="43"/>
        <v>29.999313893653515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>
        <f t="shared" si="43"/>
        <v>85.994467496542185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>
        <f t="shared" si="43"/>
        <v>98.011627906976742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>
        <f t="shared" si="43"/>
        <v>44.994570837642193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>
        <f t="shared" si="43"/>
        <v>31.012224938875306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>
        <f t="shared" si="43"/>
        <v>59.970085470085472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>
        <f t="shared" si="43"/>
        <v>58.9973474801061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>
        <f t="shared" si="43"/>
        <v>50.045454545454547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>
        <f t="shared" si="43"/>
        <v>98.966269841269835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>
        <f t="shared" si="43"/>
        <v>58.857142857142854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>
        <f t="shared" si="43"/>
        <v>81.010256410256417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>
        <f t="shared" si="43"/>
        <v>76.013333333333335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>
        <f t="shared" si="43"/>
        <v>96.597402597402592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>
        <f t="shared" si="43"/>
        <v>76.957446808510639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>
        <f t="shared" si="43"/>
        <v>67.984732824427482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>
        <f t="shared" si="43"/>
        <v>88.781609195402297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>
        <f t="shared" si="43"/>
        <v>24.99623706491063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>
        <f t="shared" si="43"/>
        <v>44.922794117647058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>
        <f t="shared" si="43"/>
        <v>29.009546539379475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>
        <f t="shared" si="43"/>
        <v>73.59210526315789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>
        <f t="shared" si="43"/>
        <v>107.97038864898211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>
        <f t="shared" si="43"/>
        <v>68.987284287011803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>
        <f t="shared" si="43"/>
        <v>111.02236719478098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>
        <f t="shared" si="43"/>
        <v>24.997515808491418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>
        <f t="shared" si="43"/>
        <v>42.155172413793103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>
        <f t="shared" si="43"/>
        <v>47.003284072249592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>
        <f t="shared" si="43"/>
        <v>36.0392749244713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>
        <f t="shared" si="43"/>
        <v>101.03760683760684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>
        <f t="shared" si="43"/>
        <v>39.927927927927925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>
        <f t="shared" si="43"/>
        <v>83.158139534883716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>
        <f t="shared" si="43"/>
        <v>39.97520661157025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>
        <f t="shared" si="43"/>
        <v>47.993908629441627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>
        <f t="shared" si="43"/>
        <v>95.978877489438744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>
        <f t="shared" si="43"/>
        <v>78.728155339805824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>
        <f t="shared" si="43"/>
        <v>56.081632653061227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>
        <f t="shared" si="43"/>
        <v>102.05291576673866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>
        <f t="shared" si="43"/>
        <v>107.32089552238806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>
        <f t="shared" si="43"/>
        <v>51.970260223048328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>
        <f t="shared" si="43"/>
        <v>106.49275362318841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>
        <f t="shared" si="43"/>
        <v>42.93684210526316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>
        <f t="shared" si="43"/>
        <v>30.037974683544302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>
        <f t="shared" si="43"/>
        <v>70.623376623376629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>
        <f t="shared" si="43"/>
        <v>66.016018306636155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>
        <f t="shared" si="43"/>
        <v>96.911392405063296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>
        <f t="shared" si="43"/>
        <v>62.867346938775512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>
        <f t="shared" si="43"/>
        <v>108.98537682789652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>
        <f t="shared" si="43"/>
        <v>26.999314599040439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>
        <f t="shared" si="43"/>
        <v>111.51785714285714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>
        <f t="shared" si="43"/>
        <v>110.99268292682927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>
        <f t="shared" si="43"/>
        <v>56.746987951807228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>
        <f t="shared" si="43"/>
        <v>97.020608439646708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E706/D706</f>
        <v>1.2278160919540231</v>
      </c>
      <c r="G706" t="s">
        <v>20</v>
      </c>
      <c r="H706">
        <v>116</v>
      </c>
      <c r="I706">
        <f t="shared" si="43"/>
        <v>92.08620689655173</v>
      </c>
      <c r="J706" t="s">
        <v>21</v>
      </c>
      <c r="K706" t="s">
        <v>22</v>
      </c>
      <c r="L706">
        <v>1467608400</v>
      </c>
      <c r="M706" s="8">
        <f t="shared" si="41"/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>
        <f t="shared" si="43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45">(((L707/60)/60)/24)+DATE(1970,1,1)</f>
        <v>41619.25</v>
      </c>
      <c r="N707">
        <v>1387087200</v>
      </c>
      <c r="O707" s="8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>
        <f t="shared" si="47"/>
        <v>68.922619047619051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>
        <f t="shared" si="47"/>
        <v>87.737226277372258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>
        <f t="shared" si="47"/>
        <v>75.021505376344081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>
        <f t="shared" si="47"/>
        <v>50.863999999999997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>
        <f t="shared" si="47"/>
        <v>108.48543689320388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>
        <f t="shared" si="47"/>
        <v>101.98095238095237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>
        <f t="shared" si="47"/>
        <v>44.009146341463413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>
        <f t="shared" si="47"/>
        <v>65.942675159235662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>
        <f t="shared" si="47"/>
        <v>24.987387387387386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>
        <f t="shared" si="47"/>
        <v>28.003367003367003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>
        <f t="shared" si="47"/>
        <v>85.829268292682926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>
        <f t="shared" si="47"/>
        <v>84.921052631578945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>
        <f t="shared" si="47"/>
        <v>90.483333333333334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>
        <f t="shared" si="47"/>
        <v>25.00197628458498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>
        <f t="shared" si="47"/>
        <v>92.013888888888886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>
        <f t="shared" si="47"/>
        <v>93.066115702479337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>
        <f t="shared" si="47"/>
        <v>61.008145363408524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>
        <f t="shared" si="47"/>
        <v>92.036259541984734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>
        <f t="shared" si="47"/>
        <v>81.132596685082873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>
        <f t="shared" si="47"/>
        <v>85.221311475409834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>
        <f t="shared" si="47"/>
        <v>32.968036529680369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>
        <f t="shared" si="47"/>
        <v>96.005352363960753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>
        <f t="shared" si="47"/>
        <v>84.96632653061225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>
        <f t="shared" si="47"/>
        <v>25.007462686567163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>
        <f t="shared" si="47"/>
        <v>65.998995479658461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>
        <f t="shared" si="47"/>
        <v>87.34482758620689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>
        <f t="shared" si="47"/>
        <v>27.933333333333334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>
        <f t="shared" si="47"/>
        <v>31.937172774869111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>
        <f t="shared" si="47"/>
        <v>108.84615384615384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>
        <f t="shared" si="47"/>
        <v>110.76229508196721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>
        <f t="shared" si="47"/>
        <v>29.647058823529413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>
        <f t="shared" si="47"/>
        <v>101.71428571428571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>
        <f t="shared" si="47"/>
        <v>110.97231270358306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>
        <f t="shared" si="47"/>
        <v>36.959016393442624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>
        <f t="shared" si="47"/>
        <v>30.974074074074075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>
        <f t="shared" si="47"/>
        <v>47.035087719298247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>
        <f t="shared" si="47"/>
        <v>88.065693430656935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>
        <f t="shared" si="47"/>
        <v>37.005616224648989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>
        <f t="shared" si="47"/>
        <v>26.027777777777779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>
        <f t="shared" si="47"/>
        <v>67.817567567567565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>
        <f t="shared" si="47"/>
        <v>49.964912280701753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>
        <f t="shared" si="47"/>
        <v>89.964678178963894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>
        <f t="shared" si="47"/>
        <v>79.009523809523813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>
        <f t="shared" si="47"/>
        <v>86.867469879518069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>
        <f t="shared" si="47"/>
        <v>26.970212765957445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>
        <f t="shared" si="47"/>
        <v>54.121621621621621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>
        <f t="shared" si="47"/>
        <v>41.035353535353536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>
        <f t="shared" si="47"/>
        <v>55.052419354838712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>
        <f t="shared" si="47"/>
        <v>107.93762183235867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E770/D770</f>
        <v>2.31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8">
        <f t="shared" si="45"/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>
        <f t="shared" si="47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49">(((L771/60)/60)/24)+DATE(1970,1,1)</f>
        <v>41501.208333333336</v>
      </c>
      <c r="N771">
        <v>1378789200</v>
      </c>
      <c r="O771" s="8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>
        <f t="shared" si="51"/>
        <v>32.999805409612762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>
        <f t="shared" si="51"/>
        <v>43.00254993625159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>
        <f t="shared" si="51"/>
        <v>86.858974358974365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>
        <f t="shared" si="51"/>
        <v>32.995456610631528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>
        <f t="shared" si="51"/>
        <v>68.028106508875737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>
        <f t="shared" si="51"/>
        <v>58.867816091954026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>
        <f t="shared" si="51"/>
        <v>105.04572803850782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>
        <f t="shared" si="51"/>
        <v>33.054878048780488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>
        <f t="shared" si="51"/>
        <v>78.821428571428569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>
        <f t="shared" si="51"/>
        <v>68.204968944099377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>
        <f t="shared" si="51"/>
        <v>75.731884057971016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>
        <f t="shared" si="51"/>
        <v>30.996070133010882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>
        <f t="shared" si="51"/>
        <v>101.88188976377953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>
        <f t="shared" si="51"/>
        <v>52.879227053140099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>
        <f t="shared" si="51"/>
        <v>71.005820721769496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>
        <f t="shared" si="51"/>
        <v>102.38709677419355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>
        <f t="shared" si="51"/>
        <v>74.466666666666669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>
        <f t="shared" si="51"/>
        <v>51.009883198562441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>
        <f t="shared" si="51"/>
        <v>97.142857142857139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>
        <f t="shared" si="51"/>
        <v>72.071823204419886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>
        <f t="shared" si="51"/>
        <v>75.236363636363635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>
        <f t="shared" si="51"/>
        <v>32.967741935483872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>
        <f t="shared" si="51"/>
        <v>54.807692307692307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>
        <f t="shared" si="51"/>
        <v>45.037837837837834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>
        <f t="shared" si="51"/>
        <v>52.958677685950413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>
        <f t="shared" si="51"/>
        <v>60.017959183673469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>
        <f t="shared" si="51"/>
        <v>44.028301886792455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>
        <f t="shared" si="51"/>
        <v>86.028169014084511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>
        <f t="shared" si="51"/>
        <v>28.012875536480685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>
        <f t="shared" si="51"/>
        <v>32.050458715596328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>
        <f t="shared" si="51"/>
        <v>73.611940298507463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>
        <f t="shared" si="51"/>
        <v>42.97674418604651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>
        <f t="shared" si="51"/>
        <v>83.315789473684205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>
        <f t="shared" si="51"/>
        <v>55.927601809954751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>
        <f t="shared" si="51"/>
        <v>105.03681885125184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>
        <f t="shared" si="51"/>
        <v>112.66176470588235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>
        <f t="shared" si="51"/>
        <v>81.944444444444443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>
        <f t="shared" si="51"/>
        <v>106.39097744360902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>
        <f t="shared" si="51"/>
        <v>76.011249497790274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>
        <f t="shared" si="51"/>
        <v>111.07246376811594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>
        <f t="shared" si="51"/>
        <v>95.936170212765958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>
        <f t="shared" si="51"/>
        <v>43.043010752688176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>
        <f t="shared" si="51"/>
        <v>67.966666666666669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>
        <f t="shared" si="51"/>
        <v>89.991428571428571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>
        <f t="shared" si="51"/>
        <v>58.095238095238095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>
        <f t="shared" si="51"/>
        <v>83.996875000000003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>
        <f t="shared" si="51"/>
        <v>88.853503184713375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>
        <f t="shared" si="51"/>
        <v>65.963917525773198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>
        <f t="shared" si="51"/>
        <v>74.804878048780495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>
        <f t="shared" si="51"/>
        <v>69.98571428571428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>
        <f t="shared" si="51"/>
        <v>32.006493506493506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>
        <f t="shared" si="51"/>
        <v>64.727272727272734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>
        <f t="shared" si="51"/>
        <v>24.998110087408456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E834/D834</f>
        <v>3.1517592592592591</v>
      </c>
      <c r="G834" t="s">
        <v>20</v>
      </c>
      <c r="H834">
        <v>1297</v>
      </c>
      <c r="I834">
        <f t="shared" si="51"/>
        <v>104.97764070932922</v>
      </c>
      <c r="J834" t="s">
        <v>36</v>
      </c>
      <c r="K834" t="s">
        <v>37</v>
      </c>
      <c r="L834">
        <v>1445490000</v>
      </c>
      <c r="M834" s="8">
        <f t="shared" si="49"/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>
        <f t="shared" si="51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53">(((L835/60)/60)/24)+DATE(1970,1,1)</f>
        <v>40588.25</v>
      </c>
      <c r="N835">
        <v>1298613600</v>
      </c>
      <c r="O835" s="8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>
        <f t="shared" si="55"/>
        <v>44.001706484641637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>
        <f t="shared" si="55"/>
        <v>64.744680851063833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>
        <f t="shared" si="55"/>
        <v>84.00667779632721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>
        <f t="shared" si="55"/>
        <v>34.061302681992338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>
        <f t="shared" si="55"/>
        <v>93.273885350318466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>
        <f t="shared" si="55"/>
        <v>32.998301726577978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>
        <f t="shared" si="55"/>
        <v>83.812903225806451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>
        <f t="shared" si="55"/>
        <v>63.992424242424242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>
        <f t="shared" si="55"/>
        <v>81.909090909090907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>
        <f t="shared" si="55"/>
        <v>93.053191489361708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>
        <f t="shared" si="55"/>
        <v>101.98449039881831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>
        <f t="shared" si="55"/>
        <v>101.58181818181818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>
        <f t="shared" si="55"/>
        <v>62.970930232558139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>
        <f t="shared" si="55"/>
        <v>29.045602605863191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>
        <f t="shared" si="55"/>
        <v>77.924999999999997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>
        <f t="shared" si="55"/>
        <v>80.806451612903231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>
        <f t="shared" si="55"/>
        <v>54.164556962025316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>
        <f t="shared" si="55"/>
        <v>32.946666666666665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>
        <f t="shared" si="55"/>
        <v>79.371428571428567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>
        <f t="shared" si="55"/>
        <v>41.174603174603178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>
        <f t="shared" si="55"/>
        <v>77.430769230769229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>
        <f t="shared" si="55"/>
        <v>57.159509202453989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>
        <f t="shared" si="55"/>
        <v>77.17647058823529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>
        <f t="shared" si="55"/>
        <v>24.953917050691246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>
        <f t="shared" si="55"/>
        <v>46.000916870415651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>
        <f t="shared" si="55"/>
        <v>88.023385300668153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>
        <f t="shared" si="55"/>
        <v>102.69047619047619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>
        <f t="shared" si="55"/>
        <v>72.958174904942965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>
        <f t="shared" si="55"/>
        <v>57.190082644628099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>
        <f t="shared" si="55"/>
        <v>84.013793103448279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>
        <f t="shared" si="55"/>
        <v>98.666666666666671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>
        <f t="shared" si="55"/>
        <v>42.007419183889773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>
        <f t="shared" si="55"/>
        <v>32.002753556677376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>
        <f t="shared" si="55"/>
        <v>81.567164179104481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>
        <f t="shared" si="55"/>
        <v>37.035087719298247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>
        <f t="shared" si="55"/>
        <v>103.033360455655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>
        <f t="shared" si="55"/>
        <v>84.333333333333329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>
        <f t="shared" si="55"/>
        <v>102.60377358490567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>
        <f t="shared" si="55"/>
        <v>79.992129246064621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>
        <f t="shared" si="55"/>
        <v>70.055309734513273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>
        <f t="shared" si="55"/>
        <v>41.911917098445599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>
        <f t="shared" si="55"/>
        <v>57.992576882290564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>
        <f t="shared" si="55"/>
        <v>40.942307692307693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>
        <f t="shared" si="55"/>
        <v>69.9972602739726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>
        <f t="shared" si="55"/>
        <v>73.838709677419359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>
        <f t="shared" si="55"/>
        <v>41.979310344827589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>
        <f t="shared" si="55"/>
        <v>77.93442622950819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>
        <f t="shared" si="55"/>
        <v>106.01972789115646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>
        <f t="shared" si="55"/>
        <v>76.016483516483518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>
        <f t="shared" si="55"/>
        <v>54.120603015075375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>
        <f t="shared" si="55"/>
        <v>57.285714285714285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>
        <f t="shared" si="55"/>
        <v>103.81308411214954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E898/D898</f>
        <v>7.7443434343434348</v>
      </c>
      <c r="G898" t="s">
        <v>20</v>
      </c>
      <c r="H898">
        <v>1460</v>
      </c>
      <c r="I898">
        <f t="shared" si="55"/>
        <v>105.02602739726028</v>
      </c>
      <c r="J898" t="s">
        <v>26</v>
      </c>
      <c r="K898" t="s">
        <v>27</v>
      </c>
      <c r="L898">
        <v>1310619600</v>
      </c>
      <c r="M898" s="8">
        <f t="shared" si="53"/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>
        <f t="shared" si="55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57">(((L899/60)/60)/24)+DATE(1970,1,1)</f>
        <v>43583.208333333328</v>
      </c>
      <c r="N899">
        <v>1556600400</v>
      </c>
      <c r="O899" s="8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>
        <f t="shared" si="59"/>
        <v>102.60162601626017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>
        <f t="shared" si="59"/>
        <v>55.0062893081761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>
        <f t="shared" si="59"/>
        <v>32.127272727272725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>
        <f t="shared" si="59"/>
        <v>50.642857142857146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>
        <f t="shared" si="59"/>
        <v>54.894067796610166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>
        <f t="shared" si="59"/>
        <v>46.931937172774866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>
        <f t="shared" si="59"/>
        <v>44.951219512195124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>
        <f t="shared" si="59"/>
        <v>30.99898322318251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>
        <f t="shared" si="59"/>
        <v>102.07770270270271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>
        <f t="shared" si="59"/>
        <v>24.976190476190474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>
        <f t="shared" si="59"/>
        <v>79.944134078212286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>
        <f t="shared" si="59"/>
        <v>67.946462715105156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>
        <f t="shared" si="59"/>
        <v>26.070921985815602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>
        <f t="shared" si="59"/>
        <v>105.0032154340836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>
        <f t="shared" si="59"/>
        <v>25.826923076923077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>
        <f t="shared" si="59"/>
        <v>77.666666666666671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>
        <f t="shared" si="59"/>
        <v>57.82692307692308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>
        <f t="shared" si="59"/>
        <v>92.955555555555549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>
        <f t="shared" si="59"/>
        <v>37.945098039215686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>
        <f t="shared" si="59"/>
        <v>31.842105263157894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>
        <f t="shared" si="59"/>
        <v>84.006989951944078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>
        <f t="shared" si="59"/>
        <v>103.41538461538461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>
        <f t="shared" si="59"/>
        <v>105.13333333333334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>
        <f t="shared" si="59"/>
        <v>89.21621621621621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>
        <f t="shared" si="59"/>
        <v>51.995234312946785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>
        <f t="shared" si="59"/>
        <v>64.956521739130437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>
        <f t="shared" si="59"/>
        <v>46.235294117647058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>
        <f t="shared" si="59"/>
        <v>51.151785714285715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>
        <f t="shared" si="59"/>
        <v>33.909722222222221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>
        <f t="shared" si="59"/>
        <v>92.016298633017882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>
        <f t="shared" si="59"/>
        <v>107.42857142857143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>
        <f t="shared" si="59"/>
        <v>75.848484848484844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>
        <f t="shared" si="59"/>
        <v>80.476190476190482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>
        <f t="shared" si="59"/>
        <v>86.978483606557376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>
        <f t="shared" si="59"/>
        <v>105.13541666666667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>
        <f t="shared" si="59"/>
        <v>57.298507462686565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>
        <f t="shared" si="59"/>
        <v>71.987179487179489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>
        <f t="shared" si="59"/>
        <v>92.611940298507463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>
        <f t="shared" si="59"/>
        <v>104.99122807017544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>
        <f t="shared" si="59"/>
        <v>30.958174904942965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>
        <f t="shared" si="59"/>
        <v>33.001182732111175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>
        <f t="shared" si="59"/>
        <v>84.187845303867405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>
        <f t="shared" si="59"/>
        <v>73.92307692307692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>
        <f t="shared" si="59"/>
        <v>36.987499999999997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>
        <f t="shared" si="59"/>
        <v>46.896551724137929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>
        <f t="shared" si="59"/>
        <v>102.02437459910199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>
        <f t="shared" si="59"/>
        <v>45.007502206531335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>
        <f t="shared" si="59"/>
        <v>94.285714285714292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>
        <f t="shared" si="59"/>
        <v>101.02325581395348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>
        <f t="shared" si="59"/>
        <v>97.037499999999994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>
        <f t="shared" si="59"/>
        <v>43.00963855421687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>
        <f t="shared" si="59"/>
        <v>94.916030534351151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>
        <f t="shared" si="59"/>
        <v>72.151785714285708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>
        <f t="shared" si="59"/>
        <v>51.007692307692309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60">E962/D962</f>
        <v>0.85054545454545449</v>
      </c>
      <c r="G962" t="s">
        <v>14</v>
      </c>
      <c r="H962">
        <v>55</v>
      </c>
      <c r="I962">
        <f t="shared" si="59"/>
        <v>85.054545454545448</v>
      </c>
      <c r="J962" t="s">
        <v>21</v>
      </c>
      <c r="K962" t="s">
        <v>22</v>
      </c>
      <c r="L962">
        <v>1454911200</v>
      </c>
      <c r="M962" s="8">
        <f t="shared" si="57"/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>
        <f t="shared" si="59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61">(((L963/60)/60)/24)+DATE(1970,1,1)</f>
        <v>40591.25</v>
      </c>
      <c r="N963">
        <v>1298268000</v>
      </c>
      <c r="O963" s="8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>
        <f t="shared" si="63"/>
        <v>43.833333333333336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>
        <f t="shared" si="63"/>
        <v>84.92903225806451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>
        <f t="shared" si="63"/>
        <v>41.067632850241544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>
        <f t="shared" si="63"/>
        <v>54.971428571428568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>
        <f t="shared" si="63"/>
        <v>77.010807374443743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>
        <f t="shared" si="63"/>
        <v>71.201754385964918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>
        <f t="shared" si="63"/>
        <v>91.935483870967744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>
        <f t="shared" si="63"/>
        <v>97.069023569023571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>
        <f t="shared" si="63"/>
        <v>58.916666666666664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>
        <f t="shared" si="63"/>
        <v>58.015466983938133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>
        <f t="shared" si="63"/>
        <v>103.87301587301587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>
        <f t="shared" si="63"/>
        <v>61.970370370370368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>
        <f t="shared" si="63"/>
        <v>92.042857142857144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>
        <f t="shared" si="63"/>
        <v>77.268656716417908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>
        <f t="shared" si="63"/>
        <v>93.923913043478265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>
        <f t="shared" si="63"/>
        <v>84.969458128078813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>
        <f t="shared" si="63"/>
        <v>105.97035040431267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>
        <f t="shared" si="63"/>
        <v>36.969040247678016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>
        <f t="shared" si="63"/>
        <v>81.533333333333331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>
        <f t="shared" si="63"/>
        <v>80.999140154772135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>
        <f t="shared" si="63"/>
        <v>26.010498687664043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>
        <f t="shared" si="63"/>
        <v>25.998410896708286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>
        <f t="shared" si="63"/>
        <v>34.173913043478258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>
        <f t="shared" si="63"/>
        <v>28.002083333333335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>
        <f t="shared" si="63"/>
        <v>76.546875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>
        <f t="shared" si="63"/>
        <v>53.053097345132741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>
        <f t="shared" si="63"/>
        <v>106.859375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>
        <f t="shared" si="63"/>
        <v>46.020746887966808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>
        <f t="shared" si="63"/>
        <v>100.17424242424242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>
        <f t="shared" si="63"/>
        <v>87.972684085510693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>
        <f t="shared" si="63"/>
        <v>74.995594713656388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>
        <f t="shared" si="63"/>
        <v>42.982142857142854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>
        <f t="shared" si="63"/>
        <v>33.115107913669064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>
        <f t="shared" si="63"/>
        <v>101.13101604278074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>
        <f t="shared" si="63"/>
        <v>55.98841354723708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BE0000"/>
        <color rgb="FF00C600"/>
        <color rgb="FF2640FF"/>
      </colorScale>
    </cfRule>
  </conditionalFormatting>
  <conditionalFormatting sqref="G2:G1001">
    <cfRule type="containsText" dxfId="11" priority="4" operator="containsText" text="live">
      <formula>NOT(ISERROR(SEARCH("live",G2)))</formula>
    </cfRule>
    <cfRule type="containsText" dxfId="10" priority="5" operator="containsText" text="canceled">
      <formula>NOT(ISERROR(SEARCH("canceled",G2)))</formula>
    </cfRule>
    <cfRule type="containsText" dxfId="9" priority="6" operator="containsText" text="failed">
      <formula>NOT(ISERROR(SEARCH("failed",G2)))</formula>
    </cfRule>
    <cfRule type="containsText" dxfId="8" priority="7" operator="containsText" text="successful">
      <formula>NOT(ISERROR(SEARCH("successful",G2)))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4AEA-1B36-B34C-9F25-8D63B55613EA}">
  <sheetPr codeName="Sheet2"/>
  <dimension ref="A2:F20"/>
  <sheetViews>
    <sheetView topLeftCell="A18" zoomScale="160" workbookViewId="0">
      <selection activeCell="B3" sqref="B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2" spans="1:6" x14ac:dyDescent="0.2">
      <c r="A2" s="6" t="s">
        <v>6</v>
      </c>
      <c r="B2" t="s">
        <v>21</v>
      </c>
    </row>
    <row r="4" spans="1:6" x14ac:dyDescent="0.2">
      <c r="A4" s="6" t="s">
        <v>2067</v>
      </c>
      <c r="B4" s="6" t="s">
        <v>2064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2">
      <c r="A6" s="7" t="s">
        <v>2039</v>
      </c>
      <c r="B6" s="9">
        <v>10</v>
      </c>
      <c r="C6" s="9">
        <v>41</v>
      </c>
      <c r="D6" s="9">
        <v>3</v>
      </c>
      <c r="E6" s="9">
        <v>76</v>
      </c>
      <c r="F6" s="9">
        <v>130</v>
      </c>
    </row>
    <row r="7" spans="1:6" x14ac:dyDescent="0.2">
      <c r="A7" s="7" t="s">
        <v>2031</v>
      </c>
      <c r="B7" s="9">
        <v>3</v>
      </c>
      <c r="C7" s="9">
        <v>15</v>
      </c>
      <c r="D7" s="9"/>
      <c r="E7" s="9">
        <v>17</v>
      </c>
      <c r="F7" s="9">
        <v>35</v>
      </c>
    </row>
    <row r="8" spans="1:6" x14ac:dyDescent="0.2">
      <c r="A8" s="7" t="s">
        <v>2048</v>
      </c>
      <c r="B8" s="9">
        <v>1</v>
      </c>
      <c r="C8" s="9">
        <v>20</v>
      </c>
      <c r="D8" s="9">
        <v>2</v>
      </c>
      <c r="E8" s="9">
        <v>14</v>
      </c>
      <c r="F8" s="9">
        <v>37</v>
      </c>
    </row>
    <row r="9" spans="1:6" x14ac:dyDescent="0.2">
      <c r="A9" s="7" t="s">
        <v>2062</v>
      </c>
      <c r="B9" s="9"/>
      <c r="C9" s="9"/>
      <c r="D9" s="9"/>
      <c r="E9" s="9">
        <v>4</v>
      </c>
      <c r="F9" s="9">
        <v>4</v>
      </c>
    </row>
    <row r="10" spans="1:6" x14ac:dyDescent="0.2">
      <c r="A10" s="7" t="s">
        <v>2033</v>
      </c>
      <c r="B10" s="9">
        <v>6</v>
      </c>
      <c r="C10" s="9">
        <v>44</v>
      </c>
      <c r="D10" s="9"/>
      <c r="E10" s="9">
        <v>79</v>
      </c>
      <c r="F10" s="9">
        <v>129</v>
      </c>
    </row>
    <row r="11" spans="1:6" x14ac:dyDescent="0.2">
      <c r="A11" s="7" t="s">
        <v>2052</v>
      </c>
      <c r="B11" s="9">
        <v>3</v>
      </c>
      <c r="C11" s="9">
        <v>6</v>
      </c>
      <c r="D11" s="9">
        <v>1</v>
      </c>
      <c r="E11" s="9">
        <v>24</v>
      </c>
      <c r="F11" s="9">
        <v>34</v>
      </c>
    </row>
    <row r="12" spans="1:6" x14ac:dyDescent="0.2">
      <c r="A12" s="7" t="s">
        <v>2045</v>
      </c>
      <c r="B12" s="9">
        <v>2</v>
      </c>
      <c r="C12" s="9">
        <v>18</v>
      </c>
      <c r="D12" s="9">
        <v>1</v>
      </c>
      <c r="E12" s="9">
        <v>28</v>
      </c>
      <c r="F12" s="9">
        <v>49</v>
      </c>
    </row>
    <row r="13" spans="1:6" x14ac:dyDescent="0.2">
      <c r="A13" s="7" t="s">
        <v>2035</v>
      </c>
      <c r="B13" s="9">
        <v>2</v>
      </c>
      <c r="C13" s="9">
        <v>24</v>
      </c>
      <c r="D13" s="9">
        <v>1</v>
      </c>
      <c r="E13" s="9">
        <v>45</v>
      </c>
      <c r="F13" s="9">
        <v>72</v>
      </c>
    </row>
    <row r="14" spans="1:6" x14ac:dyDescent="0.2">
      <c r="A14" s="7" t="s">
        <v>2037</v>
      </c>
      <c r="B14" s="9">
        <v>17</v>
      </c>
      <c r="C14" s="9">
        <v>106</v>
      </c>
      <c r="D14" s="9">
        <v>1</v>
      </c>
      <c r="E14" s="9">
        <v>149</v>
      </c>
      <c r="F14" s="9">
        <v>273</v>
      </c>
    </row>
    <row r="15" spans="1:6" x14ac:dyDescent="0.2">
      <c r="A15" s="7" t="s">
        <v>2065</v>
      </c>
      <c r="B15" s="9">
        <v>44</v>
      </c>
      <c r="C15" s="9">
        <v>274</v>
      </c>
      <c r="D15" s="9">
        <v>9</v>
      </c>
      <c r="E15" s="9">
        <v>436</v>
      </c>
      <c r="F15" s="9">
        <v>763</v>
      </c>
    </row>
    <row r="20" spans="6:6" x14ac:dyDescent="0.2">
      <c r="F20" t="s">
        <v>2069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C0B2-841C-5B43-9C4F-2DEAF3DFC1AC}">
  <sheetPr codeName="Sheet3"/>
  <dimension ref="A1:F30"/>
  <sheetViews>
    <sheetView zoomScale="75" workbookViewId="0">
      <selection activeCell="Q14" sqref="Q14"/>
    </sheetView>
  </sheetViews>
  <sheetFormatPr baseColWidth="10" defaultRowHeight="16" x14ac:dyDescent="0.2"/>
  <cols>
    <col min="1" max="1" width="17.66406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</cols>
  <sheetData>
    <row r="1" spans="1:6" x14ac:dyDescent="0.2">
      <c r="A1" s="6" t="s">
        <v>2029</v>
      </c>
      <c r="B1" t="s">
        <v>2068</v>
      </c>
    </row>
    <row r="2" spans="1:6" x14ac:dyDescent="0.2">
      <c r="A2" s="6" t="s">
        <v>6</v>
      </c>
      <c r="B2" t="s">
        <v>2068</v>
      </c>
    </row>
    <row r="4" spans="1:6" x14ac:dyDescent="0.2">
      <c r="A4" s="6" t="s">
        <v>2067</v>
      </c>
      <c r="B4" s="6" t="s">
        <v>2064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2">
      <c r="A6" s="7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7" t="s">
        <v>2063</v>
      </c>
      <c r="B7" s="9"/>
      <c r="C7" s="9"/>
      <c r="D7" s="9"/>
      <c r="E7" s="9">
        <v>4</v>
      </c>
      <c r="F7" s="9">
        <v>4</v>
      </c>
    </row>
    <row r="8" spans="1:6" x14ac:dyDescent="0.2">
      <c r="A8" s="7" t="s">
        <v>2040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7" t="s">
        <v>2042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7" t="s">
        <v>2041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7" t="s">
        <v>2051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7" t="s">
        <v>2032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7" t="s">
        <v>2043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7" t="s">
        <v>2056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7" t="s">
        <v>2055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7" t="s">
        <v>2059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7" t="s">
        <v>2046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7" t="s">
        <v>2053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7" t="s">
        <v>2038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7" t="s">
        <v>2054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7" t="s">
        <v>2034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7" t="s">
        <v>2061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7" t="s">
        <v>2050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7" t="s">
        <v>2058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7" t="s">
        <v>2057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7" t="s">
        <v>2049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7" t="s">
        <v>2044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7" t="s">
        <v>2036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7" t="s">
        <v>2060</v>
      </c>
      <c r="B29" s="9"/>
      <c r="C29" s="9"/>
      <c r="D29" s="9"/>
      <c r="E29" s="9">
        <v>3</v>
      </c>
      <c r="F29" s="9">
        <v>3</v>
      </c>
    </row>
    <row r="30" spans="1:6" x14ac:dyDescent="0.2">
      <c r="A30" s="7" t="s">
        <v>2065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1A16-7F34-8241-8A2F-48B99DEB9380}">
  <sheetPr codeName="Sheet4"/>
  <dimension ref="A1:E18"/>
  <sheetViews>
    <sheetView workbookViewId="0">
      <selection activeCell="I25" sqref="I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2029</v>
      </c>
      <c r="B1" t="s">
        <v>2068</v>
      </c>
    </row>
    <row r="2" spans="1:5" x14ac:dyDescent="0.2">
      <c r="A2" s="6" t="s">
        <v>2106</v>
      </c>
      <c r="B2" t="s">
        <v>2068</v>
      </c>
    </row>
    <row r="4" spans="1:5" x14ac:dyDescent="0.2">
      <c r="A4" s="6" t="s">
        <v>2067</v>
      </c>
      <c r="B4" s="6" t="s">
        <v>2064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2065</v>
      </c>
    </row>
    <row r="6" spans="1:5" x14ac:dyDescent="0.2">
      <c r="A6" s="7" t="s">
        <v>2072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7" t="s">
        <v>2073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7" t="s">
        <v>2074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7" t="s">
        <v>2075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7" t="s">
        <v>2076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7" t="s">
        <v>2077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7" t="s">
        <v>2078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7" t="s">
        <v>2079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7" t="s">
        <v>2080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7" t="s">
        <v>2081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7" t="s">
        <v>2082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7" t="s">
        <v>2083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7" t="s">
        <v>2065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0415-C511-D741-8F49-EA5F914A1F4C}">
  <sheetPr codeName="Sheet5"/>
  <dimension ref="A1:H13"/>
  <sheetViews>
    <sheetView zoomScale="75" workbookViewId="0">
      <selection activeCell="I22" sqref="I22"/>
    </sheetView>
  </sheetViews>
  <sheetFormatPr baseColWidth="10" defaultRowHeight="16" x14ac:dyDescent="0.2"/>
  <cols>
    <col min="1" max="1" width="14.83203125" customWidth="1"/>
    <col min="2" max="3" width="16.5" customWidth="1"/>
    <col min="4" max="4" width="16" customWidth="1"/>
    <col min="5" max="5" width="14.33203125" customWidth="1"/>
    <col min="6" max="6" width="19.5" customWidth="1"/>
    <col min="7" max="7" width="17.1640625" customWidth="1"/>
    <col min="8" max="8" width="18.33203125" customWidth="1"/>
  </cols>
  <sheetData>
    <row r="1" spans="1:8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2094</v>
      </c>
      <c r="B2">
        <f>COUNTIFS(Crowdfunding!D2:D1001,"&lt;1000",Crowdfunding!G2:G1001,"=successful")</f>
        <v>30</v>
      </c>
      <c r="C2">
        <f>COUNTIFS(Crowdfunding!D2:D1001,"&lt;1000",Crowdfunding!G2:G1001,"=failed")</f>
        <v>20</v>
      </c>
      <c r="D2">
        <f>COUNTIFS(Crowdfunding!D2:D1001,"&lt;1000",Crowdfunding!G2:G1001,"=canceled")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COUNTIFS(Crowdfunding!D2:D1001,"&gt;=1000",Crowdfunding!D2:D1001,"&lt;4999",Crowdfunding!G2:G1001,"=successful")</f>
        <v>191</v>
      </c>
      <c r="C3">
        <f>COUNTIFS(Crowdfunding!D2:D1001,"&gt;=1000",Crowdfunding!D2:D1001,"&lt;4999",Crowdfunding!G2:G1001,"=failed")</f>
        <v>38</v>
      </c>
      <c r="D3">
        <f>COUNTIFS(Crowdfunding!D2:D1001,"&gt;=1000",Crowdfunding!D2:D1001,"&lt;4999",Crowdfunding!G2:G1001,"=canceled")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2096</v>
      </c>
      <c r="B4">
        <f>COUNTIFS(Crowdfunding!D2:D1001,"&gt;=5000",Crowdfunding!D2:D1001,"&lt;10000",Crowdfunding!G2:G1001,"=successful")</f>
        <v>164</v>
      </c>
      <c r="C4">
        <f>COUNTIFS(Crowdfunding!D2:D1001,"&gt;=5000",Crowdfunding!D2:D1001,"&lt;10000",Crowdfunding!G2:G1001,"=failed")</f>
        <v>126</v>
      </c>
      <c r="D4">
        <f>COUNTIFS(Crowdfunding!D2:D1001,"&gt;=5000",Crowdfunding!D2:D1001,"&lt;10000",Crowdfunding!G2:G1001,"=canceled")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COUNTIFS(Crowdfunding!D2:D1001,"&gt;=10000",Crowdfunding!D2:D1001,"&lt;15000",Crowdfunding!G2:G1001,"=successful")</f>
        <v>4</v>
      </c>
      <c r="C5">
        <f>COUNTIFS(Crowdfunding!D2:D1001,"&gt;=10000",Crowdfunding!D2:D1001,"&lt;15000",Crowdfunding!G2:G1001,"=failed")</f>
        <v>5</v>
      </c>
      <c r="D5" s="11">
        <f>COUNTIFS(Crowdfunding!D2:D1001,"&gt;=10000",Crowdfunding!D2:D1001,"&lt;15000",Crowdfunding!G2:G1001,"=canceled")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COUNTIFS(Crowdfunding!D2:D1001,"&gt;=15000",Crowdfunding!D2:D1001,"&lt;20000",Crowdfunding!G2:G1001,"=successful")</f>
        <v>10</v>
      </c>
      <c r="C6">
        <f>COUNTIFS(Crowdfunding!D2:D1001,"&gt;=15000",Crowdfunding!D2:D1001,"&lt;20000",Crowdfunding!G2:G1001,"=failed")</f>
        <v>0</v>
      </c>
      <c r="D6">
        <f>COUNTIFS(Crowdfunding!D2:D1001,"&gt;=15000",Crowdfunding!D2:D1001,"&lt;20000",Crowdfunding!G2:G1001,"=canceled")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COUNTIFS(Crowdfunding!D2:D1001,"&gt;=20000",Crowdfunding!D2:D1001,"&lt;25000",Crowdfunding!G2:G1001,"=successful")</f>
        <v>7</v>
      </c>
      <c r="C7">
        <f>COUNTIFS(Crowdfunding!D2:D1001,"&gt;=20000",Crowdfunding!D2:D1001,"&lt;25000",Crowdfunding!G2:G1001,"=failed")</f>
        <v>0</v>
      </c>
      <c r="D7">
        <f>COUNTIFS(Crowdfunding!D2:D1001,"&gt;=20000",Crowdfunding!D2:D1001,"&lt;25000",Crowdfunding!G2:G1001,"=canceled")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COUNTIFS(Crowdfunding!D2:D1001,"&gt;=25000",Crowdfunding!D2:D1001,"&lt;30000",Crowdfunding!G2:G1001,"=successful")</f>
        <v>11</v>
      </c>
      <c r="C8">
        <f>COUNTIFS(Crowdfunding!D2:D1001,"&gt;=25000",Crowdfunding!D2:D1001,"&lt;30000",Crowdfunding!G2:G1001,"=failed")</f>
        <v>3</v>
      </c>
      <c r="D8">
        <f>COUNTIFS(Crowdfunding!D2:D1001,"&gt;=25000",Crowdfunding!D2:D1001,"&lt;30000",Crowdfunding!G2:G1001,"=canceled")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COUNTIFS(Crowdfunding!D2:D1001,"&gt;=30000",Crowdfunding!D2:D1001,"&lt;35000",Crowdfunding!G2:G1001,"=successful")</f>
        <v>7</v>
      </c>
      <c r="C9">
        <f>COUNTIFS(Crowdfunding!D2:D1001,"&gt;=30000",Crowdfunding!D2:D1001,"&lt;35000",Crowdfunding!G2:G1001,"=failed")</f>
        <v>0</v>
      </c>
      <c r="D9">
        <f>COUNTIFS(Crowdfunding!D2:D1001,"&gt;=30000",Crowdfunding!D2:D1001,"&lt;35000",Crowdfunding!G2:G1001,"=canceled")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COUNTIFS(Crowdfunding!D2:D1001,"&gt;=35000",Crowdfunding!D2:D1001,"&lt;40000",Crowdfunding!G2:G1001,"=successful")</f>
        <v>8</v>
      </c>
      <c r="C10">
        <f>COUNTIFS(Crowdfunding!D2:D1001,"&gt;=35000",Crowdfunding!D2:D1001,"&lt;40000",Crowdfunding!G2:G1001,"=failed")</f>
        <v>3</v>
      </c>
      <c r="D10">
        <f>COUNTIFS(Crowdfunding!D2:D1001,"&gt;=35000",Crowdfunding!D2:D1001,"&lt;40000",Crowdfunding!G2:G1001,"=canceled")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COUNTIFS(Crowdfunding!D2:D1001,"&gt;=40000",Crowdfunding!D2:D1001,"&lt;45000",Crowdfunding!G2:G1001,"=successful")</f>
        <v>11</v>
      </c>
      <c r="C11">
        <f>COUNTIFS(Crowdfunding!D2:D1001,"&gt;=40000",Crowdfunding!D2:D1001,"&lt;45000",Crowdfunding!G2:G1001,"=failed")</f>
        <v>3</v>
      </c>
      <c r="D11">
        <f>COUNTIFS(Crowdfunding!D2:D1001,"&gt;=40000",Crowdfunding!D2:D1001,"&lt;45000",Crowdfunding!G2:G1001,"=canceled")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COUNTIFS(Crowdfunding!D2:D1001,"&gt;=45000",Crowdfunding!D2:D1001,"&lt;50000",Crowdfunding!G2:G1001,"=successful")</f>
        <v>8</v>
      </c>
      <c r="C12">
        <f>COUNTIFS(Crowdfunding!D2:D1001,"&gt;=45000",Crowdfunding!D2:D1001,"&lt;50000",Crowdfunding!G2:G1001,"=failed")</f>
        <v>3</v>
      </c>
      <c r="D12">
        <f>COUNTIFS(Crowdfunding!D2:D1001,"&gt;=45000",Crowdfunding!D2:D1001,"&lt;50000",Crowdfunding!G2:G1001,"=canceled")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COUNTIFS(Crowdfunding!D2:D1001,"&gt;=50000",Crowdfunding!G2:G1001,"=successful")</f>
        <v>114</v>
      </c>
      <c r="C13">
        <f>COUNTIFS(Crowdfunding!D2:D1001,"&gt;=50000",Crowdfunding!G2:G1001,"=failed")</f>
        <v>163</v>
      </c>
      <c r="D13">
        <f>COUNTIFS(Crowdfunding!D2:D1001,"&gt;=50000",Crowdfunding!G2:G1001,"=canceled")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ignoredErrors>
    <ignoredError sqref="C3:C5 C8:C11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32D-5381-C740-9182-4AAEB8156638}">
  <sheetPr codeName="Sheet6"/>
  <dimension ref="A1:H567"/>
  <sheetViews>
    <sheetView tabSelected="1" workbookViewId="0">
      <selection activeCell="G20" sqref="G20"/>
    </sheetView>
  </sheetViews>
  <sheetFormatPr baseColWidth="10" defaultRowHeight="16" x14ac:dyDescent="0.2"/>
  <cols>
    <col min="2" max="2" width="12.83203125" customWidth="1"/>
    <col min="4" max="4" width="12.6640625" customWidth="1"/>
  </cols>
  <sheetData>
    <row r="1" spans="1:8" x14ac:dyDescent="0.2">
      <c r="G1" s="14" t="s">
        <v>2113</v>
      </c>
      <c r="H1" s="13" t="s">
        <v>2114</v>
      </c>
    </row>
    <row r="2" spans="1:8" x14ac:dyDescent="0.2">
      <c r="A2" s="1" t="s">
        <v>4</v>
      </c>
      <c r="B2" s="1" t="s">
        <v>5</v>
      </c>
      <c r="C2" s="1" t="s">
        <v>4</v>
      </c>
      <c r="D2" s="1" t="s">
        <v>5</v>
      </c>
      <c r="F2" s="12" t="s">
        <v>2107</v>
      </c>
      <c r="G2">
        <f>AVERAGE(B3:B567)</f>
        <v>851.14690265486729</v>
      </c>
      <c r="H2">
        <f>AVERAGE(D3:D366)</f>
        <v>585.61538461538464</v>
      </c>
    </row>
    <row r="3" spans="1:8" x14ac:dyDescent="0.2">
      <c r="A3" t="s">
        <v>20</v>
      </c>
      <c r="B3">
        <v>158</v>
      </c>
      <c r="C3" t="s">
        <v>14</v>
      </c>
      <c r="D3">
        <v>0</v>
      </c>
      <c r="F3" s="12" t="s">
        <v>2108</v>
      </c>
      <c r="G3">
        <f>MEDIAN(B3:B567)</f>
        <v>201</v>
      </c>
      <c r="H3">
        <f>MEDIAN(D3:D366)</f>
        <v>114.5</v>
      </c>
    </row>
    <row r="4" spans="1:8" x14ac:dyDescent="0.2">
      <c r="A4" t="s">
        <v>20</v>
      </c>
      <c r="B4">
        <v>1425</v>
      </c>
      <c r="C4" t="s">
        <v>14</v>
      </c>
      <c r="D4">
        <v>24</v>
      </c>
      <c r="F4" s="12" t="s">
        <v>2109</v>
      </c>
      <c r="G4">
        <f>MIN(B3:B567)</f>
        <v>16</v>
      </c>
      <c r="H4">
        <f>MIN(D3:D366)</f>
        <v>0</v>
      </c>
    </row>
    <row r="5" spans="1:8" x14ac:dyDescent="0.2">
      <c r="A5" t="s">
        <v>20</v>
      </c>
      <c r="B5">
        <v>174</v>
      </c>
      <c r="C5" t="s">
        <v>14</v>
      </c>
      <c r="D5">
        <v>53</v>
      </c>
      <c r="F5" s="12" t="s">
        <v>2110</v>
      </c>
      <c r="G5">
        <f>MAX(B3:B567)</f>
        <v>7295</v>
      </c>
      <c r="H5">
        <f>MAX(D3:D366)</f>
        <v>6080</v>
      </c>
    </row>
    <row r="6" spans="1:8" x14ac:dyDescent="0.2">
      <c r="A6" t="s">
        <v>20</v>
      </c>
      <c r="B6">
        <v>227</v>
      </c>
      <c r="C6" t="s">
        <v>14</v>
      </c>
      <c r="D6">
        <v>18</v>
      </c>
      <c r="F6" s="12" t="s">
        <v>2111</v>
      </c>
      <c r="G6">
        <f>_xlfn.VAR.P(B3:B567)</f>
        <v>1603373.7324019109</v>
      </c>
      <c r="H6">
        <f>_xlfn.VAR.P(D3:D366)</f>
        <v>921574.68174133555</v>
      </c>
    </row>
    <row r="7" spans="1:8" x14ac:dyDescent="0.2">
      <c r="A7" t="s">
        <v>20</v>
      </c>
      <c r="B7">
        <v>220</v>
      </c>
      <c r="C7" t="s">
        <v>14</v>
      </c>
      <c r="D7">
        <v>44</v>
      </c>
      <c r="F7" s="12" t="s">
        <v>2112</v>
      </c>
      <c r="G7">
        <f>_xlfn.STDEV.P(B3:B567)</f>
        <v>1266.2439466397898</v>
      </c>
      <c r="H7">
        <f>_xlfn.STDEV.P(D3:D366)</f>
        <v>959.98681331637863</v>
      </c>
    </row>
    <row r="8" spans="1:8" x14ac:dyDescent="0.2">
      <c r="A8" t="s">
        <v>20</v>
      </c>
      <c r="B8">
        <v>98</v>
      </c>
      <c r="C8" t="s">
        <v>14</v>
      </c>
      <c r="D8">
        <v>27</v>
      </c>
    </row>
    <row r="9" spans="1:8" x14ac:dyDescent="0.2">
      <c r="A9" t="s">
        <v>20</v>
      </c>
      <c r="B9">
        <v>100</v>
      </c>
      <c r="C9" t="s">
        <v>14</v>
      </c>
      <c r="D9">
        <v>55</v>
      </c>
    </row>
    <row r="10" spans="1:8" x14ac:dyDescent="0.2">
      <c r="A10" t="s">
        <v>20</v>
      </c>
      <c r="B10">
        <v>1249</v>
      </c>
      <c r="C10" t="s">
        <v>14</v>
      </c>
      <c r="D10">
        <v>200</v>
      </c>
    </row>
    <row r="11" spans="1:8" x14ac:dyDescent="0.2">
      <c r="A11" t="s">
        <v>20</v>
      </c>
      <c r="B11">
        <v>1396</v>
      </c>
      <c r="C11" t="s">
        <v>14</v>
      </c>
      <c r="D11">
        <v>452</v>
      </c>
    </row>
    <row r="12" spans="1:8" x14ac:dyDescent="0.2">
      <c r="A12" t="s">
        <v>20</v>
      </c>
      <c r="B12">
        <v>890</v>
      </c>
      <c r="C12" t="s">
        <v>14</v>
      </c>
      <c r="D12">
        <v>674</v>
      </c>
    </row>
    <row r="13" spans="1:8" x14ac:dyDescent="0.2">
      <c r="A13" t="s">
        <v>20</v>
      </c>
      <c r="B13">
        <v>142</v>
      </c>
      <c r="C13" t="s">
        <v>14</v>
      </c>
      <c r="D13">
        <v>558</v>
      </c>
    </row>
    <row r="14" spans="1:8" x14ac:dyDescent="0.2">
      <c r="A14" t="s">
        <v>20</v>
      </c>
      <c r="B14">
        <v>2673</v>
      </c>
      <c r="C14" t="s">
        <v>14</v>
      </c>
      <c r="D14">
        <v>15</v>
      </c>
    </row>
    <row r="15" spans="1:8" ht="20" x14ac:dyDescent="0.2">
      <c r="A15" t="s">
        <v>20</v>
      </c>
      <c r="B15">
        <v>163</v>
      </c>
      <c r="C15" t="s">
        <v>14</v>
      </c>
      <c r="D15">
        <v>2307</v>
      </c>
      <c r="F15" s="15"/>
    </row>
    <row r="16" spans="1:8" ht="20" x14ac:dyDescent="0.2">
      <c r="A16" t="s">
        <v>20</v>
      </c>
      <c r="B16">
        <v>2220</v>
      </c>
      <c r="C16" t="s">
        <v>14</v>
      </c>
      <c r="D16">
        <v>88</v>
      </c>
      <c r="F16" s="15"/>
    </row>
    <row r="17" spans="1:4" x14ac:dyDescent="0.2">
      <c r="A17" t="s">
        <v>20</v>
      </c>
      <c r="B17">
        <v>1606</v>
      </c>
      <c r="C17" t="s">
        <v>14</v>
      </c>
      <c r="D17">
        <v>48</v>
      </c>
    </row>
    <row r="18" spans="1:4" x14ac:dyDescent="0.2">
      <c r="A18" t="s">
        <v>20</v>
      </c>
      <c r="B18">
        <v>129</v>
      </c>
      <c r="C18" t="s">
        <v>14</v>
      </c>
      <c r="D18">
        <v>1</v>
      </c>
    </row>
    <row r="19" spans="1:4" x14ac:dyDescent="0.2">
      <c r="A19" t="s">
        <v>20</v>
      </c>
      <c r="B19">
        <v>226</v>
      </c>
      <c r="C19" t="s">
        <v>14</v>
      </c>
      <c r="D19">
        <v>1467</v>
      </c>
    </row>
    <row r="20" spans="1:4" x14ac:dyDescent="0.2">
      <c r="A20" t="s">
        <v>20</v>
      </c>
      <c r="B20">
        <v>5419</v>
      </c>
      <c r="C20" t="s">
        <v>14</v>
      </c>
      <c r="D20">
        <v>75</v>
      </c>
    </row>
    <row r="21" spans="1:4" x14ac:dyDescent="0.2">
      <c r="A21" t="s">
        <v>20</v>
      </c>
      <c r="B21">
        <v>165</v>
      </c>
      <c r="C21" t="s">
        <v>14</v>
      </c>
      <c r="D21">
        <v>120</v>
      </c>
    </row>
    <row r="22" spans="1:4" x14ac:dyDescent="0.2">
      <c r="A22" t="s">
        <v>20</v>
      </c>
      <c r="B22">
        <v>1965</v>
      </c>
      <c r="C22" t="s">
        <v>14</v>
      </c>
      <c r="D22">
        <v>2253</v>
      </c>
    </row>
    <row r="23" spans="1:4" x14ac:dyDescent="0.2">
      <c r="A23" t="s">
        <v>20</v>
      </c>
      <c r="B23">
        <v>16</v>
      </c>
      <c r="C23" t="s">
        <v>14</v>
      </c>
      <c r="D23">
        <v>5</v>
      </c>
    </row>
    <row r="24" spans="1:4" x14ac:dyDescent="0.2">
      <c r="A24" t="s">
        <v>20</v>
      </c>
      <c r="B24">
        <v>107</v>
      </c>
      <c r="C24" t="s">
        <v>14</v>
      </c>
      <c r="D24">
        <v>38</v>
      </c>
    </row>
    <row r="25" spans="1:4" x14ac:dyDescent="0.2">
      <c r="A25" t="s">
        <v>20</v>
      </c>
      <c r="B25">
        <v>134</v>
      </c>
      <c r="C25" t="s">
        <v>14</v>
      </c>
      <c r="D25">
        <v>12</v>
      </c>
    </row>
    <row r="26" spans="1:4" x14ac:dyDescent="0.2">
      <c r="A26" t="s">
        <v>20</v>
      </c>
      <c r="B26">
        <v>198</v>
      </c>
      <c r="C26" t="s">
        <v>14</v>
      </c>
      <c r="D26">
        <v>1684</v>
      </c>
    </row>
    <row r="27" spans="1:4" x14ac:dyDescent="0.2">
      <c r="A27" t="s">
        <v>20</v>
      </c>
      <c r="B27">
        <v>111</v>
      </c>
      <c r="C27" t="s">
        <v>14</v>
      </c>
      <c r="D27">
        <v>56</v>
      </c>
    </row>
    <row r="28" spans="1:4" x14ac:dyDescent="0.2">
      <c r="A28" t="s">
        <v>20</v>
      </c>
      <c r="B28">
        <v>222</v>
      </c>
      <c r="C28" t="s">
        <v>14</v>
      </c>
      <c r="D28">
        <v>838</v>
      </c>
    </row>
    <row r="29" spans="1:4" x14ac:dyDescent="0.2">
      <c r="A29" t="s">
        <v>20</v>
      </c>
      <c r="B29">
        <v>6212</v>
      </c>
      <c r="C29" t="s">
        <v>14</v>
      </c>
      <c r="D29">
        <v>1000</v>
      </c>
    </row>
    <row r="30" spans="1:4" x14ac:dyDescent="0.2">
      <c r="A30" t="s">
        <v>20</v>
      </c>
      <c r="B30">
        <v>98</v>
      </c>
      <c r="C30" t="s">
        <v>14</v>
      </c>
      <c r="D30">
        <v>1482</v>
      </c>
    </row>
    <row r="31" spans="1:4" x14ac:dyDescent="0.2">
      <c r="A31" t="s">
        <v>20</v>
      </c>
      <c r="B31">
        <v>92</v>
      </c>
      <c r="C31" t="s">
        <v>14</v>
      </c>
      <c r="D31">
        <v>106</v>
      </c>
    </row>
    <row r="32" spans="1:4" x14ac:dyDescent="0.2">
      <c r="A32" t="s">
        <v>20</v>
      </c>
      <c r="B32">
        <v>149</v>
      </c>
      <c r="C32" t="s">
        <v>14</v>
      </c>
      <c r="D32">
        <v>679</v>
      </c>
    </row>
    <row r="33" spans="1:4" x14ac:dyDescent="0.2">
      <c r="A33" t="s">
        <v>20</v>
      </c>
      <c r="B33">
        <v>2431</v>
      </c>
      <c r="C33" t="s">
        <v>14</v>
      </c>
      <c r="D33">
        <v>1220</v>
      </c>
    </row>
    <row r="34" spans="1:4" x14ac:dyDescent="0.2">
      <c r="A34" t="s">
        <v>20</v>
      </c>
      <c r="B34">
        <v>303</v>
      </c>
      <c r="C34" t="s">
        <v>14</v>
      </c>
      <c r="D34">
        <v>1</v>
      </c>
    </row>
    <row r="35" spans="1:4" x14ac:dyDescent="0.2">
      <c r="A35" t="s">
        <v>20</v>
      </c>
      <c r="B35">
        <v>209</v>
      </c>
      <c r="C35" t="s">
        <v>14</v>
      </c>
      <c r="D35">
        <v>37</v>
      </c>
    </row>
    <row r="36" spans="1:4" x14ac:dyDescent="0.2">
      <c r="A36" t="s">
        <v>20</v>
      </c>
      <c r="B36">
        <v>131</v>
      </c>
      <c r="C36" t="s">
        <v>14</v>
      </c>
      <c r="D36">
        <v>60</v>
      </c>
    </row>
    <row r="37" spans="1:4" x14ac:dyDescent="0.2">
      <c r="A37" t="s">
        <v>20</v>
      </c>
      <c r="B37">
        <v>164</v>
      </c>
      <c r="C37" t="s">
        <v>14</v>
      </c>
      <c r="D37">
        <v>296</v>
      </c>
    </row>
    <row r="38" spans="1:4" x14ac:dyDescent="0.2">
      <c r="A38" t="s">
        <v>20</v>
      </c>
      <c r="B38">
        <v>201</v>
      </c>
      <c r="C38" t="s">
        <v>14</v>
      </c>
      <c r="D38">
        <v>3304</v>
      </c>
    </row>
    <row r="39" spans="1:4" x14ac:dyDescent="0.2">
      <c r="A39" t="s">
        <v>20</v>
      </c>
      <c r="B39">
        <v>211</v>
      </c>
      <c r="C39" t="s">
        <v>14</v>
      </c>
      <c r="D39">
        <v>73</v>
      </c>
    </row>
    <row r="40" spans="1:4" x14ac:dyDescent="0.2">
      <c r="A40" t="s">
        <v>20</v>
      </c>
      <c r="B40">
        <v>128</v>
      </c>
      <c r="C40" t="s">
        <v>14</v>
      </c>
      <c r="D40">
        <v>3387</v>
      </c>
    </row>
    <row r="41" spans="1:4" x14ac:dyDescent="0.2">
      <c r="A41" t="s">
        <v>20</v>
      </c>
      <c r="B41">
        <v>1600</v>
      </c>
      <c r="C41" t="s">
        <v>14</v>
      </c>
      <c r="D41">
        <v>662</v>
      </c>
    </row>
    <row r="42" spans="1:4" x14ac:dyDescent="0.2">
      <c r="A42" t="s">
        <v>20</v>
      </c>
      <c r="B42">
        <v>249</v>
      </c>
      <c r="C42" t="s">
        <v>14</v>
      </c>
      <c r="D42">
        <v>774</v>
      </c>
    </row>
    <row r="43" spans="1:4" x14ac:dyDescent="0.2">
      <c r="A43" t="s">
        <v>20</v>
      </c>
      <c r="B43">
        <v>236</v>
      </c>
      <c r="C43" t="s">
        <v>14</v>
      </c>
      <c r="D43">
        <v>672</v>
      </c>
    </row>
    <row r="44" spans="1:4" x14ac:dyDescent="0.2">
      <c r="A44" t="s">
        <v>20</v>
      </c>
      <c r="B44">
        <v>4065</v>
      </c>
      <c r="C44" t="s">
        <v>14</v>
      </c>
      <c r="D44">
        <v>940</v>
      </c>
    </row>
    <row r="45" spans="1:4" x14ac:dyDescent="0.2">
      <c r="A45" t="s">
        <v>20</v>
      </c>
      <c r="B45">
        <v>246</v>
      </c>
      <c r="C45" t="s">
        <v>14</v>
      </c>
      <c r="D45">
        <v>117</v>
      </c>
    </row>
    <row r="46" spans="1:4" x14ac:dyDescent="0.2">
      <c r="A46" t="s">
        <v>20</v>
      </c>
      <c r="B46">
        <v>2475</v>
      </c>
      <c r="C46" t="s">
        <v>14</v>
      </c>
      <c r="D46">
        <v>115</v>
      </c>
    </row>
    <row r="47" spans="1:4" x14ac:dyDescent="0.2">
      <c r="A47" t="s">
        <v>20</v>
      </c>
      <c r="B47">
        <v>76</v>
      </c>
      <c r="C47" t="s">
        <v>14</v>
      </c>
      <c r="D47">
        <v>326</v>
      </c>
    </row>
    <row r="48" spans="1:4" x14ac:dyDescent="0.2">
      <c r="A48" t="s">
        <v>20</v>
      </c>
      <c r="B48">
        <v>54</v>
      </c>
      <c r="C48" t="s">
        <v>14</v>
      </c>
      <c r="D48">
        <v>1</v>
      </c>
    </row>
    <row r="49" spans="1:4" x14ac:dyDescent="0.2">
      <c r="A49" t="s">
        <v>20</v>
      </c>
      <c r="B49">
        <v>88</v>
      </c>
      <c r="C49" t="s">
        <v>14</v>
      </c>
      <c r="D49">
        <v>1467</v>
      </c>
    </row>
    <row r="50" spans="1:4" x14ac:dyDescent="0.2">
      <c r="A50" t="s">
        <v>20</v>
      </c>
      <c r="B50">
        <v>85</v>
      </c>
      <c r="C50" t="s">
        <v>14</v>
      </c>
      <c r="D50">
        <v>5681</v>
      </c>
    </row>
    <row r="51" spans="1:4" x14ac:dyDescent="0.2">
      <c r="A51" t="s">
        <v>20</v>
      </c>
      <c r="B51">
        <v>170</v>
      </c>
      <c r="C51" t="s">
        <v>14</v>
      </c>
      <c r="D51">
        <v>1059</v>
      </c>
    </row>
    <row r="52" spans="1:4" x14ac:dyDescent="0.2">
      <c r="A52" t="s">
        <v>20</v>
      </c>
      <c r="B52">
        <v>330</v>
      </c>
      <c r="C52" t="s">
        <v>14</v>
      </c>
      <c r="D52">
        <v>1194</v>
      </c>
    </row>
    <row r="53" spans="1:4" x14ac:dyDescent="0.2">
      <c r="A53" t="s">
        <v>20</v>
      </c>
      <c r="B53">
        <v>127</v>
      </c>
      <c r="C53" t="s">
        <v>14</v>
      </c>
      <c r="D53">
        <v>30</v>
      </c>
    </row>
    <row r="54" spans="1:4" x14ac:dyDescent="0.2">
      <c r="A54" t="s">
        <v>20</v>
      </c>
      <c r="B54">
        <v>411</v>
      </c>
      <c r="C54" t="s">
        <v>14</v>
      </c>
      <c r="D54">
        <v>75</v>
      </c>
    </row>
    <row r="55" spans="1:4" x14ac:dyDescent="0.2">
      <c r="A55" t="s">
        <v>20</v>
      </c>
      <c r="B55">
        <v>180</v>
      </c>
      <c r="C55" t="s">
        <v>14</v>
      </c>
      <c r="D55">
        <v>955</v>
      </c>
    </row>
    <row r="56" spans="1:4" x14ac:dyDescent="0.2">
      <c r="A56" t="s">
        <v>20</v>
      </c>
      <c r="B56">
        <v>374</v>
      </c>
      <c r="C56" t="s">
        <v>14</v>
      </c>
      <c r="D56">
        <v>67</v>
      </c>
    </row>
    <row r="57" spans="1:4" x14ac:dyDescent="0.2">
      <c r="A57" t="s">
        <v>20</v>
      </c>
      <c r="B57">
        <v>71</v>
      </c>
      <c r="C57" t="s">
        <v>14</v>
      </c>
      <c r="D57">
        <v>5</v>
      </c>
    </row>
    <row r="58" spans="1:4" x14ac:dyDescent="0.2">
      <c r="A58" t="s">
        <v>20</v>
      </c>
      <c r="B58">
        <v>203</v>
      </c>
      <c r="C58" t="s">
        <v>14</v>
      </c>
      <c r="D58">
        <v>26</v>
      </c>
    </row>
    <row r="59" spans="1:4" x14ac:dyDescent="0.2">
      <c r="A59" t="s">
        <v>20</v>
      </c>
      <c r="B59">
        <v>113</v>
      </c>
      <c r="C59" t="s">
        <v>14</v>
      </c>
      <c r="D59">
        <v>1130</v>
      </c>
    </row>
    <row r="60" spans="1:4" x14ac:dyDescent="0.2">
      <c r="A60" t="s">
        <v>20</v>
      </c>
      <c r="B60">
        <v>96</v>
      </c>
      <c r="C60" t="s">
        <v>14</v>
      </c>
      <c r="D60">
        <v>782</v>
      </c>
    </row>
    <row r="61" spans="1:4" x14ac:dyDescent="0.2">
      <c r="A61" t="s">
        <v>20</v>
      </c>
      <c r="B61">
        <v>498</v>
      </c>
      <c r="C61" t="s">
        <v>14</v>
      </c>
      <c r="D61">
        <v>210</v>
      </c>
    </row>
    <row r="62" spans="1:4" x14ac:dyDescent="0.2">
      <c r="A62" t="s">
        <v>20</v>
      </c>
      <c r="B62">
        <v>180</v>
      </c>
      <c r="C62" t="s">
        <v>14</v>
      </c>
      <c r="D62">
        <v>136</v>
      </c>
    </row>
    <row r="63" spans="1:4" x14ac:dyDescent="0.2">
      <c r="A63" t="s">
        <v>20</v>
      </c>
      <c r="B63">
        <v>27</v>
      </c>
      <c r="C63" t="s">
        <v>14</v>
      </c>
      <c r="D63">
        <v>86</v>
      </c>
    </row>
    <row r="64" spans="1:4" x14ac:dyDescent="0.2">
      <c r="A64" t="s">
        <v>20</v>
      </c>
      <c r="B64">
        <v>2331</v>
      </c>
      <c r="C64" t="s">
        <v>14</v>
      </c>
      <c r="D64">
        <v>19</v>
      </c>
    </row>
    <row r="65" spans="1:4" x14ac:dyDescent="0.2">
      <c r="A65" t="s">
        <v>20</v>
      </c>
      <c r="B65">
        <v>113</v>
      </c>
      <c r="C65" t="s">
        <v>14</v>
      </c>
      <c r="D65">
        <v>886</v>
      </c>
    </row>
    <row r="66" spans="1:4" x14ac:dyDescent="0.2">
      <c r="A66" t="s">
        <v>20</v>
      </c>
      <c r="B66">
        <v>164</v>
      </c>
      <c r="C66" t="s">
        <v>14</v>
      </c>
      <c r="D66">
        <v>35</v>
      </c>
    </row>
    <row r="67" spans="1:4" x14ac:dyDescent="0.2">
      <c r="A67" t="s">
        <v>20</v>
      </c>
      <c r="B67">
        <v>164</v>
      </c>
      <c r="C67" t="s">
        <v>14</v>
      </c>
      <c r="D67">
        <v>24</v>
      </c>
    </row>
    <row r="68" spans="1:4" x14ac:dyDescent="0.2">
      <c r="A68" t="s">
        <v>20</v>
      </c>
      <c r="B68">
        <v>336</v>
      </c>
      <c r="C68" t="s">
        <v>14</v>
      </c>
      <c r="D68">
        <v>86</v>
      </c>
    </row>
    <row r="69" spans="1:4" x14ac:dyDescent="0.2">
      <c r="A69" t="s">
        <v>20</v>
      </c>
      <c r="B69">
        <v>1917</v>
      </c>
      <c r="C69" t="s">
        <v>14</v>
      </c>
      <c r="D69">
        <v>243</v>
      </c>
    </row>
    <row r="70" spans="1:4" x14ac:dyDescent="0.2">
      <c r="A70" t="s">
        <v>20</v>
      </c>
      <c r="B70">
        <v>95</v>
      </c>
      <c r="C70" t="s">
        <v>14</v>
      </c>
      <c r="D70">
        <v>65</v>
      </c>
    </row>
    <row r="71" spans="1:4" x14ac:dyDescent="0.2">
      <c r="A71" t="s">
        <v>20</v>
      </c>
      <c r="B71">
        <v>147</v>
      </c>
      <c r="C71" t="s">
        <v>14</v>
      </c>
      <c r="D71">
        <v>100</v>
      </c>
    </row>
    <row r="72" spans="1:4" x14ac:dyDescent="0.2">
      <c r="A72" t="s">
        <v>20</v>
      </c>
      <c r="B72">
        <v>86</v>
      </c>
      <c r="C72" t="s">
        <v>14</v>
      </c>
      <c r="D72">
        <v>168</v>
      </c>
    </row>
    <row r="73" spans="1:4" x14ac:dyDescent="0.2">
      <c r="A73" t="s">
        <v>20</v>
      </c>
      <c r="B73">
        <v>83</v>
      </c>
      <c r="C73" t="s">
        <v>14</v>
      </c>
      <c r="D73">
        <v>13</v>
      </c>
    </row>
    <row r="74" spans="1:4" x14ac:dyDescent="0.2">
      <c r="A74" t="s">
        <v>20</v>
      </c>
      <c r="B74">
        <v>676</v>
      </c>
      <c r="C74" t="s">
        <v>14</v>
      </c>
      <c r="D74">
        <v>1</v>
      </c>
    </row>
    <row r="75" spans="1:4" x14ac:dyDescent="0.2">
      <c r="A75" t="s">
        <v>20</v>
      </c>
      <c r="B75">
        <v>361</v>
      </c>
      <c r="C75" t="s">
        <v>14</v>
      </c>
      <c r="D75">
        <v>40</v>
      </c>
    </row>
    <row r="76" spans="1:4" x14ac:dyDescent="0.2">
      <c r="A76" t="s">
        <v>20</v>
      </c>
      <c r="B76">
        <v>131</v>
      </c>
      <c r="C76" t="s">
        <v>14</v>
      </c>
      <c r="D76">
        <v>226</v>
      </c>
    </row>
    <row r="77" spans="1:4" x14ac:dyDescent="0.2">
      <c r="A77" t="s">
        <v>20</v>
      </c>
      <c r="B77">
        <v>126</v>
      </c>
      <c r="C77" t="s">
        <v>14</v>
      </c>
      <c r="D77">
        <v>1625</v>
      </c>
    </row>
    <row r="78" spans="1:4" x14ac:dyDescent="0.2">
      <c r="A78" t="s">
        <v>20</v>
      </c>
      <c r="B78">
        <v>275</v>
      </c>
      <c r="C78" t="s">
        <v>14</v>
      </c>
      <c r="D78">
        <v>143</v>
      </c>
    </row>
    <row r="79" spans="1:4" x14ac:dyDescent="0.2">
      <c r="A79" t="s">
        <v>20</v>
      </c>
      <c r="B79">
        <v>67</v>
      </c>
      <c r="C79" t="s">
        <v>14</v>
      </c>
      <c r="D79">
        <v>934</v>
      </c>
    </row>
    <row r="80" spans="1:4" x14ac:dyDescent="0.2">
      <c r="A80" t="s">
        <v>20</v>
      </c>
      <c r="B80">
        <v>154</v>
      </c>
      <c r="C80" t="s">
        <v>14</v>
      </c>
      <c r="D80">
        <v>17</v>
      </c>
    </row>
    <row r="81" spans="1:4" x14ac:dyDescent="0.2">
      <c r="A81" t="s">
        <v>20</v>
      </c>
      <c r="B81">
        <v>1782</v>
      </c>
      <c r="C81" t="s">
        <v>14</v>
      </c>
      <c r="D81">
        <v>2179</v>
      </c>
    </row>
    <row r="82" spans="1:4" x14ac:dyDescent="0.2">
      <c r="A82" t="s">
        <v>20</v>
      </c>
      <c r="B82">
        <v>903</v>
      </c>
      <c r="C82" t="s">
        <v>14</v>
      </c>
      <c r="D82">
        <v>931</v>
      </c>
    </row>
    <row r="83" spans="1:4" x14ac:dyDescent="0.2">
      <c r="A83" t="s">
        <v>20</v>
      </c>
      <c r="B83">
        <v>94</v>
      </c>
      <c r="C83" t="s">
        <v>14</v>
      </c>
      <c r="D83">
        <v>92</v>
      </c>
    </row>
    <row r="84" spans="1:4" x14ac:dyDescent="0.2">
      <c r="A84" t="s">
        <v>20</v>
      </c>
      <c r="B84">
        <v>180</v>
      </c>
      <c r="C84" t="s">
        <v>14</v>
      </c>
      <c r="D84">
        <v>57</v>
      </c>
    </row>
    <row r="85" spans="1:4" x14ac:dyDescent="0.2">
      <c r="A85" t="s">
        <v>20</v>
      </c>
      <c r="B85">
        <v>533</v>
      </c>
      <c r="C85" t="s">
        <v>14</v>
      </c>
      <c r="D85">
        <v>41</v>
      </c>
    </row>
    <row r="86" spans="1:4" x14ac:dyDescent="0.2">
      <c r="A86" t="s">
        <v>20</v>
      </c>
      <c r="B86">
        <v>2443</v>
      </c>
      <c r="C86" t="s">
        <v>14</v>
      </c>
      <c r="D86">
        <v>1</v>
      </c>
    </row>
    <row r="87" spans="1:4" x14ac:dyDescent="0.2">
      <c r="A87" t="s">
        <v>20</v>
      </c>
      <c r="B87">
        <v>89</v>
      </c>
      <c r="C87" t="s">
        <v>14</v>
      </c>
      <c r="D87">
        <v>101</v>
      </c>
    </row>
    <row r="88" spans="1:4" x14ac:dyDescent="0.2">
      <c r="A88" t="s">
        <v>20</v>
      </c>
      <c r="B88">
        <v>159</v>
      </c>
      <c r="C88" t="s">
        <v>14</v>
      </c>
      <c r="D88">
        <v>1335</v>
      </c>
    </row>
    <row r="89" spans="1:4" x14ac:dyDescent="0.2">
      <c r="A89" t="s">
        <v>20</v>
      </c>
      <c r="B89">
        <v>50</v>
      </c>
      <c r="C89" t="s">
        <v>14</v>
      </c>
      <c r="D89">
        <v>15</v>
      </c>
    </row>
    <row r="90" spans="1:4" x14ac:dyDescent="0.2">
      <c r="A90" t="s">
        <v>20</v>
      </c>
      <c r="B90">
        <v>186</v>
      </c>
      <c r="C90" t="s">
        <v>14</v>
      </c>
      <c r="D90">
        <v>454</v>
      </c>
    </row>
    <row r="91" spans="1:4" x14ac:dyDescent="0.2">
      <c r="A91" t="s">
        <v>20</v>
      </c>
      <c r="B91">
        <v>1071</v>
      </c>
      <c r="C91" t="s">
        <v>14</v>
      </c>
      <c r="D91">
        <v>3182</v>
      </c>
    </row>
    <row r="92" spans="1:4" x14ac:dyDescent="0.2">
      <c r="A92" t="s">
        <v>20</v>
      </c>
      <c r="B92">
        <v>117</v>
      </c>
      <c r="C92" t="s">
        <v>14</v>
      </c>
      <c r="D92">
        <v>15</v>
      </c>
    </row>
    <row r="93" spans="1:4" x14ac:dyDescent="0.2">
      <c r="A93" t="s">
        <v>20</v>
      </c>
      <c r="B93">
        <v>70</v>
      </c>
      <c r="C93" t="s">
        <v>14</v>
      </c>
      <c r="D93">
        <v>133</v>
      </c>
    </row>
    <row r="94" spans="1:4" x14ac:dyDescent="0.2">
      <c r="A94" t="s">
        <v>20</v>
      </c>
      <c r="B94">
        <v>135</v>
      </c>
      <c r="C94" t="s">
        <v>14</v>
      </c>
      <c r="D94">
        <v>2062</v>
      </c>
    </row>
    <row r="95" spans="1:4" x14ac:dyDescent="0.2">
      <c r="A95" t="s">
        <v>20</v>
      </c>
      <c r="B95">
        <v>768</v>
      </c>
      <c r="C95" t="s">
        <v>14</v>
      </c>
      <c r="D95">
        <v>29</v>
      </c>
    </row>
    <row r="96" spans="1:4" x14ac:dyDescent="0.2">
      <c r="A96" t="s">
        <v>20</v>
      </c>
      <c r="B96">
        <v>199</v>
      </c>
      <c r="C96" t="s">
        <v>14</v>
      </c>
      <c r="D96">
        <v>132</v>
      </c>
    </row>
    <row r="97" spans="1:4" x14ac:dyDescent="0.2">
      <c r="A97" t="s">
        <v>20</v>
      </c>
      <c r="B97">
        <v>107</v>
      </c>
      <c r="C97" t="s">
        <v>14</v>
      </c>
      <c r="D97">
        <v>137</v>
      </c>
    </row>
    <row r="98" spans="1:4" x14ac:dyDescent="0.2">
      <c r="A98" t="s">
        <v>20</v>
      </c>
      <c r="B98">
        <v>195</v>
      </c>
      <c r="C98" t="s">
        <v>14</v>
      </c>
      <c r="D98">
        <v>908</v>
      </c>
    </row>
    <row r="99" spans="1:4" x14ac:dyDescent="0.2">
      <c r="A99" t="s">
        <v>20</v>
      </c>
      <c r="B99">
        <v>3376</v>
      </c>
      <c r="C99" t="s">
        <v>14</v>
      </c>
      <c r="D99">
        <v>10</v>
      </c>
    </row>
    <row r="100" spans="1:4" x14ac:dyDescent="0.2">
      <c r="A100" t="s">
        <v>20</v>
      </c>
      <c r="B100">
        <v>41</v>
      </c>
      <c r="C100" t="s">
        <v>14</v>
      </c>
      <c r="D100">
        <v>1910</v>
      </c>
    </row>
    <row r="101" spans="1:4" x14ac:dyDescent="0.2">
      <c r="A101" t="s">
        <v>20</v>
      </c>
      <c r="B101">
        <v>1821</v>
      </c>
      <c r="C101" t="s">
        <v>14</v>
      </c>
      <c r="D101">
        <v>38</v>
      </c>
    </row>
    <row r="102" spans="1:4" x14ac:dyDescent="0.2">
      <c r="A102" t="s">
        <v>20</v>
      </c>
      <c r="B102">
        <v>164</v>
      </c>
      <c r="C102" t="s">
        <v>14</v>
      </c>
      <c r="D102">
        <v>104</v>
      </c>
    </row>
    <row r="103" spans="1:4" x14ac:dyDescent="0.2">
      <c r="A103" t="s">
        <v>20</v>
      </c>
      <c r="B103">
        <v>157</v>
      </c>
      <c r="C103" t="s">
        <v>14</v>
      </c>
      <c r="D103">
        <v>49</v>
      </c>
    </row>
    <row r="104" spans="1:4" x14ac:dyDescent="0.2">
      <c r="A104" t="s">
        <v>20</v>
      </c>
      <c r="B104">
        <v>246</v>
      </c>
      <c r="C104" t="s">
        <v>14</v>
      </c>
      <c r="D104">
        <v>1</v>
      </c>
    </row>
    <row r="105" spans="1:4" x14ac:dyDescent="0.2">
      <c r="A105" t="s">
        <v>20</v>
      </c>
      <c r="B105">
        <v>1396</v>
      </c>
      <c r="C105" t="s">
        <v>14</v>
      </c>
      <c r="D105">
        <v>245</v>
      </c>
    </row>
    <row r="106" spans="1:4" x14ac:dyDescent="0.2">
      <c r="A106" t="s">
        <v>20</v>
      </c>
      <c r="B106">
        <v>2506</v>
      </c>
      <c r="C106" t="s">
        <v>14</v>
      </c>
      <c r="D106">
        <v>32</v>
      </c>
    </row>
    <row r="107" spans="1:4" x14ac:dyDescent="0.2">
      <c r="A107" t="s">
        <v>20</v>
      </c>
      <c r="B107">
        <v>244</v>
      </c>
      <c r="C107" t="s">
        <v>14</v>
      </c>
      <c r="D107">
        <v>7</v>
      </c>
    </row>
    <row r="108" spans="1:4" x14ac:dyDescent="0.2">
      <c r="A108" t="s">
        <v>20</v>
      </c>
      <c r="B108">
        <v>146</v>
      </c>
      <c r="C108" t="s">
        <v>14</v>
      </c>
      <c r="D108">
        <v>803</v>
      </c>
    </row>
    <row r="109" spans="1:4" x14ac:dyDescent="0.2">
      <c r="A109" t="s">
        <v>20</v>
      </c>
      <c r="B109">
        <v>1267</v>
      </c>
      <c r="C109" t="s">
        <v>14</v>
      </c>
      <c r="D109">
        <v>16</v>
      </c>
    </row>
    <row r="110" spans="1:4" x14ac:dyDescent="0.2">
      <c r="A110" t="s">
        <v>20</v>
      </c>
      <c r="B110">
        <v>1561</v>
      </c>
      <c r="C110" t="s">
        <v>14</v>
      </c>
      <c r="D110">
        <v>31</v>
      </c>
    </row>
    <row r="111" spans="1:4" x14ac:dyDescent="0.2">
      <c r="A111" t="s">
        <v>20</v>
      </c>
      <c r="B111">
        <v>48</v>
      </c>
      <c r="C111" t="s">
        <v>14</v>
      </c>
      <c r="D111">
        <v>108</v>
      </c>
    </row>
    <row r="112" spans="1:4" x14ac:dyDescent="0.2">
      <c r="A112" t="s">
        <v>20</v>
      </c>
      <c r="B112">
        <v>2739</v>
      </c>
      <c r="C112" t="s">
        <v>14</v>
      </c>
      <c r="D112">
        <v>30</v>
      </c>
    </row>
    <row r="113" spans="1:4" x14ac:dyDescent="0.2">
      <c r="A113" t="s">
        <v>20</v>
      </c>
      <c r="B113">
        <v>3537</v>
      </c>
      <c r="C113" t="s">
        <v>14</v>
      </c>
      <c r="D113">
        <v>17</v>
      </c>
    </row>
    <row r="114" spans="1:4" x14ac:dyDescent="0.2">
      <c r="A114" t="s">
        <v>20</v>
      </c>
      <c r="B114">
        <v>2107</v>
      </c>
      <c r="C114" t="s">
        <v>14</v>
      </c>
      <c r="D114">
        <v>80</v>
      </c>
    </row>
    <row r="115" spans="1:4" x14ac:dyDescent="0.2">
      <c r="A115" t="s">
        <v>20</v>
      </c>
      <c r="B115">
        <v>3318</v>
      </c>
      <c r="C115" t="s">
        <v>14</v>
      </c>
      <c r="D115">
        <v>2468</v>
      </c>
    </row>
    <row r="116" spans="1:4" x14ac:dyDescent="0.2">
      <c r="A116" t="s">
        <v>20</v>
      </c>
      <c r="B116">
        <v>340</v>
      </c>
      <c r="C116" t="s">
        <v>14</v>
      </c>
      <c r="D116">
        <v>26</v>
      </c>
    </row>
    <row r="117" spans="1:4" x14ac:dyDescent="0.2">
      <c r="A117" t="s">
        <v>20</v>
      </c>
      <c r="B117">
        <v>1442</v>
      </c>
      <c r="C117" t="s">
        <v>14</v>
      </c>
      <c r="D117">
        <v>73</v>
      </c>
    </row>
    <row r="118" spans="1:4" x14ac:dyDescent="0.2">
      <c r="A118" t="s">
        <v>20</v>
      </c>
      <c r="B118">
        <v>126</v>
      </c>
      <c r="C118" t="s">
        <v>14</v>
      </c>
      <c r="D118">
        <v>128</v>
      </c>
    </row>
    <row r="119" spans="1:4" x14ac:dyDescent="0.2">
      <c r="A119" t="s">
        <v>20</v>
      </c>
      <c r="B119">
        <v>524</v>
      </c>
      <c r="C119" t="s">
        <v>14</v>
      </c>
      <c r="D119">
        <v>33</v>
      </c>
    </row>
    <row r="120" spans="1:4" x14ac:dyDescent="0.2">
      <c r="A120" t="s">
        <v>20</v>
      </c>
      <c r="B120">
        <v>1989</v>
      </c>
      <c r="C120" t="s">
        <v>14</v>
      </c>
      <c r="D120">
        <v>1072</v>
      </c>
    </row>
    <row r="121" spans="1:4" x14ac:dyDescent="0.2">
      <c r="A121" t="s">
        <v>20</v>
      </c>
      <c r="B121">
        <v>157</v>
      </c>
      <c r="C121" t="s">
        <v>14</v>
      </c>
      <c r="D121">
        <v>393</v>
      </c>
    </row>
    <row r="122" spans="1:4" x14ac:dyDescent="0.2">
      <c r="A122" t="s">
        <v>20</v>
      </c>
      <c r="B122">
        <v>4498</v>
      </c>
      <c r="C122" t="s">
        <v>14</v>
      </c>
      <c r="D122">
        <v>1257</v>
      </c>
    </row>
    <row r="123" spans="1:4" x14ac:dyDescent="0.2">
      <c r="A123" t="s">
        <v>20</v>
      </c>
      <c r="B123">
        <v>80</v>
      </c>
      <c r="C123" t="s">
        <v>14</v>
      </c>
      <c r="D123">
        <v>328</v>
      </c>
    </row>
    <row r="124" spans="1:4" x14ac:dyDescent="0.2">
      <c r="A124" t="s">
        <v>20</v>
      </c>
      <c r="B124">
        <v>43</v>
      </c>
      <c r="C124" t="s">
        <v>14</v>
      </c>
      <c r="D124">
        <v>147</v>
      </c>
    </row>
    <row r="125" spans="1:4" x14ac:dyDescent="0.2">
      <c r="A125" t="s">
        <v>20</v>
      </c>
      <c r="B125">
        <v>2053</v>
      </c>
      <c r="C125" t="s">
        <v>14</v>
      </c>
      <c r="D125">
        <v>830</v>
      </c>
    </row>
    <row r="126" spans="1:4" x14ac:dyDescent="0.2">
      <c r="A126" t="s">
        <v>20</v>
      </c>
      <c r="B126">
        <v>168</v>
      </c>
      <c r="C126" t="s">
        <v>14</v>
      </c>
      <c r="D126">
        <v>331</v>
      </c>
    </row>
    <row r="127" spans="1:4" x14ac:dyDescent="0.2">
      <c r="A127" t="s">
        <v>20</v>
      </c>
      <c r="B127">
        <v>4289</v>
      </c>
      <c r="C127" t="s">
        <v>14</v>
      </c>
      <c r="D127">
        <v>25</v>
      </c>
    </row>
    <row r="128" spans="1:4" x14ac:dyDescent="0.2">
      <c r="A128" t="s">
        <v>20</v>
      </c>
      <c r="B128">
        <v>165</v>
      </c>
      <c r="C128" t="s">
        <v>14</v>
      </c>
      <c r="D128">
        <v>3483</v>
      </c>
    </row>
    <row r="129" spans="1:4" x14ac:dyDescent="0.2">
      <c r="A129" t="s">
        <v>20</v>
      </c>
      <c r="B129">
        <v>1815</v>
      </c>
      <c r="C129" t="s">
        <v>14</v>
      </c>
      <c r="D129">
        <v>923</v>
      </c>
    </row>
    <row r="130" spans="1:4" x14ac:dyDescent="0.2">
      <c r="A130" t="s">
        <v>20</v>
      </c>
      <c r="B130">
        <v>397</v>
      </c>
      <c r="C130" t="s">
        <v>14</v>
      </c>
      <c r="D130">
        <v>1</v>
      </c>
    </row>
    <row r="131" spans="1:4" x14ac:dyDescent="0.2">
      <c r="A131" t="s">
        <v>20</v>
      </c>
      <c r="B131">
        <v>1539</v>
      </c>
      <c r="C131" t="s">
        <v>14</v>
      </c>
      <c r="D131">
        <v>33</v>
      </c>
    </row>
    <row r="132" spans="1:4" x14ac:dyDescent="0.2">
      <c r="A132" t="s">
        <v>20</v>
      </c>
      <c r="B132">
        <v>138</v>
      </c>
      <c r="C132" t="s">
        <v>14</v>
      </c>
      <c r="D132">
        <v>40</v>
      </c>
    </row>
    <row r="133" spans="1:4" x14ac:dyDescent="0.2">
      <c r="A133" t="s">
        <v>20</v>
      </c>
      <c r="B133">
        <v>3594</v>
      </c>
      <c r="C133" t="s">
        <v>14</v>
      </c>
      <c r="D133">
        <v>23</v>
      </c>
    </row>
    <row r="134" spans="1:4" x14ac:dyDescent="0.2">
      <c r="A134" t="s">
        <v>20</v>
      </c>
      <c r="B134">
        <v>5880</v>
      </c>
      <c r="C134" t="s">
        <v>14</v>
      </c>
      <c r="D134">
        <v>75</v>
      </c>
    </row>
    <row r="135" spans="1:4" x14ac:dyDescent="0.2">
      <c r="A135" t="s">
        <v>20</v>
      </c>
      <c r="B135">
        <v>112</v>
      </c>
      <c r="C135" t="s">
        <v>14</v>
      </c>
      <c r="D135">
        <v>2176</v>
      </c>
    </row>
    <row r="136" spans="1:4" x14ac:dyDescent="0.2">
      <c r="A136" t="s">
        <v>20</v>
      </c>
      <c r="B136">
        <v>943</v>
      </c>
      <c r="C136" t="s">
        <v>14</v>
      </c>
      <c r="D136">
        <v>441</v>
      </c>
    </row>
    <row r="137" spans="1:4" x14ac:dyDescent="0.2">
      <c r="A137" t="s">
        <v>20</v>
      </c>
      <c r="B137">
        <v>2468</v>
      </c>
      <c r="C137" t="s">
        <v>14</v>
      </c>
      <c r="D137">
        <v>25</v>
      </c>
    </row>
    <row r="138" spans="1:4" x14ac:dyDescent="0.2">
      <c r="A138" t="s">
        <v>20</v>
      </c>
      <c r="B138">
        <v>2551</v>
      </c>
      <c r="C138" t="s">
        <v>14</v>
      </c>
      <c r="D138">
        <v>127</v>
      </c>
    </row>
    <row r="139" spans="1:4" x14ac:dyDescent="0.2">
      <c r="A139" t="s">
        <v>20</v>
      </c>
      <c r="B139">
        <v>101</v>
      </c>
      <c r="C139" t="s">
        <v>14</v>
      </c>
      <c r="D139">
        <v>355</v>
      </c>
    </row>
    <row r="140" spans="1:4" x14ac:dyDescent="0.2">
      <c r="A140" t="s">
        <v>20</v>
      </c>
      <c r="B140">
        <v>92</v>
      </c>
      <c r="C140" t="s">
        <v>14</v>
      </c>
      <c r="D140">
        <v>44</v>
      </c>
    </row>
    <row r="141" spans="1:4" x14ac:dyDescent="0.2">
      <c r="A141" t="s">
        <v>20</v>
      </c>
      <c r="B141">
        <v>62</v>
      </c>
      <c r="C141" t="s">
        <v>14</v>
      </c>
      <c r="D141">
        <v>67</v>
      </c>
    </row>
    <row r="142" spans="1:4" x14ac:dyDescent="0.2">
      <c r="A142" t="s">
        <v>20</v>
      </c>
      <c r="B142">
        <v>149</v>
      </c>
      <c r="C142" t="s">
        <v>14</v>
      </c>
      <c r="D142">
        <v>1068</v>
      </c>
    </row>
    <row r="143" spans="1:4" x14ac:dyDescent="0.2">
      <c r="A143" t="s">
        <v>20</v>
      </c>
      <c r="B143">
        <v>329</v>
      </c>
      <c r="C143" t="s">
        <v>14</v>
      </c>
      <c r="D143">
        <v>424</v>
      </c>
    </row>
    <row r="144" spans="1:4" x14ac:dyDescent="0.2">
      <c r="A144" t="s">
        <v>20</v>
      </c>
      <c r="B144">
        <v>97</v>
      </c>
      <c r="C144" t="s">
        <v>14</v>
      </c>
      <c r="D144">
        <v>151</v>
      </c>
    </row>
    <row r="145" spans="1:4" x14ac:dyDescent="0.2">
      <c r="A145" t="s">
        <v>20</v>
      </c>
      <c r="B145">
        <v>1784</v>
      </c>
      <c r="C145" t="s">
        <v>14</v>
      </c>
      <c r="D145">
        <v>1608</v>
      </c>
    </row>
    <row r="146" spans="1:4" x14ac:dyDescent="0.2">
      <c r="A146" t="s">
        <v>20</v>
      </c>
      <c r="B146">
        <v>1684</v>
      </c>
      <c r="C146" t="s">
        <v>14</v>
      </c>
      <c r="D146">
        <v>941</v>
      </c>
    </row>
    <row r="147" spans="1:4" x14ac:dyDescent="0.2">
      <c r="A147" t="s">
        <v>20</v>
      </c>
      <c r="B147">
        <v>250</v>
      </c>
      <c r="C147" t="s">
        <v>14</v>
      </c>
      <c r="D147">
        <v>1</v>
      </c>
    </row>
    <row r="148" spans="1:4" x14ac:dyDescent="0.2">
      <c r="A148" t="s">
        <v>20</v>
      </c>
      <c r="B148">
        <v>238</v>
      </c>
      <c r="C148" t="s">
        <v>14</v>
      </c>
      <c r="D148">
        <v>40</v>
      </c>
    </row>
    <row r="149" spans="1:4" x14ac:dyDescent="0.2">
      <c r="A149" t="s">
        <v>20</v>
      </c>
      <c r="B149">
        <v>53</v>
      </c>
      <c r="C149" t="s">
        <v>14</v>
      </c>
      <c r="D149">
        <v>3015</v>
      </c>
    </row>
    <row r="150" spans="1:4" x14ac:dyDescent="0.2">
      <c r="A150" t="s">
        <v>20</v>
      </c>
      <c r="B150">
        <v>214</v>
      </c>
      <c r="C150" t="s">
        <v>14</v>
      </c>
      <c r="D150">
        <v>435</v>
      </c>
    </row>
    <row r="151" spans="1:4" x14ac:dyDescent="0.2">
      <c r="A151" t="s">
        <v>20</v>
      </c>
      <c r="B151">
        <v>222</v>
      </c>
      <c r="C151" t="s">
        <v>14</v>
      </c>
      <c r="D151">
        <v>714</v>
      </c>
    </row>
    <row r="152" spans="1:4" x14ac:dyDescent="0.2">
      <c r="A152" t="s">
        <v>20</v>
      </c>
      <c r="B152">
        <v>1884</v>
      </c>
      <c r="C152" t="s">
        <v>14</v>
      </c>
      <c r="D152">
        <v>5497</v>
      </c>
    </row>
    <row r="153" spans="1:4" x14ac:dyDescent="0.2">
      <c r="A153" t="s">
        <v>20</v>
      </c>
      <c r="B153">
        <v>218</v>
      </c>
      <c r="C153" t="s">
        <v>14</v>
      </c>
      <c r="D153">
        <v>418</v>
      </c>
    </row>
    <row r="154" spans="1:4" x14ac:dyDescent="0.2">
      <c r="A154" t="s">
        <v>20</v>
      </c>
      <c r="B154">
        <v>6465</v>
      </c>
      <c r="C154" t="s">
        <v>14</v>
      </c>
      <c r="D154">
        <v>1439</v>
      </c>
    </row>
    <row r="155" spans="1:4" x14ac:dyDescent="0.2">
      <c r="A155" t="s">
        <v>20</v>
      </c>
      <c r="B155">
        <v>59</v>
      </c>
      <c r="C155" t="s">
        <v>14</v>
      </c>
      <c r="D155">
        <v>15</v>
      </c>
    </row>
    <row r="156" spans="1:4" x14ac:dyDescent="0.2">
      <c r="A156" t="s">
        <v>20</v>
      </c>
      <c r="B156">
        <v>88</v>
      </c>
      <c r="C156" t="s">
        <v>14</v>
      </c>
      <c r="D156">
        <v>1999</v>
      </c>
    </row>
    <row r="157" spans="1:4" x14ac:dyDescent="0.2">
      <c r="A157" t="s">
        <v>20</v>
      </c>
      <c r="B157">
        <v>1697</v>
      </c>
      <c r="C157" t="s">
        <v>14</v>
      </c>
      <c r="D157">
        <v>118</v>
      </c>
    </row>
    <row r="158" spans="1:4" x14ac:dyDescent="0.2">
      <c r="A158" t="s">
        <v>20</v>
      </c>
      <c r="B158">
        <v>92</v>
      </c>
      <c r="C158" t="s">
        <v>14</v>
      </c>
      <c r="D158">
        <v>162</v>
      </c>
    </row>
    <row r="159" spans="1:4" x14ac:dyDescent="0.2">
      <c r="A159" t="s">
        <v>20</v>
      </c>
      <c r="B159">
        <v>186</v>
      </c>
      <c r="C159" t="s">
        <v>14</v>
      </c>
      <c r="D159">
        <v>83</v>
      </c>
    </row>
    <row r="160" spans="1:4" x14ac:dyDescent="0.2">
      <c r="A160" t="s">
        <v>20</v>
      </c>
      <c r="B160">
        <v>138</v>
      </c>
      <c r="C160" t="s">
        <v>14</v>
      </c>
      <c r="D160">
        <v>747</v>
      </c>
    </row>
    <row r="161" spans="1:4" x14ac:dyDescent="0.2">
      <c r="A161" t="s">
        <v>20</v>
      </c>
      <c r="B161">
        <v>261</v>
      </c>
      <c r="C161" t="s">
        <v>14</v>
      </c>
      <c r="D161">
        <v>84</v>
      </c>
    </row>
    <row r="162" spans="1:4" x14ac:dyDescent="0.2">
      <c r="A162" t="s">
        <v>20</v>
      </c>
      <c r="B162">
        <v>107</v>
      </c>
      <c r="C162" t="s">
        <v>14</v>
      </c>
      <c r="D162">
        <v>91</v>
      </c>
    </row>
    <row r="163" spans="1:4" x14ac:dyDescent="0.2">
      <c r="A163" t="s">
        <v>20</v>
      </c>
      <c r="B163">
        <v>199</v>
      </c>
      <c r="C163" t="s">
        <v>14</v>
      </c>
      <c r="D163">
        <v>792</v>
      </c>
    </row>
    <row r="164" spans="1:4" x14ac:dyDescent="0.2">
      <c r="A164" t="s">
        <v>20</v>
      </c>
      <c r="B164">
        <v>5512</v>
      </c>
      <c r="C164" t="s">
        <v>14</v>
      </c>
      <c r="D164">
        <v>32</v>
      </c>
    </row>
    <row r="165" spans="1:4" x14ac:dyDescent="0.2">
      <c r="A165" t="s">
        <v>20</v>
      </c>
      <c r="B165">
        <v>86</v>
      </c>
      <c r="C165" t="s">
        <v>14</v>
      </c>
      <c r="D165">
        <v>186</v>
      </c>
    </row>
    <row r="166" spans="1:4" x14ac:dyDescent="0.2">
      <c r="A166" t="s">
        <v>20</v>
      </c>
      <c r="B166">
        <v>2768</v>
      </c>
      <c r="C166" t="s">
        <v>14</v>
      </c>
      <c r="D166">
        <v>605</v>
      </c>
    </row>
    <row r="167" spans="1:4" x14ac:dyDescent="0.2">
      <c r="A167" t="s">
        <v>20</v>
      </c>
      <c r="B167">
        <v>48</v>
      </c>
      <c r="C167" t="s">
        <v>14</v>
      </c>
      <c r="D167">
        <v>1</v>
      </c>
    </row>
    <row r="168" spans="1:4" x14ac:dyDescent="0.2">
      <c r="A168" t="s">
        <v>20</v>
      </c>
      <c r="B168">
        <v>87</v>
      </c>
      <c r="C168" t="s">
        <v>14</v>
      </c>
      <c r="D168">
        <v>31</v>
      </c>
    </row>
    <row r="169" spans="1:4" x14ac:dyDescent="0.2">
      <c r="A169" t="s">
        <v>20</v>
      </c>
      <c r="B169">
        <v>1894</v>
      </c>
      <c r="C169" t="s">
        <v>14</v>
      </c>
      <c r="D169">
        <v>1181</v>
      </c>
    </row>
    <row r="170" spans="1:4" x14ac:dyDescent="0.2">
      <c r="A170" t="s">
        <v>20</v>
      </c>
      <c r="B170">
        <v>282</v>
      </c>
      <c r="C170" t="s">
        <v>14</v>
      </c>
      <c r="D170">
        <v>39</v>
      </c>
    </row>
    <row r="171" spans="1:4" x14ac:dyDescent="0.2">
      <c r="A171" t="s">
        <v>20</v>
      </c>
      <c r="B171">
        <v>116</v>
      </c>
      <c r="C171" t="s">
        <v>14</v>
      </c>
      <c r="D171">
        <v>46</v>
      </c>
    </row>
    <row r="172" spans="1:4" x14ac:dyDescent="0.2">
      <c r="A172" t="s">
        <v>20</v>
      </c>
      <c r="B172">
        <v>83</v>
      </c>
      <c r="C172" t="s">
        <v>14</v>
      </c>
      <c r="D172">
        <v>105</v>
      </c>
    </row>
    <row r="173" spans="1:4" x14ac:dyDescent="0.2">
      <c r="A173" t="s">
        <v>20</v>
      </c>
      <c r="B173">
        <v>91</v>
      </c>
      <c r="C173" t="s">
        <v>14</v>
      </c>
      <c r="D173">
        <v>535</v>
      </c>
    </row>
    <row r="174" spans="1:4" x14ac:dyDescent="0.2">
      <c r="A174" t="s">
        <v>20</v>
      </c>
      <c r="B174">
        <v>546</v>
      </c>
      <c r="C174" t="s">
        <v>14</v>
      </c>
      <c r="D174">
        <v>16</v>
      </c>
    </row>
    <row r="175" spans="1:4" x14ac:dyDescent="0.2">
      <c r="A175" t="s">
        <v>20</v>
      </c>
      <c r="B175">
        <v>393</v>
      </c>
      <c r="C175" t="s">
        <v>14</v>
      </c>
      <c r="D175">
        <v>575</v>
      </c>
    </row>
    <row r="176" spans="1:4" x14ac:dyDescent="0.2">
      <c r="A176" t="s">
        <v>20</v>
      </c>
      <c r="B176">
        <v>133</v>
      </c>
      <c r="C176" t="s">
        <v>14</v>
      </c>
      <c r="D176">
        <v>1120</v>
      </c>
    </row>
    <row r="177" spans="1:4" x14ac:dyDescent="0.2">
      <c r="A177" t="s">
        <v>20</v>
      </c>
      <c r="B177">
        <v>254</v>
      </c>
      <c r="C177" t="s">
        <v>14</v>
      </c>
      <c r="D177">
        <v>113</v>
      </c>
    </row>
    <row r="178" spans="1:4" x14ac:dyDescent="0.2">
      <c r="A178" t="s">
        <v>20</v>
      </c>
      <c r="B178">
        <v>176</v>
      </c>
      <c r="C178" t="s">
        <v>14</v>
      </c>
      <c r="D178">
        <v>1538</v>
      </c>
    </row>
    <row r="179" spans="1:4" x14ac:dyDescent="0.2">
      <c r="A179" t="s">
        <v>20</v>
      </c>
      <c r="B179">
        <v>337</v>
      </c>
      <c r="C179" t="s">
        <v>14</v>
      </c>
      <c r="D179">
        <v>9</v>
      </c>
    </row>
    <row r="180" spans="1:4" x14ac:dyDescent="0.2">
      <c r="A180" t="s">
        <v>20</v>
      </c>
      <c r="B180">
        <v>107</v>
      </c>
      <c r="C180" t="s">
        <v>14</v>
      </c>
      <c r="D180">
        <v>554</v>
      </c>
    </row>
    <row r="181" spans="1:4" x14ac:dyDescent="0.2">
      <c r="A181" t="s">
        <v>20</v>
      </c>
      <c r="B181">
        <v>183</v>
      </c>
      <c r="C181" t="s">
        <v>14</v>
      </c>
      <c r="D181">
        <v>648</v>
      </c>
    </row>
    <row r="182" spans="1:4" x14ac:dyDescent="0.2">
      <c r="A182" t="s">
        <v>20</v>
      </c>
      <c r="B182">
        <v>72</v>
      </c>
      <c r="C182" t="s">
        <v>14</v>
      </c>
      <c r="D182">
        <v>21</v>
      </c>
    </row>
    <row r="183" spans="1:4" x14ac:dyDescent="0.2">
      <c r="A183" t="s">
        <v>20</v>
      </c>
      <c r="B183">
        <v>295</v>
      </c>
      <c r="C183" t="s">
        <v>14</v>
      </c>
      <c r="D183">
        <v>54</v>
      </c>
    </row>
    <row r="184" spans="1:4" x14ac:dyDescent="0.2">
      <c r="A184" t="s">
        <v>20</v>
      </c>
      <c r="B184">
        <v>142</v>
      </c>
      <c r="C184" t="s">
        <v>14</v>
      </c>
      <c r="D184">
        <v>120</v>
      </c>
    </row>
    <row r="185" spans="1:4" x14ac:dyDescent="0.2">
      <c r="A185" t="s">
        <v>20</v>
      </c>
      <c r="B185">
        <v>85</v>
      </c>
      <c r="C185" t="s">
        <v>14</v>
      </c>
      <c r="D185">
        <v>579</v>
      </c>
    </row>
    <row r="186" spans="1:4" x14ac:dyDescent="0.2">
      <c r="A186" t="s">
        <v>20</v>
      </c>
      <c r="B186">
        <v>659</v>
      </c>
      <c r="C186" t="s">
        <v>14</v>
      </c>
      <c r="D186">
        <v>2072</v>
      </c>
    </row>
    <row r="187" spans="1:4" x14ac:dyDescent="0.2">
      <c r="A187" t="s">
        <v>20</v>
      </c>
      <c r="B187">
        <v>121</v>
      </c>
      <c r="C187" t="s">
        <v>14</v>
      </c>
      <c r="D187">
        <v>0</v>
      </c>
    </row>
    <row r="188" spans="1:4" x14ac:dyDescent="0.2">
      <c r="A188" t="s">
        <v>20</v>
      </c>
      <c r="B188">
        <v>3742</v>
      </c>
      <c r="C188" t="s">
        <v>14</v>
      </c>
      <c r="D188">
        <v>1796</v>
      </c>
    </row>
    <row r="189" spans="1:4" x14ac:dyDescent="0.2">
      <c r="A189" t="s">
        <v>20</v>
      </c>
      <c r="B189">
        <v>223</v>
      </c>
      <c r="C189" t="s">
        <v>14</v>
      </c>
      <c r="D189">
        <v>62</v>
      </c>
    </row>
    <row r="190" spans="1:4" x14ac:dyDescent="0.2">
      <c r="A190" t="s">
        <v>20</v>
      </c>
      <c r="B190">
        <v>133</v>
      </c>
      <c r="C190" t="s">
        <v>14</v>
      </c>
      <c r="D190">
        <v>347</v>
      </c>
    </row>
    <row r="191" spans="1:4" x14ac:dyDescent="0.2">
      <c r="A191" t="s">
        <v>20</v>
      </c>
      <c r="B191">
        <v>5168</v>
      </c>
      <c r="C191" t="s">
        <v>14</v>
      </c>
      <c r="D191">
        <v>19</v>
      </c>
    </row>
    <row r="192" spans="1:4" x14ac:dyDescent="0.2">
      <c r="A192" t="s">
        <v>20</v>
      </c>
      <c r="B192">
        <v>307</v>
      </c>
      <c r="C192" t="s">
        <v>14</v>
      </c>
      <c r="D192">
        <v>1258</v>
      </c>
    </row>
    <row r="193" spans="1:4" x14ac:dyDescent="0.2">
      <c r="A193" t="s">
        <v>20</v>
      </c>
      <c r="B193">
        <v>2441</v>
      </c>
      <c r="C193" t="s">
        <v>14</v>
      </c>
      <c r="D193">
        <v>362</v>
      </c>
    </row>
    <row r="194" spans="1:4" x14ac:dyDescent="0.2">
      <c r="A194" t="s">
        <v>20</v>
      </c>
      <c r="B194">
        <v>1385</v>
      </c>
      <c r="C194" t="s">
        <v>14</v>
      </c>
      <c r="D194">
        <v>133</v>
      </c>
    </row>
    <row r="195" spans="1:4" x14ac:dyDescent="0.2">
      <c r="A195" t="s">
        <v>20</v>
      </c>
      <c r="B195">
        <v>190</v>
      </c>
      <c r="C195" t="s">
        <v>14</v>
      </c>
      <c r="D195">
        <v>846</v>
      </c>
    </row>
    <row r="196" spans="1:4" x14ac:dyDescent="0.2">
      <c r="A196" t="s">
        <v>20</v>
      </c>
      <c r="B196">
        <v>470</v>
      </c>
      <c r="C196" t="s">
        <v>14</v>
      </c>
      <c r="D196">
        <v>10</v>
      </c>
    </row>
    <row r="197" spans="1:4" x14ac:dyDescent="0.2">
      <c r="A197" t="s">
        <v>20</v>
      </c>
      <c r="B197">
        <v>253</v>
      </c>
      <c r="C197" t="s">
        <v>14</v>
      </c>
      <c r="D197">
        <v>191</v>
      </c>
    </row>
    <row r="198" spans="1:4" x14ac:dyDescent="0.2">
      <c r="A198" t="s">
        <v>20</v>
      </c>
      <c r="B198">
        <v>1113</v>
      </c>
      <c r="C198" t="s">
        <v>14</v>
      </c>
      <c r="D198">
        <v>1979</v>
      </c>
    </row>
    <row r="199" spans="1:4" x14ac:dyDescent="0.2">
      <c r="A199" t="s">
        <v>20</v>
      </c>
      <c r="B199">
        <v>2283</v>
      </c>
      <c r="C199" t="s">
        <v>14</v>
      </c>
      <c r="D199">
        <v>63</v>
      </c>
    </row>
    <row r="200" spans="1:4" x14ac:dyDescent="0.2">
      <c r="A200" t="s">
        <v>20</v>
      </c>
      <c r="B200">
        <v>1095</v>
      </c>
      <c r="C200" t="s">
        <v>14</v>
      </c>
      <c r="D200">
        <v>6080</v>
      </c>
    </row>
    <row r="201" spans="1:4" x14ac:dyDescent="0.2">
      <c r="A201" t="s">
        <v>20</v>
      </c>
      <c r="B201">
        <v>1690</v>
      </c>
      <c r="C201" t="s">
        <v>14</v>
      </c>
      <c r="D201">
        <v>80</v>
      </c>
    </row>
    <row r="202" spans="1:4" x14ac:dyDescent="0.2">
      <c r="A202" t="s">
        <v>20</v>
      </c>
      <c r="B202">
        <v>191</v>
      </c>
      <c r="C202" t="s">
        <v>14</v>
      </c>
      <c r="D202">
        <v>9</v>
      </c>
    </row>
    <row r="203" spans="1:4" x14ac:dyDescent="0.2">
      <c r="A203" t="s">
        <v>20</v>
      </c>
      <c r="B203">
        <v>2013</v>
      </c>
      <c r="C203" t="s">
        <v>14</v>
      </c>
      <c r="D203">
        <v>1784</v>
      </c>
    </row>
    <row r="204" spans="1:4" x14ac:dyDescent="0.2">
      <c r="A204" t="s">
        <v>20</v>
      </c>
      <c r="B204">
        <v>1703</v>
      </c>
      <c r="C204" t="s">
        <v>14</v>
      </c>
      <c r="D204">
        <v>243</v>
      </c>
    </row>
    <row r="205" spans="1:4" x14ac:dyDescent="0.2">
      <c r="A205" t="s">
        <v>20</v>
      </c>
      <c r="B205">
        <v>80</v>
      </c>
      <c r="C205" t="s">
        <v>14</v>
      </c>
      <c r="D205">
        <v>1296</v>
      </c>
    </row>
    <row r="206" spans="1:4" x14ac:dyDescent="0.2">
      <c r="A206" t="s">
        <v>20</v>
      </c>
      <c r="B206">
        <v>41</v>
      </c>
      <c r="C206" t="s">
        <v>14</v>
      </c>
      <c r="D206">
        <v>77</v>
      </c>
    </row>
    <row r="207" spans="1:4" x14ac:dyDescent="0.2">
      <c r="A207" t="s">
        <v>20</v>
      </c>
      <c r="B207">
        <v>187</v>
      </c>
      <c r="C207" t="s">
        <v>14</v>
      </c>
      <c r="D207">
        <v>395</v>
      </c>
    </row>
    <row r="208" spans="1:4" x14ac:dyDescent="0.2">
      <c r="A208" t="s">
        <v>20</v>
      </c>
      <c r="B208">
        <v>2875</v>
      </c>
      <c r="C208" t="s">
        <v>14</v>
      </c>
      <c r="D208">
        <v>49</v>
      </c>
    </row>
    <row r="209" spans="1:4" x14ac:dyDescent="0.2">
      <c r="A209" t="s">
        <v>20</v>
      </c>
      <c r="B209">
        <v>88</v>
      </c>
      <c r="C209" t="s">
        <v>14</v>
      </c>
      <c r="D209">
        <v>180</v>
      </c>
    </row>
    <row r="210" spans="1:4" x14ac:dyDescent="0.2">
      <c r="A210" t="s">
        <v>20</v>
      </c>
      <c r="B210">
        <v>191</v>
      </c>
      <c r="C210" t="s">
        <v>14</v>
      </c>
      <c r="D210">
        <v>2690</v>
      </c>
    </row>
    <row r="211" spans="1:4" x14ac:dyDescent="0.2">
      <c r="A211" t="s">
        <v>20</v>
      </c>
      <c r="B211">
        <v>139</v>
      </c>
      <c r="C211" t="s">
        <v>14</v>
      </c>
      <c r="D211">
        <v>2779</v>
      </c>
    </row>
    <row r="212" spans="1:4" x14ac:dyDescent="0.2">
      <c r="A212" t="s">
        <v>20</v>
      </c>
      <c r="B212">
        <v>186</v>
      </c>
      <c r="C212" t="s">
        <v>14</v>
      </c>
      <c r="D212">
        <v>92</v>
      </c>
    </row>
    <row r="213" spans="1:4" x14ac:dyDescent="0.2">
      <c r="A213" t="s">
        <v>20</v>
      </c>
      <c r="B213">
        <v>112</v>
      </c>
      <c r="C213" t="s">
        <v>14</v>
      </c>
      <c r="D213">
        <v>1028</v>
      </c>
    </row>
    <row r="214" spans="1:4" x14ac:dyDescent="0.2">
      <c r="A214" t="s">
        <v>20</v>
      </c>
      <c r="B214">
        <v>101</v>
      </c>
      <c r="C214" t="s">
        <v>14</v>
      </c>
      <c r="D214">
        <v>26</v>
      </c>
    </row>
    <row r="215" spans="1:4" x14ac:dyDescent="0.2">
      <c r="A215" t="s">
        <v>20</v>
      </c>
      <c r="B215">
        <v>206</v>
      </c>
      <c r="C215" t="s">
        <v>14</v>
      </c>
      <c r="D215">
        <v>1790</v>
      </c>
    </row>
    <row r="216" spans="1:4" x14ac:dyDescent="0.2">
      <c r="A216" t="s">
        <v>20</v>
      </c>
      <c r="B216">
        <v>154</v>
      </c>
      <c r="C216" t="s">
        <v>14</v>
      </c>
      <c r="D216">
        <v>37</v>
      </c>
    </row>
    <row r="217" spans="1:4" x14ac:dyDescent="0.2">
      <c r="A217" t="s">
        <v>20</v>
      </c>
      <c r="B217">
        <v>5966</v>
      </c>
      <c r="C217" t="s">
        <v>14</v>
      </c>
      <c r="D217">
        <v>35</v>
      </c>
    </row>
    <row r="218" spans="1:4" x14ac:dyDescent="0.2">
      <c r="A218" t="s">
        <v>20</v>
      </c>
      <c r="B218">
        <v>169</v>
      </c>
      <c r="C218" t="s">
        <v>14</v>
      </c>
      <c r="D218">
        <v>558</v>
      </c>
    </row>
    <row r="219" spans="1:4" x14ac:dyDescent="0.2">
      <c r="A219" t="s">
        <v>20</v>
      </c>
      <c r="B219">
        <v>2106</v>
      </c>
      <c r="C219" t="s">
        <v>14</v>
      </c>
      <c r="D219">
        <v>64</v>
      </c>
    </row>
    <row r="220" spans="1:4" x14ac:dyDescent="0.2">
      <c r="A220" t="s">
        <v>20</v>
      </c>
      <c r="B220">
        <v>131</v>
      </c>
      <c r="C220" t="s">
        <v>14</v>
      </c>
      <c r="D220">
        <v>245</v>
      </c>
    </row>
    <row r="221" spans="1:4" x14ac:dyDescent="0.2">
      <c r="A221" t="s">
        <v>20</v>
      </c>
      <c r="B221">
        <v>84</v>
      </c>
      <c r="C221" t="s">
        <v>14</v>
      </c>
      <c r="D221">
        <v>71</v>
      </c>
    </row>
    <row r="222" spans="1:4" x14ac:dyDescent="0.2">
      <c r="A222" t="s">
        <v>20</v>
      </c>
      <c r="B222">
        <v>155</v>
      </c>
      <c r="C222" t="s">
        <v>14</v>
      </c>
      <c r="D222">
        <v>42</v>
      </c>
    </row>
    <row r="223" spans="1:4" x14ac:dyDescent="0.2">
      <c r="A223" t="s">
        <v>20</v>
      </c>
      <c r="B223">
        <v>189</v>
      </c>
      <c r="C223" t="s">
        <v>14</v>
      </c>
      <c r="D223">
        <v>156</v>
      </c>
    </row>
    <row r="224" spans="1:4" x14ac:dyDescent="0.2">
      <c r="A224" t="s">
        <v>20</v>
      </c>
      <c r="B224">
        <v>4799</v>
      </c>
      <c r="C224" t="s">
        <v>14</v>
      </c>
      <c r="D224">
        <v>1368</v>
      </c>
    </row>
    <row r="225" spans="1:4" x14ac:dyDescent="0.2">
      <c r="A225" t="s">
        <v>20</v>
      </c>
      <c r="B225">
        <v>1137</v>
      </c>
      <c r="C225" t="s">
        <v>14</v>
      </c>
      <c r="D225">
        <v>102</v>
      </c>
    </row>
    <row r="226" spans="1:4" x14ac:dyDescent="0.2">
      <c r="A226" t="s">
        <v>20</v>
      </c>
      <c r="B226">
        <v>1152</v>
      </c>
      <c r="C226" t="s">
        <v>14</v>
      </c>
      <c r="D226">
        <v>86</v>
      </c>
    </row>
    <row r="227" spans="1:4" x14ac:dyDescent="0.2">
      <c r="A227" t="s">
        <v>20</v>
      </c>
      <c r="B227">
        <v>50</v>
      </c>
      <c r="C227" t="s">
        <v>14</v>
      </c>
      <c r="D227">
        <v>253</v>
      </c>
    </row>
    <row r="228" spans="1:4" x14ac:dyDescent="0.2">
      <c r="A228" t="s">
        <v>20</v>
      </c>
      <c r="B228">
        <v>3059</v>
      </c>
      <c r="C228" t="s">
        <v>14</v>
      </c>
      <c r="D228">
        <v>157</v>
      </c>
    </row>
    <row r="229" spans="1:4" x14ac:dyDescent="0.2">
      <c r="A229" t="s">
        <v>20</v>
      </c>
      <c r="B229">
        <v>34</v>
      </c>
      <c r="C229" t="s">
        <v>14</v>
      </c>
      <c r="D229">
        <v>183</v>
      </c>
    </row>
    <row r="230" spans="1:4" x14ac:dyDescent="0.2">
      <c r="A230" t="s">
        <v>20</v>
      </c>
      <c r="B230">
        <v>220</v>
      </c>
      <c r="C230" t="s">
        <v>14</v>
      </c>
      <c r="D230">
        <v>82</v>
      </c>
    </row>
    <row r="231" spans="1:4" x14ac:dyDescent="0.2">
      <c r="A231" t="s">
        <v>20</v>
      </c>
      <c r="B231">
        <v>1604</v>
      </c>
      <c r="C231" t="s">
        <v>14</v>
      </c>
      <c r="D231">
        <v>1</v>
      </c>
    </row>
    <row r="232" spans="1:4" x14ac:dyDescent="0.2">
      <c r="A232" t="s">
        <v>20</v>
      </c>
      <c r="B232">
        <v>454</v>
      </c>
      <c r="C232" t="s">
        <v>14</v>
      </c>
      <c r="D232">
        <v>1198</v>
      </c>
    </row>
    <row r="233" spans="1:4" x14ac:dyDescent="0.2">
      <c r="A233" t="s">
        <v>20</v>
      </c>
      <c r="B233">
        <v>123</v>
      </c>
      <c r="C233" t="s">
        <v>14</v>
      </c>
      <c r="D233">
        <v>648</v>
      </c>
    </row>
    <row r="234" spans="1:4" x14ac:dyDescent="0.2">
      <c r="A234" t="s">
        <v>20</v>
      </c>
      <c r="B234">
        <v>299</v>
      </c>
      <c r="C234" t="s">
        <v>14</v>
      </c>
      <c r="D234">
        <v>64</v>
      </c>
    </row>
    <row r="235" spans="1:4" x14ac:dyDescent="0.2">
      <c r="A235" t="s">
        <v>20</v>
      </c>
      <c r="B235">
        <v>2237</v>
      </c>
      <c r="C235" t="s">
        <v>14</v>
      </c>
      <c r="D235">
        <v>62</v>
      </c>
    </row>
    <row r="236" spans="1:4" x14ac:dyDescent="0.2">
      <c r="A236" t="s">
        <v>20</v>
      </c>
      <c r="B236">
        <v>645</v>
      </c>
      <c r="C236" t="s">
        <v>14</v>
      </c>
      <c r="D236">
        <v>750</v>
      </c>
    </row>
    <row r="237" spans="1:4" x14ac:dyDescent="0.2">
      <c r="A237" t="s">
        <v>20</v>
      </c>
      <c r="B237">
        <v>484</v>
      </c>
      <c r="C237" t="s">
        <v>14</v>
      </c>
      <c r="D237">
        <v>105</v>
      </c>
    </row>
    <row r="238" spans="1:4" x14ac:dyDescent="0.2">
      <c r="A238" t="s">
        <v>20</v>
      </c>
      <c r="B238">
        <v>154</v>
      </c>
      <c r="C238" t="s">
        <v>14</v>
      </c>
      <c r="D238">
        <v>2604</v>
      </c>
    </row>
    <row r="239" spans="1:4" x14ac:dyDescent="0.2">
      <c r="A239" t="s">
        <v>20</v>
      </c>
      <c r="B239">
        <v>82</v>
      </c>
      <c r="C239" t="s">
        <v>14</v>
      </c>
      <c r="D239">
        <v>65</v>
      </c>
    </row>
    <row r="240" spans="1:4" x14ac:dyDescent="0.2">
      <c r="A240" t="s">
        <v>20</v>
      </c>
      <c r="B240">
        <v>134</v>
      </c>
      <c r="C240" t="s">
        <v>14</v>
      </c>
      <c r="D240">
        <v>94</v>
      </c>
    </row>
    <row r="241" spans="1:4" x14ac:dyDescent="0.2">
      <c r="A241" t="s">
        <v>20</v>
      </c>
      <c r="B241">
        <v>5203</v>
      </c>
      <c r="C241" t="s">
        <v>14</v>
      </c>
      <c r="D241">
        <v>257</v>
      </c>
    </row>
    <row r="242" spans="1:4" x14ac:dyDescent="0.2">
      <c r="A242" t="s">
        <v>20</v>
      </c>
      <c r="B242">
        <v>94</v>
      </c>
      <c r="C242" t="s">
        <v>14</v>
      </c>
      <c r="D242">
        <v>2928</v>
      </c>
    </row>
    <row r="243" spans="1:4" x14ac:dyDescent="0.2">
      <c r="A243" t="s">
        <v>20</v>
      </c>
      <c r="B243">
        <v>205</v>
      </c>
      <c r="C243" t="s">
        <v>14</v>
      </c>
      <c r="D243">
        <v>4697</v>
      </c>
    </row>
    <row r="244" spans="1:4" x14ac:dyDescent="0.2">
      <c r="A244" t="s">
        <v>20</v>
      </c>
      <c r="B244">
        <v>92</v>
      </c>
      <c r="C244" t="s">
        <v>14</v>
      </c>
      <c r="D244">
        <v>2915</v>
      </c>
    </row>
    <row r="245" spans="1:4" x14ac:dyDescent="0.2">
      <c r="A245" t="s">
        <v>20</v>
      </c>
      <c r="B245">
        <v>219</v>
      </c>
      <c r="C245" t="s">
        <v>14</v>
      </c>
      <c r="D245">
        <v>18</v>
      </c>
    </row>
    <row r="246" spans="1:4" x14ac:dyDescent="0.2">
      <c r="A246" t="s">
        <v>20</v>
      </c>
      <c r="B246">
        <v>2526</v>
      </c>
      <c r="C246" t="s">
        <v>14</v>
      </c>
      <c r="D246">
        <v>602</v>
      </c>
    </row>
    <row r="247" spans="1:4" x14ac:dyDescent="0.2">
      <c r="A247" t="s">
        <v>20</v>
      </c>
      <c r="B247">
        <v>94</v>
      </c>
      <c r="C247" t="s">
        <v>14</v>
      </c>
      <c r="D247">
        <v>1</v>
      </c>
    </row>
    <row r="248" spans="1:4" x14ac:dyDescent="0.2">
      <c r="A248" t="s">
        <v>20</v>
      </c>
      <c r="B248">
        <v>1713</v>
      </c>
      <c r="C248" t="s">
        <v>14</v>
      </c>
      <c r="D248">
        <v>3868</v>
      </c>
    </row>
    <row r="249" spans="1:4" x14ac:dyDescent="0.2">
      <c r="A249" t="s">
        <v>20</v>
      </c>
      <c r="B249">
        <v>249</v>
      </c>
      <c r="C249" t="s">
        <v>14</v>
      </c>
      <c r="D249">
        <v>504</v>
      </c>
    </row>
    <row r="250" spans="1:4" x14ac:dyDescent="0.2">
      <c r="A250" t="s">
        <v>20</v>
      </c>
      <c r="B250">
        <v>192</v>
      </c>
      <c r="C250" t="s">
        <v>14</v>
      </c>
      <c r="D250">
        <v>14</v>
      </c>
    </row>
    <row r="251" spans="1:4" x14ac:dyDescent="0.2">
      <c r="A251" t="s">
        <v>20</v>
      </c>
      <c r="B251">
        <v>247</v>
      </c>
      <c r="C251" t="s">
        <v>14</v>
      </c>
      <c r="D251">
        <v>750</v>
      </c>
    </row>
    <row r="252" spans="1:4" x14ac:dyDescent="0.2">
      <c r="A252" t="s">
        <v>20</v>
      </c>
      <c r="B252">
        <v>2293</v>
      </c>
      <c r="C252" t="s">
        <v>14</v>
      </c>
      <c r="D252">
        <v>77</v>
      </c>
    </row>
    <row r="253" spans="1:4" x14ac:dyDescent="0.2">
      <c r="A253" t="s">
        <v>20</v>
      </c>
      <c r="B253">
        <v>3131</v>
      </c>
      <c r="C253" t="s">
        <v>14</v>
      </c>
      <c r="D253">
        <v>752</v>
      </c>
    </row>
    <row r="254" spans="1:4" x14ac:dyDescent="0.2">
      <c r="A254" t="s">
        <v>20</v>
      </c>
      <c r="B254">
        <v>143</v>
      </c>
      <c r="C254" t="s">
        <v>14</v>
      </c>
      <c r="D254">
        <v>131</v>
      </c>
    </row>
    <row r="255" spans="1:4" x14ac:dyDescent="0.2">
      <c r="A255" t="s">
        <v>20</v>
      </c>
      <c r="B255">
        <v>296</v>
      </c>
      <c r="C255" t="s">
        <v>14</v>
      </c>
      <c r="D255">
        <v>87</v>
      </c>
    </row>
    <row r="256" spans="1:4" x14ac:dyDescent="0.2">
      <c r="A256" t="s">
        <v>20</v>
      </c>
      <c r="B256">
        <v>170</v>
      </c>
      <c r="C256" t="s">
        <v>14</v>
      </c>
      <c r="D256">
        <v>1063</v>
      </c>
    </row>
    <row r="257" spans="1:4" x14ac:dyDescent="0.2">
      <c r="A257" t="s">
        <v>20</v>
      </c>
      <c r="B257">
        <v>86</v>
      </c>
      <c r="C257" t="s">
        <v>14</v>
      </c>
      <c r="D257">
        <v>76</v>
      </c>
    </row>
    <row r="258" spans="1:4" x14ac:dyDescent="0.2">
      <c r="A258" t="s">
        <v>20</v>
      </c>
      <c r="B258">
        <v>6286</v>
      </c>
      <c r="C258" t="s">
        <v>14</v>
      </c>
      <c r="D258">
        <v>4428</v>
      </c>
    </row>
    <row r="259" spans="1:4" x14ac:dyDescent="0.2">
      <c r="A259" t="s">
        <v>20</v>
      </c>
      <c r="B259">
        <v>3727</v>
      </c>
      <c r="C259" t="s">
        <v>14</v>
      </c>
      <c r="D259">
        <v>58</v>
      </c>
    </row>
    <row r="260" spans="1:4" x14ac:dyDescent="0.2">
      <c r="A260" t="s">
        <v>20</v>
      </c>
      <c r="B260">
        <v>1605</v>
      </c>
      <c r="C260" t="s">
        <v>14</v>
      </c>
      <c r="D260">
        <v>111</v>
      </c>
    </row>
    <row r="261" spans="1:4" x14ac:dyDescent="0.2">
      <c r="A261" t="s">
        <v>20</v>
      </c>
      <c r="B261">
        <v>2120</v>
      </c>
      <c r="C261" t="s">
        <v>14</v>
      </c>
      <c r="D261">
        <v>2955</v>
      </c>
    </row>
    <row r="262" spans="1:4" x14ac:dyDescent="0.2">
      <c r="A262" t="s">
        <v>20</v>
      </c>
      <c r="B262">
        <v>50</v>
      </c>
      <c r="C262" t="s">
        <v>14</v>
      </c>
      <c r="D262">
        <v>1657</v>
      </c>
    </row>
    <row r="263" spans="1:4" x14ac:dyDescent="0.2">
      <c r="A263" t="s">
        <v>20</v>
      </c>
      <c r="B263">
        <v>2080</v>
      </c>
      <c r="C263" t="s">
        <v>14</v>
      </c>
      <c r="D263">
        <v>926</v>
      </c>
    </row>
    <row r="264" spans="1:4" x14ac:dyDescent="0.2">
      <c r="A264" t="s">
        <v>20</v>
      </c>
      <c r="B264">
        <v>2105</v>
      </c>
      <c r="C264" t="s">
        <v>14</v>
      </c>
      <c r="D264">
        <v>77</v>
      </c>
    </row>
    <row r="265" spans="1:4" x14ac:dyDescent="0.2">
      <c r="A265" t="s">
        <v>20</v>
      </c>
      <c r="B265">
        <v>2436</v>
      </c>
      <c r="C265" t="s">
        <v>14</v>
      </c>
      <c r="D265">
        <v>1748</v>
      </c>
    </row>
    <row r="266" spans="1:4" x14ac:dyDescent="0.2">
      <c r="A266" t="s">
        <v>20</v>
      </c>
      <c r="B266">
        <v>80</v>
      </c>
      <c r="C266" t="s">
        <v>14</v>
      </c>
      <c r="D266">
        <v>79</v>
      </c>
    </row>
    <row r="267" spans="1:4" x14ac:dyDescent="0.2">
      <c r="A267" t="s">
        <v>20</v>
      </c>
      <c r="B267">
        <v>42</v>
      </c>
      <c r="C267" t="s">
        <v>14</v>
      </c>
      <c r="D267">
        <v>889</v>
      </c>
    </row>
    <row r="268" spans="1:4" x14ac:dyDescent="0.2">
      <c r="A268" t="s">
        <v>20</v>
      </c>
      <c r="B268">
        <v>139</v>
      </c>
      <c r="C268" t="s">
        <v>14</v>
      </c>
      <c r="D268">
        <v>56</v>
      </c>
    </row>
    <row r="269" spans="1:4" x14ac:dyDescent="0.2">
      <c r="A269" t="s">
        <v>20</v>
      </c>
      <c r="B269">
        <v>159</v>
      </c>
      <c r="C269" t="s">
        <v>14</v>
      </c>
      <c r="D269">
        <v>1</v>
      </c>
    </row>
    <row r="270" spans="1:4" x14ac:dyDescent="0.2">
      <c r="A270" t="s">
        <v>20</v>
      </c>
      <c r="B270">
        <v>381</v>
      </c>
      <c r="C270" t="s">
        <v>14</v>
      </c>
      <c r="D270">
        <v>83</v>
      </c>
    </row>
    <row r="271" spans="1:4" x14ac:dyDescent="0.2">
      <c r="A271" t="s">
        <v>20</v>
      </c>
      <c r="B271">
        <v>194</v>
      </c>
      <c r="C271" t="s">
        <v>14</v>
      </c>
      <c r="D271">
        <v>2025</v>
      </c>
    </row>
    <row r="272" spans="1:4" x14ac:dyDescent="0.2">
      <c r="A272" t="s">
        <v>20</v>
      </c>
      <c r="B272">
        <v>106</v>
      </c>
      <c r="C272" t="s">
        <v>14</v>
      </c>
      <c r="D272">
        <v>14</v>
      </c>
    </row>
    <row r="273" spans="1:4" x14ac:dyDescent="0.2">
      <c r="A273" t="s">
        <v>20</v>
      </c>
      <c r="B273">
        <v>142</v>
      </c>
      <c r="C273" t="s">
        <v>14</v>
      </c>
      <c r="D273">
        <v>656</v>
      </c>
    </row>
    <row r="274" spans="1:4" x14ac:dyDescent="0.2">
      <c r="A274" t="s">
        <v>20</v>
      </c>
      <c r="B274">
        <v>211</v>
      </c>
      <c r="C274" t="s">
        <v>14</v>
      </c>
      <c r="D274">
        <v>1596</v>
      </c>
    </row>
    <row r="275" spans="1:4" x14ac:dyDescent="0.2">
      <c r="A275" t="s">
        <v>20</v>
      </c>
      <c r="B275">
        <v>2756</v>
      </c>
      <c r="C275" t="s">
        <v>14</v>
      </c>
      <c r="D275">
        <v>10</v>
      </c>
    </row>
    <row r="276" spans="1:4" x14ac:dyDescent="0.2">
      <c r="A276" t="s">
        <v>20</v>
      </c>
      <c r="B276">
        <v>173</v>
      </c>
      <c r="C276" t="s">
        <v>14</v>
      </c>
      <c r="D276">
        <v>1121</v>
      </c>
    </row>
    <row r="277" spans="1:4" x14ac:dyDescent="0.2">
      <c r="A277" t="s">
        <v>20</v>
      </c>
      <c r="B277">
        <v>87</v>
      </c>
      <c r="C277" t="s">
        <v>14</v>
      </c>
      <c r="D277">
        <v>15</v>
      </c>
    </row>
    <row r="278" spans="1:4" x14ac:dyDescent="0.2">
      <c r="A278" t="s">
        <v>20</v>
      </c>
      <c r="B278">
        <v>1572</v>
      </c>
      <c r="C278" t="s">
        <v>14</v>
      </c>
      <c r="D278">
        <v>191</v>
      </c>
    </row>
    <row r="279" spans="1:4" x14ac:dyDescent="0.2">
      <c r="A279" t="s">
        <v>20</v>
      </c>
      <c r="B279">
        <v>2346</v>
      </c>
      <c r="C279" t="s">
        <v>14</v>
      </c>
      <c r="D279">
        <v>16</v>
      </c>
    </row>
    <row r="280" spans="1:4" x14ac:dyDescent="0.2">
      <c r="A280" t="s">
        <v>20</v>
      </c>
      <c r="B280">
        <v>115</v>
      </c>
      <c r="C280" t="s">
        <v>14</v>
      </c>
      <c r="D280">
        <v>17</v>
      </c>
    </row>
    <row r="281" spans="1:4" x14ac:dyDescent="0.2">
      <c r="A281" t="s">
        <v>20</v>
      </c>
      <c r="B281">
        <v>85</v>
      </c>
      <c r="C281" t="s">
        <v>14</v>
      </c>
      <c r="D281">
        <v>34</v>
      </c>
    </row>
    <row r="282" spans="1:4" x14ac:dyDescent="0.2">
      <c r="A282" t="s">
        <v>20</v>
      </c>
      <c r="B282">
        <v>144</v>
      </c>
      <c r="C282" t="s">
        <v>14</v>
      </c>
      <c r="D282">
        <v>1</v>
      </c>
    </row>
    <row r="283" spans="1:4" x14ac:dyDescent="0.2">
      <c r="A283" t="s">
        <v>20</v>
      </c>
      <c r="B283">
        <v>2443</v>
      </c>
      <c r="C283" t="s">
        <v>14</v>
      </c>
      <c r="D283">
        <v>1274</v>
      </c>
    </row>
    <row r="284" spans="1:4" x14ac:dyDescent="0.2">
      <c r="A284" t="s">
        <v>20</v>
      </c>
      <c r="B284">
        <v>64</v>
      </c>
      <c r="C284" t="s">
        <v>14</v>
      </c>
      <c r="D284">
        <v>210</v>
      </c>
    </row>
    <row r="285" spans="1:4" x14ac:dyDescent="0.2">
      <c r="A285" t="s">
        <v>20</v>
      </c>
      <c r="B285">
        <v>268</v>
      </c>
      <c r="C285" t="s">
        <v>14</v>
      </c>
      <c r="D285">
        <v>248</v>
      </c>
    </row>
    <row r="286" spans="1:4" x14ac:dyDescent="0.2">
      <c r="A286" t="s">
        <v>20</v>
      </c>
      <c r="B286">
        <v>195</v>
      </c>
      <c r="C286" t="s">
        <v>14</v>
      </c>
      <c r="D286">
        <v>513</v>
      </c>
    </row>
    <row r="287" spans="1:4" x14ac:dyDescent="0.2">
      <c r="A287" t="s">
        <v>20</v>
      </c>
      <c r="B287">
        <v>186</v>
      </c>
      <c r="C287" t="s">
        <v>14</v>
      </c>
      <c r="D287">
        <v>3410</v>
      </c>
    </row>
    <row r="288" spans="1:4" x14ac:dyDescent="0.2">
      <c r="A288" t="s">
        <v>20</v>
      </c>
      <c r="B288">
        <v>460</v>
      </c>
      <c r="C288" t="s">
        <v>14</v>
      </c>
      <c r="D288">
        <v>10</v>
      </c>
    </row>
    <row r="289" spans="1:4" x14ac:dyDescent="0.2">
      <c r="A289" t="s">
        <v>20</v>
      </c>
      <c r="B289">
        <v>2528</v>
      </c>
      <c r="C289" t="s">
        <v>14</v>
      </c>
      <c r="D289">
        <v>2201</v>
      </c>
    </row>
    <row r="290" spans="1:4" x14ac:dyDescent="0.2">
      <c r="A290" t="s">
        <v>20</v>
      </c>
      <c r="B290">
        <v>3657</v>
      </c>
      <c r="C290" t="s">
        <v>14</v>
      </c>
      <c r="D290">
        <v>676</v>
      </c>
    </row>
    <row r="291" spans="1:4" x14ac:dyDescent="0.2">
      <c r="A291" t="s">
        <v>20</v>
      </c>
      <c r="B291">
        <v>131</v>
      </c>
      <c r="C291" t="s">
        <v>14</v>
      </c>
      <c r="D291">
        <v>831</v>
      </c>
    </row>
    <row r="292" spans="1:4" x14ac:dyDescent="0.2">
      <c r="A292" t="s">
        <v>20</v>
      </c>
      <c r="B292">
        <v>239</v>
      </c>
      <c r="C292" t="s">
        <v>14</v>
      </c>
      <c r="D292">
        <v>859</v>
      </c>
    </row>
    <row r="293" spans="1:4" x14ac:dyDescent="0.2">
      <c r="A293" t="s">
        <v>20</v>
      </c>
      <c r="B293">
        <v>78</v>
      </c>
      <c r="C293" t="s">
        <v>14</v>
      </c>
      <c r="D293">
        <v>45</v>
      </c>
    </row>
    <row r="294" spans="1:4" x14ac:dyDescent="0.2">
      <c r="A294" t="s">
        <v>20</v>
      </c>
      <c r="B294">
        <v>1773</v>
      </c>
      <c r="C294" t="s">
        <v>14</v>
      </c>
      <c r="D294">
        <v>6</v>
      </c>
    </row>
    <row r="295" spans="1:4" x14ac:dyDescent="0.2">
      <c r="A295" t="s">
        <v>20</v>
      </c>
      <c r="B295">
        <v>32</v>
      </c>
      <c r="C295" t="s">
        <v>14</v>
      </c>
      <c r="D295">
        <v>7</v>
      </c>
    </row>
    <row r="296" spans="1:4" x14ac:dyDescent="0.2">
      <c r="A296" t="s">
        <v>20</v>
      </c>
      <c r="B296">
        <v>369</v>
      </c>
      <c r="C296" t="s">
        <v>14</v>
      </c>
      <c r="D296">
        <v>31</v>
      </c>
    </row>
    <row r="297" spans="1:4" x14ac:dyDescent="0.2">
      <c r="A297" t="s">
        <v>20</v>
      </c>
      <c r="B297">
        <v>89</v>
      </c>
      <c r="C297" t="s">
        <v>14</v>
      </c>
      <c r="D297">
        <v>78</v>
      </c>
    </row>
    <row r="298" spans="1:4" x14ac:dyDescent="0.2">
      <c r="A298" t="s">
        <v>20</v>
      </c>
      <c r="B298">
        <v>147</v>
      </c>
      <c r="C298" t="s">
        <v>14</v>
      </c>
      <c r="D298">
        <v>1225</v>
      </c>
    </row>
    <row r="299" spans="1:4" x14ac:dyDescent="0.2">
      <c r="A299" t="s">
        <v>20</v>
      </c>
      <c r="B299">
        <v>126</v>
      </c>
      <c r="C299" t="s">
        <v>14</v>
      </c>
      <c r="D299">
        <v>1</v>
      </c>
    </row>
    <row r="300" spans="1:4" x14ac:dyDescent="0.2">
      <c r="A300" t="s">
        <v>20</v>
      </c>
      <c r="B300">
        <v>2218</v>
      </c>
      <c r="C300" t="s">
        <v>14</v>
      </c>
      <c r="D300">
        <v>67</v>
      </c>
    </row>
    <row r="301" spans="1:4" x14ac:dyDescent="0.2">
      <c r="A301" t="s">
        <v>20</v>
      </c>
      <c r="B301">
        <v>202</v>
      </c>
      <c r="C301" t="s">
        <v>14</v>
      </c>
      <c r="D301">
        <v>19</v>
      </c>
    </row>
    <row r="302" spans="1:4" x14ac:dyDescent="0.2">
      <c r="A302" t="s">
        <v>20</v>
      </c>
      <c r="B302">
        <v>140</v>
      </c>
      <c r="C302" t="s">
        <v>14</v>
      </c>
      <c r="D302">
        <v>2108</v>
      </c>
    </row>
    <row r="303" spans="1:4" x14ac:dyDescent="0.2">
      <c r="A303" t="s">
        <v>20</v>
      </c>
      <c r="B303">
        <v>1052</v>
      </c>
      <c r="C303" t="s">
        <v>14</v>
      </c>
      <c r="D303">
        <v>679</v>
      </c>
    </row>
    <row r="304" spans="1:4" x14ac:dyDescent="0.2">
      <c r="A304" t="s">
        <v>20</v>
      </c>
      <c r="B304">
        <v>247</v>
      </c>
      <c r="C304" t="s">
        <v>14</v>
      </c>
      <c r="D304">
        <v>36</v>
      </c>
    </row>
    <row r="305" spans="1:4" x14ac:dyDescent="0.2">
      <c r="A305" t="s">
        <v>20</v>
      </c>
      <c r="B305">
        <v>84</v>
      </c>
      <c r="C305" t="s">
        <v>14</v>
      </c>
      <c r="D305">
        <v>47</v>
      </c>
    </row>
    <row r="306" spans="1:4" x14ac:dyDescent="0.2">
      <c r="A306" t="s">
        <v>20</v>
      </c>
      <c r="B306">
        <v>88</v>
      </c>
      <c r="C306" t="s">
        <v>14</v>
      </c>
      <c r="D306">
        <v>70</v>
      </c>
    </row>
    <row r="307" spans="1:4" x14ac:dyDescent="0.2">
      <c r="A307" t="s">
        <v>20</v>
      </c>
      <c r="B307">
        <v>156</v>
      </c>
      <c r="C307" t="s">
        <v>14</v>
      </c>
      <c r="D307">
        <v>154</v>
      </c>
    </row>
    <row r="308" spans="1:4" x14ac:dyDescent="0.2">
      <c r="A308" t="s">
        <v>20</v>
      </c>
      <c r="B308">
        <v>2985</v>
      </c>
      <c r="C308" t="s">
        <v>14</v>
      </c>
      <c r="D308">
        <v>22</v>
      </c>
    </row>
    <row r="309" spans="1:4" x14ac:dyDescent="0.2">
      <c r="A309" t="s">
        <v>20</v>
      </c>
      <c r="B309">
        <v>762</v>
      </c>
      <c r="C309" t="s">
        <v>14</v>
      </c>
      <c r="D309">
        <v>1758</v>
      </c>
    </row>
    <row r="310" spans="1:4" x14ac:dyDescent="0.2">
      <c r="A310" t="s">
        <v>20</v>
      </c>
      <c r="B310">
        <v>554</v>
      </c>
      <c r="C310" t="s">
        <v>14</v>
      </c>
      <c r="D310">
        <v>94</v>
      </c>
    </row>
    <row r="311" spans="1:4" x14ac:dyDescent="0.2">
      <c r="A311" t="s">
        <v>20</v>
      </c>
      <c r="B311">
        <v>135</v>
      </c>
      <c r="C311" t="s">
        <v>14</v>
      </c>
      <c r="D311">
        <v>33</v>
      </c>
    </row>
    <row r="312" spans="1:4" x14ac:dyDescent="0.2">
      <c r="A312" t="s">
        <v>20</v>
      </c>
      <c r="B312">
        <v>122</v>
      </c>
      <c r="C312" t="s">
        <v>14</v>
      </c>
      <c r="D312">
        <v>1</v>
      </c>
    </row>
    <row r="313" spans="1:4" x14ac:dyDescent="0.2">
      <c r="A313" t="s">
        <v>20</v>
      </c>
      <c r="B313">
        <v>221</v>
      </c>
      <c r="C313" t="s">
        <v>14</v>
      </c>
      <c r="D313">
        <v>31</v>
      </c>
    </row>
    <row r="314" spans="1:4" x14ac:dyDescent="0.2">
      <c r="A314" t="s">
        <v>20</v>
      </c>
      <c r="B314">
        <v>126</v>
      </c>
      <c r="C314" t="s">
        <v>14</v>
      </c>
      <c r="D314">
        <v>35</v>
      </c>
    </row>
    <row r="315" spans="1:4" x14ac:dyDescent="0.2">
      <c r="A315" t="s">
        <v>20</v>
      </c>
      <c r="B315">
        <v>1022</v>
      </c>
      <c r="C315" t="s">
        <v>14</v>
      </c>
      <c r="D315">
        <v>63</v>
      </c>
    </row>
    <row r="316" spans="1:4" x14ac:dyDescent="0.2">
      <c r="A316" t="s">
        <v>20</v>
      </c>
      <c r="B316">
        <v>3177</v>
      </c>
      <c r="C316" t="s">
        <v>14</v>
      </c>
      <c r="D316">
        <v>526</v>
      </c>
    </row>
    <row r="317" spans="1:4" x14ac:dyDescent="0.2">
      <c r="A317" t="s">
        <v>20</v>
      </c>
      <c r="B317">
        <v>198</v>
      </c>
      <c r="C317" t="s">
        <v>14</v>
      </c>
      <c r="D317">
        <v>121</v>
      </c>
    </row>
    <row r="318" spans="1:4" x14ac:dyDescent="0.2">
      <c r="A318" t="s">
        <v>20</v>
      </c>
      <c r="B318">
        <v>85</v>
      </c>
      <c r="C318" t="s">
        <v>14</v>
      </c>
      <c r="D318">
        <v>67</v>
      </c>
    </row>
    <row r="319" spans="1:4" x14ac:dyDescent="0.2">
      <c r="A319" t="s">
        <v>20</v>
      </c>
      <c r="B319">
        <v>3596</v>
      </c>
      <c r="C319" t="s">
        <v>14</v>
      </c>
      <c r="D319">
        <v>57</v>
      </c>
    </row>
    <row r="320" spans="1:4" x14ac:dyDescent="0.2">
      <c r="A320" t="s">
        <v>20</v>
      </c>
      <c r="B320">
        <v>244</v>
      </c>
      <c r="C320" t="s">
        <v>14</v>
      </c>
      <c r="D320">
        <v>1229</v>
      </c>
    </row>
    <row r="321" spans="1:4" x14ac:dyDescent="0.2">
      <c r="A321" t="s">
        <v>20</v>
      </c>
      <c r="B321">
        <v>5180</v>
      </c>
      <c r="C321" t="s">
        <v>14</v>
      </c>
      <c r="D321">
        <v>12</v>
      </c>
    </row>
    <row r="322" spans="1:4" x14ac:dyDescent="0.2">
      <c r="A322" t="s">
        <v>20</v>
      </c>
      <c r="B322">
        <v>589</v>
      </c>
      <c r="C322" t="s">
        <v>14</v>
      </c>
      <c r="D322">
        <v>452</v>
      </c>
    </row>
    <row r="323" spans="1:4" x14ac:dyDescent="0.2">
      <c r="A323" t="s">
        <v>20</v>
      </c>
      <c r="B323">
        <v>2725</v>
      </c>
      <c r="C323" t="s">
        <v>14</v>
      </c>
      <c r="D323">
        <v>1886</v>
      </c>
    </row>
    <row r="324" spans="1:4" x14ac:dyDescent="0.2">
      <c r="A324" t="s">
        <v>20</v>
      </c>
      <c r="B324">
        <v>300</v>
      </c>
      <c r="C324" t="s">
        <v>14</v>
      </c>
      <c r="D324">
        <v>1825</v>
      </c>
    </row>
    <row r="325" spans="1:4" x14ac:dyDescent="0.2">
      <c r="A325" t="s">
        <v>20</v>
      </c>
      <c r="B325">
        <v>144</v>
      </c>
      <c r="C325" t="s">
        <v>14</v>
      </c>
      <c r="D325">
        <v>31</v>
      </c>
    </row>
    <row r="326" spans="1:4" x14ac:dyDescent="0.2">
      <c r="A326" t="s">
        <v>20</v>
      </c>
      <c r="B326">
        <v>87</v>
      </c>
      <c r="C326" t="s">
        <v>14</v>
      </c>
      <c r="D326">
        <v>107</v>
      </c>
    </row>
    <row r="327" spans="1:4" x14ac:dyDescent="0.2">
      <c r="A327" t="s">
        <v>20</v>
      </c>
      <c r="B327">
        <v>3116</v>
      </c>
      <c r="C327" t="s">
        <v>14</v>
      </c>
      <c r="D327">
        <v>27</v>
      </c>
    </row>
    <row r="328" spans="1:4" x14ac:dyDescent="0.2">
      <c r="A328" t="s">
        <v>20</v>
      </c>
      <c r="B328">
        <v>909</v>
      </c>
      <c r="C328" t="s">
        <v>14</v>
      </c>
      <c r="D328">
        <v>1221</v>
      </c>
    </row>
    <row r="329" spans="1:4" x14ac:dyDescent="0.2">
      <c r="A329" t="s">
        <v>20</v>
      </c>
      <c r="B329">
        <v>1613</v>
      </c>
      <c r="C329" t="s">
        <v>14</v>
      </c>
      <c r="D329">
        <v>1</v>
      </c>
    </row>
    <row r="330" spans="1:4" x14ac:dyDescent="0.2">
      <c r="A330" t="s">
        <v>20</v>
      </c>
      <c r="B330">
        <v>136</v>
      </c>
      <c r="C330" t="s">
        <v>14</v>
      </c>
      <c r="D330">
        <v>16</v>
      </c>
    </row>
    <row r="331" spans="1:4" x14ac:dyDescent="0.2">
      <c r="A331" t="s">
        <v>20</v>
      </c>
      <c r="B331">
        <v>130</v>
      </c>
      <c r="C331" t="s">
        <v>14</v>
      </c>
      <c r="D331">
        <v>41</v>
      </c>
    </row>
    <row r="332" spans="1:4" x14ac:dyDescent="0.2">
      <c r="A332" t="s">
        <v>20</v>
      </c>
      <c r="B332">
        <v>102</v>
      </c>
      <c r="C332" t="s">
        <v>14</v>
      </c>
      <c r="D332">
        <v>523</v>
      </c>
    </row>
    <row r="333" spans="1:4" x14ac:dyDescent="0.2">
      <c r="A333" t="s">
        <v>20</v>
      </c>
      <c r="B333">
        <v>4006</v>
      </c>
      <c r="C333" t="s">
        <v>14</v>
      </c>
      <c r="D333">
        <v>141</v>
      </c>
    </row>
    <row r="334" spans="1:4" x14ac:dyDescent="0.2">
      <c r="A334" t="s">
        <v>20</v>
      </c>
      <c r="B334">
        <v>1629</v>
      </c>
      <c r="C334" t="s">
        <v>14</v>
      </c>
      <c r="D334">
        <v>52</v>
      </c>
    </row>
    <row r="335" spans="1:4" x14ac:dyDescent="0.2">
      <c r="A335" t="s">
        <v>20</v>
      </c>
      <c r="B335">
        <v>2188</v>
      </c>
      <c r="C335" t="s">
        <v>14</v>
      </c>
      <c r="D335">
        <v>225</v>
      </c>
    </row>
    <row r="336" spans="1:4" x14ac:dyDescent="0.2">
      <c r="A336" t="s">
        <v>20</v>
      </c>
      <c r="B336">
        <v>2409</v>
      </c>
      <c r="C336" t="s">
        <v>14</v>
      </c>
      <c r="D336">
        <v>38</v>
      </c>
    </row>
    <row r="337" spans="1:4" x14ac:dyDescent="0.2">
      <c r="A337" t="s">
        <v>20</v>
      </c>
      <c r="B337">
        <v>194</v>
      </c>
      <c r="C337" t="s">
        <v>14</v>
      </c>
      <c r="D337">
        <v>15</v>
      </c>
    </row>
    <row r="338" spans="1:4" x14ac:dyDescent="0.2">
      <c r="A338" t="s">
        <v>20</v>
      </c>
      <c r="B338">
        <v>1140</v>
      </c>
      <c r="C338" t="s">
        <v>14</v>
      </c>
      <c r="D338">
        <v>37</v>
      </c>
    </row>
    <row r="339" spans="1:4" x14ac:dyDescent="0.2">
      <c r="A339" t="s">
        <v>20</v>
      </c>
      <c r="B339">
        <v>102</v>
      </c>
      <c r="C339" t="s">
        <v>14</v>
      </c>
      <c r="D339">
        <v>112</v>
      </c>
    </row>
    <row r="340" spans="1:4" x14ac:dyDescent="0.2">
      <c r="A340" t="s">
        <v>20</v>
      </c>
      <c r="B340">
        <v>2857</v>
      </c>
      <c r="C340" t="s">
        <v>14</v>
      </c>
      <c r="D340">
        <v>21</v>
      </c>
    </row>
    <row r="341" spans="1:4" x14ac:dyDescent="0.2">
      <c r="A341" t="s">
        <v>20</v>
      </c>
      <c r="B341">
        <v>107</v>
      </c>
      <c r="C341" t="s">
        <v>14</v>
      </c>
      <c r="D341">
        <v>67</v>
      </c>
    </row>
    <row r="342" spans="1:4" x14ac:dyDescent="0.2">
      <c r="A342" t="s">
        <v>20</v>
      </c>
      <c r="B342">
        <v>160</v>
      </c>
      <c r="C342" t="s">
        <v>14</v>
      </c>
      <c r="D342">
        <v>78</v>
      </c>
    </row>
    <row r="343" spans="1:4" x14ac:dyDescent="0.2">
      <c r="A343" t="s">
        <v>20</v>
      </c>
      <c r="B343">
        <v>2230</v>
      </c>
      <c r="C343" t="s">
        <v>14</v>
      </c>
      <c r="D343">
        <v>67</v>
      </c>
    </row>
    <row r="344" spans="1:4" x14ac:dyDescent="0.2">
      <c r="A344" t="s">
        <v>20</v>
      </c>
      <c r="B344">
        <v>316</v>
      </c>
      <c r="C344" t="s">
        <v>14</v>
      </c>
      <c r="D344">
        <v>263</v>
      </c>
    </row>
    <row r="345" spans="1:4" x14ac:dyDescent="0.2">
      <c r="A345" t="s">
        <v>20</v>
      </c>
      <c r="B345">
        <v>117</v>
      </c>
      <c r="C345" t="s">
        <v>14</v>
      </c>
      <c r="D345">
        <v>1691</v>
      </c>
    </row>
    <row r="346" spans="1:4" x14ac:dyDescent="0.2">
      <c r="A346" t="s">
        <v>20</v>
      </c>
      <c r="B346">
        <v>6406</v>
      </c>
      <c r="C346" t="s">
        <v>14</v>
      </c>
      <c r="D346">
        <v>181</v>
      </c>
    </row>
    <row r="347" spans="1:4" x14ac:dyDescent="0.2">
      <c r="A347" t="s">
        <v>20</v>
      </c>
      <c r="B347">
        <v>192</v>
      </c>
      <c r="C347" t="s">
        <v>14</v>
      </c>
      <c r="D347">
        <v>13</v>
      </c>
    </row>
    <row r="348" spans="1:4" x14ac:dyDescent="0.2">
      <c r="A348" t="s">
        <v>20</v>
      </c>
      <c r="B348">
        <v>26</v>
      </c>
      <c r="C348" t="s">
        <v>14</v>
      </c>
      <c r="D348">
        <v>1</v>
      </c>
    </row>
    <row r="349" spans="1:4" x14ac:dyDescent="0.2">
      <c r="A349" t="s">
        <v>20</v>
      </c>
      <c r="B349">
        <v>723</v>
      </c>
      <c r="C349" t="s">
        <v>14</v>
      </c>
      <c r="D349">
        <v>21</v>
      </c>
    </row>
    <row r="350" spans="1:4" x14ac:dyDescent="0.2">
      <c r="A350" t="s">
        <v>20</v>
      </c>
      <c r="B350">
        <v>170</v>
      </c>
      <c r="C350" t="s">
        <v>14</v>
      </c>
      <c r="D350">
        <v>830</v>
      </c>
    </row>
    <row r="351" spans="1:4" x14ac:dyDescent="0.2">
      <c r="A351" t="s">
        <v>20</v>
      </c>
      <c r="B351">
        <v>238</v>
      </c>
      <c r="C351" t="s">
        <v>14</v>
      </c>
      <c r="D351">
        <v>130</v>
      </c>
    </row>
    <row r="352" spans="1:4" x14ac:dyDescent="0.2">
      <c r="A352" t="s">
        <v>20</v>
      </c>
      <c r="B352">
        <v>55</v>
      </c>
      <c r="C352" t="s">
        <v>14</v>
      </c>
      <c r="D352">
        <v>55</v>
      </c>
    </row>
    <row r="353" spans="1:4" x14ac:dyDescent="0.2">
      <c r="A353" t="s">
        <v>20</v>
      </c>
      <c r="B353">
        <v>128</v>
      </c>
      <c r="C353" t="s">
        <v>14</v>
      </c>
      <c r="D353">
        <v>114</v>
      </c>
    </row>
    <row r="354" spans="1:4" x14ac:dyDescent="0.2">
      <c r="A354" t="s">
        <v>20</v>
      </c>
      <c r="B354">
        <v>2144</v>
      </c>
      <c r="C354" t="s">
        <v>14</v>
      </c>
      <c r="D354">
        <v>594</v>
      </c>
    </row>
    <row r="355" spans="1:4" x14ac:dyDescent="0.2">
      <c r="A355" t="s">
        <v>20</v>
      </c>
      <c r="B355">
        <v>2693</v>
      </c>
      <c r="C355" t="s">
        <v>14</v>
      </c>
      <c r="D355">
        <v>24</v>
      </c>
    </row>
    <row r="356" spans="1:4" x14ac:dyDescent="0.2">
      <c r="A356" t="s">
        <v>20</v>
      </c>
      <c r="B356">
        <v>432</v>
      </c>
      <c r="C356" t="s">
        <v>14</v>
      </c>
      <c r="D356">
        <v>252</v>
      </c>
    </row>
    <row r="357" spans="1:4" x14ac:dyDescent="0.2">
      <c r="A357" t="s">
        <v>20</v>
      </c>
      <c r="B357">
        <v>189</v>
      </c>
      <c r="C357" t="s">
        <v>14</v>
      </c>
      <c r="D357">
        <v>67</v>
      </c>
    </row>
    <row r="358" spans="1:4" x14ac:dyDescent="0.2">
      <c r="A358" t="s">
        <v>20</v>
      </c>
      <c r="B358">
        <v>154</v>
      </c>
      <c r="C358" t="s">
        <v>14</v>
      </c>
      <c r="D358">
        <v>742</v>
      </c>
    </row>
    <row r="359" spans="1:4" x14ac:dyDescent="0.2">
      <c r="A359" t="s">
        <v>20</v>
      </c>
      <c r="B359">
        <v>96</v>
      </c>
      <c r="C359" t="s">
        <v>14</v>
      </c>
      <c r="D359">
        <v>75</v>
      </c>
    </row>
    <row r="360" spans="1:4" x14ac:dyDescent="0.2">
      <c r="A360" t="s">
        <v>20</v>
      </c>
      <c r="B360">
        <v>3063</v>
      </c>
      <c r="C360" t="s">
        <v>14</v>
      </c>
      <c r="D360">
        <v>4405</v>
      </c>
    </row>
    <row r="361" spans="1:4" x14ac:dyDescent="0.2">
      <c r="A361" t="s">
        <v>20</v>
      </c>
      <c r="B361">
        <v>2266</v>
      </c>
      <c r="C361" t="s">
        <v>14</v>
      </c>
      <c r="D361">
        <v>92</v>
      </c>
    </row>
    <row r="362" spans="1:4" x14ac:dyDescent="0.2">
      <c r="A362" t="s">
        <v>20</v>
      </c>
      <c r="B362">
        <v>194</v>
      </c>
      <c r="C362" t="s">
        <v>14</v>
      </c>
      <c r="D362">
        <v>64</v>
      </c>
    </row>
    <row r="363" spans="1:4" x14ac:dyDescent="0.2">
      <c r="A363" t="s">
        <v>20</v>
      </c>
      <c r="B363">
        <v>129</v>
      </c>
      <c r="C363" t="s">
        <v>14</v>
      </c>
      <c r="D363">
        <v>64</v>
      </c>
    </row>
    <row r="364" spans="1:4" x14ac:dyDescent="0.2">
      <c r="A364" t="s">
        <v>20</v>
      </c>
      <c r="B364">
        <v>375</v>
      </c>
      <c r="C364" t="s">
        <v>14</v>
      </c>
      <c r="D364">
        <v>842</v>
      </c>
    </row>
    <row r="365" spans="1:4" x14ac:dyDescent="0.2">
      <c r="A365" t="s">
        <v>20</v>
      </c>
      <c r="B365">
        <v>409</v>
      </c>
      <c r="C365" t="s">
        <v>14</v>
      </c>
      <c r="D365">
        <v>112</v>
      </c>
    </row>
    <row r="366" spans="1:4" x14ac:dyDescent="0.2">
      <c r="A366" t="s">
        <v>20</v>
      </c>
      <c r="B366">
        <v>234</v>
      </c>
      <c r="C366" t="s">
        <v>14</v>
      </c>
      <c r="D366">
        <v>374</v>
      </c>
    </row>
    <row r="367" spans="1:4" x14ac:dyDescent="0.2">
      <c r="A367" t="s">
        <v>20</v>
      </c>
      <c r="B367">
        <v>3016</v>
      </c>
    </row>
    <row r="368" spans="1:4" x14ac:dyDescent="0.2">
      <c r="A368" t="s">
        <v>20</v>
      </c>
      <c r="B368">
        <v>264</v>
      </c>
    </row>
    <row r="369" spans="1:2" x14ac:dyDescent="0.2">
      <c r="A369" t="s">
        <v>20</v>
      </c>
      <c r="B369">
        <v>272</v>
      </c>
    </row>
    <row r="370" spans="1:2" x14ac:dyDescent="0.2">
      <c r="A370" t="s">
        <v>20</v>
      </c>
      <c r="B370">
        <v>419</v>
      </c>
    </row>
    <row r="371" spans="1:2" x14ac:dyDescent="0.2">
      <c r="A371" t="s">
        <v>20</v>
      </c>
      <c r="B371">
        <v>1621</v>
      </c>
    </row>
    <row r="372" spans="1:2" x14ac:dyDescent="0.2">
      <c r="A372" t="s">
        <v>20</v>
      </c>
      <c r="B372">
        <v>1101</v>
      </c>
    </row>
    <row r="373" spans="1:2" x14ac:dyDescent="0.2">
      <c r="A373" t="s">
        <v>20</v>
      </c>
      <c r="B373">
        <v>1073</v>
      </c>
    </row>
    <row r="374" spans="1:2" x14ac:dyDescent="0.2">
      <c r="A374" t="s">
        <v>20</v>
      </c>
      <c r="B374">
        <v>331</v>
      </c>
    </row>
    <row r="375" spans="1:2" x14ac:dyDescent="0.2">
      <c r="A375" t="s">
        <v>20</v>
      </c>
      <c r="B375">
        <v>1170</v>
      </c>
    </row>
    <row r="376" spans="1:2" x14ac:dyDescent="0.2">
      <c r="A376" t="s">
        <v>20</v>
      </c>
      <c r="B376">
        <v>363</v>
      </c>
    </row>
    <row r="377" spans="1:2" x14ac:dyDescent="0.2">
      <c r="A377" t="s">
        <v>20</v>
      </c>
      <c r="B377">
        <v>103</v>
      </c>
    </row>
    <row r="378" spans="1:2" x14ac:dyDescent="0.2">
      <c r="A378" t="s">
        <v>20</v>
      </c>
      <c r="B378">
        <v>147</v>
      </c>
    </row>
    <row r="379" spans="1:2" x14ac:dyDescent="0.2">
      <c r="A379" t="s">
        <v>20</v>
      </c>
      <c r="B379">
        <v>110</v>
      </c>
    </row>
    <row r="380" spans="1:2" x14ac:dyDescent="0.2">
      <c r="A380" t="s">
        <v>20</v>
      </c>
      <c r="B380">
        <v>134</v>
      </c>
    </row>
    <row r="381" spans="1:2" x14ac:dyDescent="0.2">
      <c r="A381" t="s">
        <v>20</v>
      </c>
      <c r="B381">
        <v>269</v>
      </c>
    </row>
    <row r="382" spans="1:2" x14ac:dyDescent="0.2">
      <c r="A382" t="s">
        <v>20</v>
      </c>
      <c r="B382">
        <v>175</v>
      </c>
    </row>
    <row r="383" spans="1:2" x14ac:dyDescent="0.2">
      <c r="A383" t="s">
        <v>20</v>
      </c>
      <c r="B383">
        <v>69</v>
      </c>
    </row>
    <row r="384" spans="1:2" x14ac:dyDescent="0.2">
      <c r="A384" t="s">
        <v>20</v>
      </c>
      <c r="B384">
        <v>190</v>
      </c>
    </row>
    <row r="385" spans="1:2" x14ac:dyDescent="0.2">
      <c r="A385" t="s">
        <v>20</v>
      </c>
      <c r="B385">
        <v>237</v>
      </c>
    </row>
    <row r="386" spans="1:2" x14ac:dyDescent="0.2">
      <c r="A386" t="s">
        <v>20</v>
      </c>
      <c r="B386">
        <v>196</v>
      </c>
    </row>
    <row r="387" spans="1:2" x14ac:dyDescent="0.2">
      <c r="A387" t="s">
        <v>20</v>
      </c>
      <c r="B387">
        <v>7295</v>
      </c>
    </row>
    <row r="388" spans="1:2" x14ac:dyDescent="0.2">
      <c r="A388" t="s">
        <v>20</v>
      </c>
      <c r="B388">
        <v>2893</v>
      </c>
    </row>
    <row r="389" spans="1:2" x14ac:dyDescent="0.2">
      <c r="A389" t="s">
        <v>20</v>
      </c>
      <c r="B389">
        <v>820</v>
      </c>
    </row>
    <row r="390" spans="1:2" x14ac:dyDescent="0.2">
      <c r="A390" t="s">
        <v>20</v>
      </c>
      <c r="B390">
        <v>2038</v>
      </c>
    </row>
    <row r="391" spans="1:2" x14ac:dyDescent="0.2">
      <c r="A391" t="s">
        <v>20</v>
      </c>
      <c r="B391">
        <v>116</v>
      </c>
    </row>
    <row r="392" spans="1:2" x14ac:dyDescent="0.2">
      <c r="A392" t="s">
        <v>20</v>
      </c>
      <c r="B392">
        <v>1345</v>
      </c>
    </row>
    <row r="393" spans="1:2" x14ac:dyDescent="0.2">
      <c r="A393" t="s">
        <v>20</v>
      </c>
      <c r="B393">
        <v>168</v>
      </c>
    </row>
    <row r="394" spans="1:2" x14ac:dyDescent="0.2">
      <c r="A394" t="s">
        <v>20</v>
      </c>
      <c r="B394">
        <v>137</v>
      </c>
    </row>
    <row r="395" spans="1:2" x14ac:dyDescent="0.2">
      <c r="A395" t="s">
        <v>20</v>
      </c>
      <c r="B395">
        <v>186</v>
      </c>
    </row>
    <row r="396" spans="1:2" x14ac:dyDescent="0.2">
      <c r="A396" t="s">
        <v>20</v>
      </c>
      <c r="B396">
        <v>125</v>
      </c>
    </row>
    <row r="397" spans="1:2" x14ac:dyDescent="0.2">
      <c r="A397" t="s">
        <v>20</v>
      </c>
      <c r="B397">
        <v>202</v>
      </c>
    </row>
    <row r="398" spans="1:2" x14ac:dyDescent="0.2">
      <c r="A398" t="s">
        <v>20</v>
      </c>
      <c r="B398">
        <v>103</v>
      </c>
    </row>
    <row r="399" spans="1:2" x14ac:dyDescent="0.2">
      <c r="A399" t="s">
        <v>20</v>
      </c>
      <c r="B399">
        <v>1785</v>
      </c>
    </row>
    <row r="400" spans="1:2" x14ac:dyDescent="0.2">
      <c r="A400" t="s">
        <v>20</v>
      </c>
      <c r="B400">
        <v>157</v>
      </c>
    </row>
    <row r="401" spans="1:2" x14ac:dyDescent="0.2">
      <c r="A401" t="s">
        <v>20</v>
      </c>
      <c r="B401">
        <v>555</v>
      </c>
    </row>
    <row r="402" spans="1:2" x14ac:dyDescent="0.2">
      <c r="A402" t="s">
        <v>20</v>
      </c>
      <c r="B402">
        <v>297</v>
      </c>
    </row>
    <row r="403" spans="1:2" x14ac:dyDescent="0.2">
      <c r="A403" t="s">
        <v>20</v>
      </c>
      <c r="B403">
        <v>123</v>
      </c>
    </row>
    <row r="404" spans="1:2" x14ac:dyDescent="0.2">
      <c r="A404" t="s">
        <v>20</v>
      </c>
      <c r="B404">
        <v>3036</v>
      </c>
    </row>
    <row r="405" spans="1:2" x14ac:dyDescent="0.2">
      <c r="A405" t="s">
        <v>20</v>
      </c>
      <c r="B405">
        <v>144</v>
      </c>
    </row>
    <row r="406" spans="1:2" x14ac:dyDescent="0.2">
      <c r="A406" t="s">
        <v>20</v>
      </c>
      <c r="B406">
        <v>121</v>
      </c>
    </row>
    <row r="407" spans="1:2" x14ac:dyDescent="0.2">
      <c r="A407" t="s">
        <v>20</v>
      </c>
      <c r="B407">
        <v>181</v>
      </c>
    </row>
    <row r="408" spans="1:2" x14ac:dyDescent="0.2">
      <c r="A408" t="s">
        <v>20</v>
      </c>
      <c r="B408">
        <v>122</v>
      </c>
    </row>
    <row r="409" spans="1:2" x14ac:dyDescent="0.2">
      <c r="A409" t="s">
        <v>20</v>
      </c>
      <c r="B409">
        <v>1071</v>
      </c>
    </row>
    <row r="410" spans="1:2" x14ac:dyDescent="0.2">
      <c r="A410" t="s">
        <v>20</v>
      </c>
      <c r="B410">
        <v>980</v>
      </c>
    </row>
    <row r="411" spans="1:2" x14ac:dyDescent="0.2">
      <c r="A411" t="s">
        <v>20</v>
      </c>
      <c r="B411">
        <v>536</v>
      </c>
    </row>
    <row r="412" spans="1:2" x14ac:dyDescent="0.2">
      <c r="A412" t="s">
        <v>20</v>
      </c>
      <c r="B412">
        <v>1991</v>
      </c>
    </row>
    <row r="413" spans="1:2" x14ac:dyDescent="0.2">
      <c r="A413" t="s">
        <v>20</v>
      </c>
      <c r="B413">
        <v>180</v>
      </c>
    </row>
    <row r="414" spans="1:2" x14ac:dyDescent="0.2">
      <c r="A414" t="s">
        <v>20</v>
      </c>
      <c r="B414">
        <v>130</v>
      </c>
    </row>
    <row r="415" spans="1:2" x14ac:dyDescent="0.2">
      <c r="A415" t="s">
        <v>20</v>
      </c>
      <c r="B415">
        <v>122</v>
      </c>
    </row>
    <row r="416" spans="1:2" x14ac:dyDescent="0.2">
      <c r="A416" t="s">
        <v>20</v>
      </c>
      <c r="B416">
        <v>140</v>
      </c>
    </row>
    <row r="417" spans="1:2" x14ac:dyDescent="0.2">
      <c r="A417" t="s">
        <v>20</v>
      </c>
      <c r="B417">
        <v>3388</v>
      </c>
    </row>
    <row r="418" spans="1:2" x14ac:dyDescent="0.2">
      <c r="A418" t="s">
        <v>20</v>
      </c>
      <c r="B418">
        <v>280</v>
      </c>
    </row>
    <row r="419" spans="1:2" x14ac:dyDescent="0.2">
      <c r="A419" t="s">
        <v>20</v>
      </c>
      <c r="B419">
        <v>366</v>
      </c>
    </row>
    <row r="420" spans="1:2" x14ac:dyDescent="0.2">
      <c r="A420" t="s">
        <v>20</v>
      </c>
      <c r="B420">
        <v>270</v>
      </c>
    </row>
    <row r="421" spans="1:2" x14ac:dyDescent="0.2">
      <c r="A421" t="s">
        <v>20</v>
      </c>
      <c r="B421">
        <v>137</v>
      </c>
    </row>
    <row r="422" spans="1:2" x14ac:dyDescent="0.2">
      <c r="A422" t="s">
        <v>20</v>
      </c>
      <c r="B422">
        <v>3205</v>
      </c>
    </row>
    <row r="423" spans="1:2" x14ac:dyDescent="0.2">
      <c r="A423" t="s">
        <v>20</v>
      </c>
      <c r="B423">
        <v>288</v>
      </c>
    </row>
    <row r="424" spans="1:2" x14ac:dyDescent="0.2">
      <c r="A424" t="s">
        <v>20</v>
      </c>
      <c r="B424">
        <v>148</v>
      </c>
    </row>
    <row r="425" spans="1:2" x14ac:dyDescent="0.2">
      <c r="A425" t="s">
        <v>20</v>
      </c>
      <c r="B425">
        <v>114</v>
      </c>
    </row>
    <row r="426" spans="1:2" x14ac:dyDescent="0.2">
      <c r="A426" t="s">
        <v>20</v>
      </c>
      <c r="B426">
        <v>1518</v>
      </c>
    </row>
    <row r="427" spans="1:2" x14ac:dyDescent="0.2">
      <c r="A427" t="s">
        <v>20</v>
      </c>
      <c r="B427">
        <v>166</v>
      </c>
    </row>
    <row r="428" spans="1:2" x14ac:dyDescent="0.2">
      <c r="A428" t="s">
        <v>20</v>
      </c>
      <c r="B428">
        <v>100</v>
      </c>
    </row>
    <row r="429" spans="1:2" x14ac:dyDescent="0.2">
      <c r="A429" t="s">
        <v>20</v>
      </c>
      <c r="B429">
        <v>235</v>
      </c>
    </row>
    <row r="430" spans="1:2" x14ac:dyDescent="0.2">
      <c r="A430" t="s">
        <v>20</v>
      </c>
      <c r="B430">
        <v>148</v>
      </c>
    </row>
    <row r="431" spans="1:2" x14ac:dyDescent="0.2">
      <c r="A431" t="s">
        <v>20</v>
      </c>
      <c r="B431">
        <v>198</v>
      </c>
    </row>
    <row r="432" spans="1:2" x14ac:dyDescent="0.2">
      <c r="A432" t="s">
        <v>20</v>
      </c>
      <c r="B432">
        <v>150</v>
      </c>
    </row>
    <row r="433" spans="1:2" x14ac:dyDescent="0.2">
      <c r="A433" t="s">
        <v>20</v>
      </c>
      <c r="B433">
        <v>216</v>
      </c>
    </row>
    <row r="434" spans="1:2" x14ac:dyDescent="0.2">
      <c r="A434" t="s">
        <v>20</v>
      </c>
      <c r="B434">
        <v>5139</v>
      </c>
    </row>
    <row r="435" spans="1:2" x14ac:dyDescent="0.2">
      <c r="A435" t="s">
        <v>20</v>
      </c>
      <c r="B435">
        <v>2353</v>
      </c>
    </row>
    <row r="436" spans="1:2" x14ac:dyDescent="0.2">
      <c r="A436" t="s">
        <v>20</v>
      </c>
      <c r="B436">
        <v>78</v>
      </c>
    </row>
    <row r="437" spans="1:2" x14ac:dyDescent="0.2">
      <c r="A437" t="s">
        <v>20</v>
      </c>
      <c r="B437">
        <v>174</v>
      </c>
    </row>
    <row r="438" spans="1:2" x14ac:dyDescent="0.2">
      <c r="A438" t="s">
        <v>20</v>
      </c>
      <c r="B438">
        <v>164</v>
      </c>
    </row>
    <row r="439" spans="1:2" x14ac:dyDescent="0.2">
      <c r="A439" t="s">
        <v>20</v>
      </c>
      <c r="B439">
        <v>161</v>
      </c>
    </row>
    <row r="440" spans="1:2" x14ac:dyDescent="0.2">
      <c r="A440" t="s">
        <v>20</v>
      </c>
      <c r="B440">
        <v>138</v>
      </c>
    </row>
    <row r="441" spans="1:2" x14ac:dyDescent="0.2">
      <c r="A441" t="s">
        <v>20</v>
      </c>
      <c r="B441">
        <v>3308</v>
      </c>
    </row>
    <row r="442" spans="1:2" x14ac:dyDescent="0.2">
      <c r="A442" t="s">
        <v>20</v>
      </c>
      <c r="B442">
        <v>127</v>
      </c>
    </row>
    <row r="443" spans="1:2" x14ac:dyDescent="0.2">
      <c r="A443" t="s">
        <v>20</v>
      </c>
      <c r="B443">
        <v>207</v>
      </c>
    </row>
    <row r="444" spans="1:2" x14ac:dyDescent="0.2">
      <c r="A444" t="s">
        <v>20</v>
      </c>
      <c r="B444">
        <v>181</v>
      </c>
    </row>
    <row r="445" spans="1:2" x14ac:dyDescent="0.2">
      <c r="A445" t="s">
        <v>20</v>
      </c>
      <c r="B445">
        <v>110</v>
      </c>
    </row>
    <row r="446" spans="1:2" x14ac:dyDescent="0.2">
      <c r="A446" t="s">
        <v>20</v>
      </c>
      <c r="B446">
        <v>185</v>
      </c>
    </row>
    <row r="447" spans="1:2" x14ac:dyDescent="0.2">
      <c r="A447" t="s">
        <v>20</v>
      </c>
      <c r="B447">
        <v>121</v>
      </c>
    </row>
    <row r="448" spans="1:2" x14ac:dyDescent="0.2">
      <c r="A448" t="s">
        <v>20</v>
      </c>
      <c r="B448">
        <v>106</v>
      </c>
    </row>
    <row r="449" spans="1:2" x14ac:dyDescent="0.2">
      <c r="A449" t="s">
        <v>20</v>
      </c>
      <c r="B449">
        <v>142</v>
      </c>
    </row>
    <row r="450" spans="1:2" x14ac:dyDescent="0.2">
      <c r="A450" t="s">
        <v>20</v>
      </c>
      <c r="B450">
        <v>233</v>
      </c>
    </row>
    <row r="451" spans="1:2" x14ac:dyDescent="0.2">
      <c r="A451" t="s">
        <v>20</v>
      </c>
      <c r="B451">
        <v>218</v>
      </c>
    </row>
    <row r="452" spans="1:2" x14ac:dyDescent="0.2">
      <c r="A452" t="s">
        <v>20</v>
      </c>
      <c r="B452">
        <v>76</v>
      </c>
    </row>
    <row r="453" spans="1:2" x14ac:dyDescent="0.2">
      <c r="A453" t="s">
        <v>20</v>
      </c>
      <c r="B453">
        <v>43</v>
      </c>
    </row>
    <row r="454" spans="1:2" x14ac:dyDescent="0.2">
      <c r="A454" t="s">
        <v>20</v>
      </c>
      <c r="B454">
        <v>221</v>
      </c>
    </row>
    <row r="455" spans="1:2" x14ac:dyDescent="0.2">
      <c r="A455" t="s">
        <v>20</v>
      </c>
      <c r="B455">
        <v>2805</v>
      </c>
    </row>
    <row r="456" spans="1:2" x14ac:dyDescent="0.2">
      <c r="A456" t="s">
        <v>20</v>
      </c>
      <c r="B456">
        <v>68</v>
      </c>
    </row>
    <row r="457" spans="1:2" x14ac:dyDescent="0.2">
      <c r="A457" t="s">
        <v>20</v>
      </c>
      <c r="B457">
        <v>183</v>
      </c>
    </row>
    <row r="458" spans="1:2" x14ac:dyDescent="0.2">
      <c r="A458" t="s">
        <v>20</v>
      </c>
      <c r="B458">
        <v>133</v>
      </c>
    </row>
    <row r="459" spans="1:2" x14ac:dyDescent="0.2">
      <c r="A459" t="s">
        <v>20</v>
      </c>
      <c r="B459">
        <v>2489</v>
      </c>
    </row>
    <row r="460" spans="1:2" x14ac:dyDescent="0.2">
      <c r="A460" t="s">
        <v>20</v>
      </c>
      <c r="B460">
        <v>69</v>
      </c>
    </row>
    <row r="461" spans="1:2" x14ac:dyDescent="0.2">
      <c r="A461" t="s">
        <v>20</v>
      </c>
      <c r="B461">
        <v>279</v>
      </c>
    </row>
    <row r="462" spans="1:2" x14ac:dyDescent="0.2">
      <c r="A462" t="s">
        <v>20</v>
      </c>
      <c r="B462">
        <v>210</v>
      </c>
    </row>
    <row r="463" spans="1:2" x14ac:dyDescent="0.2">
      <c r="A463" t="s">
        <v>20</v>
      </c>
      <c r="B463">
        <v>2100</v>
      </c>
    </row>
    <row r="464" spans="1:2" x14ac:dyDescent="0.2">
      <c r="A464" t="s">
        <v>20</v>
      </c>
      <c r="B464">
        <v>252</v>
      </c>
    </row>
    <row r="465" spans="1:2" x14ac:dyDescent="0.2">
      <c r="A465" t="s">
        <v>20</v>
      </c>
      <c r="B465">
        <v>1280</v>
      </c>
    </row>
    <row r="466" spans="1:2" x14ac:dyDescent="0.2">
      <c r="A466" t="s">
        <v>20</v>
      </c>
      <c r="B466">
        <v>157</v>
      </c>
    </row>
    <row r="467" spans="1:2" x14ac:dyDescent="0.2">
      <c r="A467" t="s">
        <v>20</v>
      </c>
      <c r="B467">
        <v>194</v>
      </c>
    </row>
    <row r="468" spans="1:2" x14ac:dyDescent="0.2">
      <c r="A468" t="s">
        <v>20</v>
      </c>
      <c r="B468">
        <v>82</v>
      </c>
    </row>
    <row r="469" spans="1:2" x14ac:dyDescent="0.2">
      <c r="A469" t="s">
        <v>20</v>
      </c>
      <c r="B469">
        <v>4233</v>
      </c>
    </row>
    <row r="470" spans="1:2" x14ac:dyDescent="0.2">
      <c r="A470" t="s">
        <v>20</v>
      </c>
      <c r="B470">
        <v>1297</v>
      </c>
    </row>
    <row r="471" spans="1:2" x14ac:dyDescent="0.2">
      <c r="A471" t="s">
        <v>20</v>
      </c>
      <c r="B471">
        <v>165</v>
      </c>
    </row>
    <row r="472" spans="1:2" x14ac:dyDescent="0.2">
      <c r="A472" t="s">
        <v>20</v>
      </c>
      <c r="B472">
        <v>119</v>
      </c>
    </row>
    <row r="473" spans="1:2" x14ac:dyDescent="0.2">
      <c r="A473" t="s">
        <v>20</v>
      </c>
      <c r="B473">
        <v>1797</v>
      </c>
    </row>
    <row r="474" spans="1:2" x14ac:dyDescent="0.2">
      <c r="A474" t="s">
        <v>20</v>
      </c>
      <c r="B474">
        <v>261</v>
      </c>
    </row>
    <row r="475" spans="1:2" x14ac:dyDescent="0.2">
      <c r="A475" t="s">
        <v>20</v>
      </c>
      <c r="B475">
        <v>157</v>
      </c>
    </row>
    <row r="476" spans="1:2" x14ac:dyDescent="0.2">
      <c r="A476" t="s">
        <v>20</v>
      </c>
      <c r="B476">
        <v>3533</v>
      </c>
    </row>
    <row r="477" spans="1:2" x14ac:dyDescent="0.2">
      <c r="A477" t="s">
        <v>20</v>
      </c>
      <c r="B477">
        <v>155</v>
      </c>
    </row>
    <row r="478" spans="1:2" x14ac:dyDescent="0.2">
      <c r="A478" t="s">
        <v>20</v>
      </c>
      <c r="B478">
        <v>132</v>
      </c>
    </row>
    <row r="479" spans="1:2" x14ac:dyDescent="0.2">
      <c r="A479" t="s">
        <v>20</v>
      </c>
      <c r="B479">
        <v>1354</v>
      </c>
    </row>
    <row r="480" spans="1:2" x14ac:dyDescent="0.2">
      <c r="A480" t="s">
        <v>20</v>
      </c>
      <c r="B480">
        <v>48</v>
      </c>
    </row>
    <row r="481" spans="1:2" x14ac:dyDescent="0.2">
      <c r="A481" t="s">
        <v>20</v>
      </c>
      <c r="B481">
        <v>110</v>
      </c>
    </row>
    <row r="482" spans="1:2" x14ac:dyDescent="0.2">
      <c r="A482" t="s">
        <v>20</v>
      </c>
      <c r="B482">
        <v>172</v>
      </c>
    </row>
    <row r="483" spans="1:2" x14ac:dyDescent="0.2">
      <c r="A483" t="s">
        <v>20</v>
      </c>
      <c r="B483">
        <v>307</v>
      </c>
    </row>
    <row r="484" spans="1:2" x14ac:dyDescent="0.2">
      <c r="A484" t="s">
        <v>20</v>
      </c>
      <c r="B484">
        <v>160</v>
      </c>
    </row>
    <row r="485" spans="1:2" x14ac:dyDescent="0.2">
      <c r="A485" t="s">
        <v>20</v>
      </c>
      <c r="B485">
        <v>1467</v>
      </c>
    </row>
    <row r="486" spans="1:2" x14ac:dyDescent="0.2">
      <c r="A486" t="s">
        <v>20</v>
      </c>
      <c r="B486">
        <v>2662</v>
      </c>
    </row>
    <row r="487" spans="1:2" x14ac:dyDescent="0.2">
      <c r="A487" t="s">
        <v>20</v>
      </c>
      <c r="B487">
        <v>452</v>
      </c>
    </row>
    <row r="488" spans="1:2" x14ac:dyDescent="0.2">
      <c r="A488" t="s">
        <v>20</v>
      </c>
      <c r="B488">
        <v>158</v>
      </c>
    </row>
    <row r="489" spans="1:2" x14ac:dyDescent="0.2">
      <c r="A489" t="s">
        <v>20</v>
      </c>
      <c r="B489">
        <v>225</v>
      </c>
    </row>
    <row r="490" spans="1:2" x14ac:dyDescent="0.2">
      <c r="A490" t="s">
        <v>20</v>
      </c>
      <c r="B490">
        <v>65</v>
      </c>
    </row>
    <row r="491" spans="1:2" x14ac:dyDescent="0.2">
      <c r="A491" t="s">
        <v>20</v>
      </c>
      <c r="B491">
        <v>163</v>
      </c>
    </row>
    <row r="492" spans="1:2" x14ac:dyDescent="0.2">
      <c r="A492" t="s">
        <v>20</v>
      </c>
      <c r="B492">
        <v>85</v>
      </c>
    </row>
    <row r="493" spans="1:2" x14ac:dyDescent="0.2">
      <c r="A493" t="s">
        <v>20</v>
      </c>
      <c r="B493">
        <v>217</v>
      </c>
    </row>
    <row r="494" spans="1:2" x14ac:dyDescent="0.2">
      <c r="A494" t="s">
        <v>20</v>
      </c>
      <c r="B494">
        <v>150</v>
      </c>
    </row>
    <row r="495" spans="1:2" x14ac:dyDescent="0.2">
      <c r="A495" t="s">
        <v>20</v>
      </c>
      <c r="B495">
        <v>3272</v>
      </c>
    </row>
    <row r="496" spans="1:2" x14ac:dyDescent="0.2">
      <c r="A496" t="s">
        <v>20</v>
      </c>
      <c r="B496">
        <v>300</v>
      </c>
    </row>
    <row r="497" spans="1:2" x14ac:dyDescent="0.2">
      <c r="A497" t="s">
        <v>20</v>
      </c>
      <c r="B497">
        <v>126</v>
      </c>
    </row>
    <row r="498" spans="1:2" x14ac:dyDescent="0.2">
      <c r="A498" t="s">
        <v>20</v>
      </c>
      <c r="B498">
        <v>2320</v>
      </c>
    </row>
    <row r="499" spans="1:2" x14ac:dyDescent="0.2">
      <c r="A499" t="s">
        <v>20</v>
      </c>
      <c r="B499">
        <v>81</v>
      </c>
    </row>
    <row r="500" spans="1:2" x14ac:dyDescent="0.2">
      <c r="A500" t="s">
        <v>20</v>
      </c>
      <c r="B500">
        <v>1887</v>
      </c>
    </row>
    <row r="501" spans="1:2" x14ac:dyDescent="0.2">
      <c r="A501" t="s">
        <v>20</v>
      </c>
      <c r="B501">
        <v>4358</v>
      </c>
    </row>
    <row r="502" spans="1:2" x14ac:dyDescent="0.2">
      <c r="A502" t="s">
        <v>20</v>
      </c>
      <c r="B502">
        <v>53</v>
      </c>
    </row>
    <row r="503" spans="1:2" x14ac:dyDescent="0.2">
      <c r="A503" t="s">
        <v>20</v>
      </c>
      <c r="B503">
        <v>2414</v>
      </c>
    </row>
    <row r="504" spans="1:2" x14ac:dyDescent="0.2">
      <c r="A504" t="s">
        <v>20</v>
      </c>
      <c r="B504">
        <v>80</v>
      </c>
    </row>
    <row r="505" spans="1:2" x14ac:dyDescent="0.2">
      <c r="A505" t="s">
        <v>20</v>
      </c>
      <c r="B505">
        <v>193</v>
      </c>
    </row>
    <row r="506" spans="1:2" x14ac:dyDescent="0.2">
      <c r="A506" t="s">
        <v>20</v>
      </c>
      <c r="B506">
        <v>52</v>
      </c>
    </row>
    <row r="507" spans="1:2" x14ac:dyDescent="0.2">
      <c r="A507" t="s">
        <v>20</v>
      </c>
      <c r="B507">
        <v>290</v>
      </c>
    </row>
    <row r="508" spans="1:2" x14ac:dyDescent="0.2">
      <c r="A508" t="s">
        <v>20</v>
      </c>
      <c r="B508">
        <v>122</v>
      </c>
    </row>
    <row r="509" spans="1:2" x14ac:dyDescent="0.2">
      <c r="A509" t="s">
        <v>20</v>
      </c>
      <c r="B509">
        <v>1470</v>
      </c>
    </row>
    <row r="510" spans="1:2" x14ac:dyDescent="0.2">
      <c r="A510" t="s">
        <v>20</v>
      </c>
      <c r="B510">
        <v>165</v>
      </c>
    </row>
    <row r="511" spans="1:2" x14ac:dyDescent="0.2">
      <c r="A511" t="s">
        <v>20</v>
      </c>
      <c r="B511">
        <v>182</v>
      </c>
    </row>
    <row r="512" spans="1:2" x14ac:dyDescent="0.2">
      <c r="A512" t="s">
        <v>20</v>
      </c>
      <c r="B512">
        <v>199</v>
      </c>
    </row>
    <row r="513" spans="1:2" x14ac:dyDescent="0.2">
      <c r="A513" t="s">
        <v>20</v>
      </c>
      <c r="B513">
        <v>56</v>
      </c>
    </row>
    <row r="514" spans="1:2" x14ac:dyDescent="0.2">
      <c r="A514" t="s">
        <v>20</v>
      </c>
      <c r="B514">
        <v>1460</v>
      </c>
    </row>
    <row r="515" spans="1:2" x14ac:dyDescent="0.2">
      <c r="A515" t="s">
        <v>20</v>
      </c>
      <c r="B515">
        <v>123</v>
      </c>
    </row>
    <row r="516" spans="1:2" x14ac:dyDescent="0.2">
      <c r="A516" t="s">
        <v>20</v>
      </c>
      <c r="B516">
        <v>159</v>
      </c>
    </row>
    <row r="517" spans="1:2" x14ac:dyDescent="0.2">
      <c r="A517" t="s">
        <v>20</v>
      </c>
      <c r="B517">
        <v>110</v>
      </c>
    </row>
    <row r="518" spans="1:2" x14ac:dyDescent="0.2">
      <c r="A518" t="s">
        <v>20</v>
      </c>
      <c r="B518">
        <v>236</v>
      </c>
    </row>
    <row r="519" spans="1:2" x14ac:dyDescent="0.2">
      <c r="A519" t="s">
        <v>20</v>
      </c>
      <c r="B519">
        <v>191</v>
      </c>
    </row>
    <row r="520" spans="1:2" x14ac:dyDescent="0.2">
      <c r="A520" t="s">
        <v>20</v>
      </c>
      <c r="B520">
        <v>3934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462</v>
      </c>
    </row>
    <row r="523" spans="1:2" x14ac:dyDescent="0.2">
      <c r="A523" t="s">
        <v>20</v>
      </c>
      <c r="B523">
        <v>179</v>
      </c>
    </row>
    <row r="524" spans="1:2" x14ac:dyDescent="0.2">
      <c r="A524" t="s">
        <v>20</v>
      </c>
      <c r="B524">
        <v>1866</v>
      </c>
    </row>
    <row r="525" spans="1:2" x14ac:dyDescent="0.2">
      <c r="A525" t="s">
        <v>20</v>
      </c>
      <c r="B525">
        <v>156</v>
      </c>
    </row>
    <row r="526" spans="1:2" x14ac:dyDescent="0.2">
      <c r="A526" t="s">
        <v>20</v>
      </c>
      <c r="B526">
        <v>255</v>
      </c>
    </row>
    <row r="527" spans="1:2" x14ac:dyDescent="0.2">
      <c r="A527" t="s">
        <v>20</v>
      </c>
      <c r="B527">
        <v>2261</v>
      </c>
    </row>
    <row r="528" spans="1:2" x14ac:dyDescent="0.2">
      <c r="A528" t="s">
        <v>20</v>
      </c>
      <c r="B528">
        <v>40</v>
      </c>
    </row>
    <row r="529" spans="1:2" x14ac:dyDescent="0.2">
      <c r="A529" t="s">
        <v>20</v>
      </c>
      <c r="B529">
        <v>2289</v>
      </c>
    </row>
    <row r="530" spans="1:2" x14ac:dyDescent="0.2">
      <c r="A530" t="s">
        <v>20</v>
      </c>
      <c r="B530">
        <v>65</v>
      </c>
    </row>
    <row r="531" spans="1:2" x14ac:dyDescent="0.2">
      <c r="A531" t="s">
        <v>20</v>
      </c>
      <c r="B531">
        <v>3777</v>
      </c>
    </row>
    <row r="532" spans="1:2" x14ac:dyDescent="0.2">
      <c r="A532" t="s">
        <v>20</v>
      </c>
      <c r="B532">
        <v>184</v>
      </c>
    </row>
    <row r="533" spans="1:2" x14ac:dyDescent="0.2">
      <c r="A533" t="s">
        <v>20</v>
      </c>
      <c r="B533">
        <v>85</v>
      </c>
    </row>
    <row r="534" spans="1:2" x14ac:dyDescent="0.2">
      <c r="A534" t="s">
        <v>20</v>
      </c>
      <c r="B534">
        <v>144</v>
      </c>
    </row>
    <row r="535" spans="1:2" x14ac:dyDescent="0.2">
      <c r="A535" t="s">
        <v>20</v>
      </c>
      <c r="B535">
        <v>1902</v>
      </c>
    </row>
    <row r="536" spans="1:2" x14ac:dyDescent="0.2">
      <c r="A536" t="s">
        <v>20</v>
      </c>
      <c r="B536">
        <v>105</v>
      </c>
    </row>
    <row r="537" spans="1:2" x14ac:dyDescent="0.2">
      <c r="A537" t="s">
        <v>20</v>
      </c>
      <c r="B537">
        <v>132</v>
      </c>
    </row>
    <row r="538" spans="1:2" x14ac:dyDescent="0.2">
      <c r="A538" t="s">
        <v>20</v>
      </c>
      <c r="B538">
        <v>96</v>
      </c>
    </row>
    <row r="539" spans="1:2" x14ac:dyDescent="0.2">
      <c r="A539" t="s">
        <v>20</v>
      </c>
      <c r="B539">
        <v>114</v>
      </c>
    </row>
    <row r="540" spans="1:2" x14ac:dyDescent="0.2">
      <c r="A540" t="s">
        <v>20</v>
      </c>
      <c r="B540">
        <v>203</v>
      </c>
    </row>
    <row r="541" spans="1:2" x14ac:dyDescent="0.2">
      <c r="A541" t="s">
        <v>20</v>
      </c>
      <c r="B541">
        <v>1559</v>
      </c>
    </row>
    <row r="542" spans="1:2" x14ac:dyDescent="0.2">
      <c r="A542" t="s">
        <v>20</v>
      </c>
      <c r="B542">
        <v>1548</v>
      </c>
    </row>
    <row r="543" spans="1:2" x14ac:dyDescent="0.2">
      <c r="A543" t="s">
        <v>20</v>
      </c>
      <c r="B543">
        <v>80</v>
      </c>
    </row>
    <row r="544" spans="1:2" x14ac:dyDescent="0.2">
      <c r="A544" t="s">
        <v>20</v>
      </c>
      <c r="B544">
        <v>131</v>
      </c>
    </row>
    <row r="545" spans="1:2" x14ac:dyDescent="0.2">
      <c r="A545" t="s">
        <v>20</v>
      </c>
      <c r="B545">
        <v>112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266</v>
      </c>
    </row>
    <row r="548" spans="1:2" x14ac:dyDescent="0.2">
      <c r="A548" t="s">
        <v>20</v>
      </c>
      <c r="B548">
        <v>155</v>
      </c>
    </row>
    <row r="549" spans="1:2" x14ac:dyDescent="0.2">
      <c r="A549" t="s">
        <v>20</v>
      </c>
      <c r="B549">
        <v>207</v>
      </c>
    </row>
    <row r="550" spans="1:2" x14ac:dyDescent="0.2">
      <c r="A550" t="s">
        <v>20</v>
      </c>
      <c r="B550">
        <v>245</v>
      </c>
    </row>
    <row r="551" spans="1:2" x14ac:dyDescent="0.2">
      <c r="A551" t="s">
        <v>20</v>
      </c>
      <c r="B551">
        <v>1573</v>
      </c>
    </row>
    <row r="552" spans="1:2" x14ac:dyDescent="0.2">
      <c r="A552" t="s">
        <v>20</v>
      </c>
      <c r="B552">
        <v>114</v>
      </c>
    </row>
    <row r="553" spans="1:2" x14ac:dyDescent="0.2">
      <c r="A553" t="s">
        <v>20</v>
      </c>
      <c r="B553">
        <v>93</v>
      </c>
    </row>
    <row r="554" spans="1:2" x14ac:dyDescent="0.2">
      <c r="A554" t="s">
        <v>20</v>
      </c>
      <c r="B554">
        <v>1681</v>
      </c>
    </row>
    <row r="555" spans="1:2" x14ac:dyDescent="0.2">
      <c r="A555" t="s">
        <v>20</v>
      </c>
      <c r="B555">
        <v>32</v>
      </c>
    </row>
    <row r="556" spans="1:2" x14ac:dyDescent="0.2">
      <c r="A556" t="s">
        <v>20</v>
      </c>
      <c r="B556">
        <v>135</v>
      </c>
    </row>
    <row r="557" spans="1:2" x14ac:dyDescent="0.2">
      <c r="A557" t="s">
        <v>20</v>
      </c>
      <c r="B557">
        <v>140</v>
      </c>
    </row>
    <row r="558" spans="1:2" x14ac:dyDescent="0.2">
      <c r="A558" t="s">
        <v>20</v>
      </c>
      <c r="B558">
        <v>92</v>
      </c>
    </row>
    <row r="559" spans="1:2" x14ac:dyDescent="0.2">
      <c r="A559" t="s">
        <v>20</v>
      </c>
      <c r="B559">
        <v>1015</v>
      </c>
    </row>
    <row r="560" spans="1:2" x14ac:dyDescent="0.2">
      <c r="A560" t="s">
        <v>20</v>
      </c>
      <c r="B560">
        <v>323</v>
      </c>
    </row>
    <row r="561" spans="1:2" x14ac:dyDescent="0.2">
      <c r="A561" t="s">
        <v>20</v>
      </c>
      <c r="B561">
        <v>2326</v>
      </c>
    </row>
    <row r="562" spans="1:2" x14ac:dyDescent="0.2">
      <c r="A562" t="s">
        <v>20</v>
      </c>
      <c r="B562">
        <v>381</v>
      </c>
    </row>
    <row r="563" spans="1:2" x14ac:dyDescent="0.2">
      <c r="A563" t="s">
        <v>20</v>
      </c>
      <c r="B563">
        <v>480</v>
      </c>
    </row>
    <row r="564" spans="1:2" x14ac:dyDescent="0.2">
      <c r="A564" t="s">
        <v>20</v>
      </c>
      <c r="B564">
        <v>226</v>
      </c>
    </row>
    <row r="565" spans="1:2" x14ac:dyDescent="0.2">
      <c r="A565" t="s">
        <v>20</v>
      </c>
      <c r="B565">
        <v>241</v>
      </c>
    </row>
    <row r="566" spans="1:2" x14ac:dyDescent="0.2">
      <c r="A566" t="s">
        <v>20</v>
      </c>
      <c r="B566">
        <v>132</v>
      </c>
    </row>
    <row r="567" spans="1:2" x14ac:dyDescent="0.2">
      <c r="A567" t="s">
        <v>20</v>
      </c>
      <c r="B567">
        <v>2043</v>
      </c>
    </row>
  </sheetData>
  <conditionalFormatting sqref="A3:A567">
    <cfRule type="containsText" dxfId="7" priority="5" operator="containsText" text="live">
      <formula>NOT(ISERROR(SEARCH("live",A3)))</formula>
    </cfRule>
    <cfRule type="containsText" dxfId="6" priority="6" operator="containsText" text="canceled">
      <formula>NOT(ISERROR(SEARCH("canceled",A3)))</formula>
    </cfRule>
    <cfRule type="containsText" dxfId="5" priority="7" operator="containsText" text="failed">
      <formula>NOT(ISERROR(SEARCH("failed",A3)))</formula>
    </cfRule>
    <cfRule type="containsText" dxfId="4" priority="8" operator="containsText" text="successful">
      <formula>NOT(ISERROR(SEARCH("successful",A3)))</formula>
    </cfRule>
  </conditionalFormatting>
  <conditionalFormatting sqref="C3:C366">
    <cfRule type="containsText" dxfId="3" priority="1" operator="containsText" text="live">
      <formula>NOT(ISERROR(SEARCH("live",C3)))</formula>
    </cfRule>
    <cfRule type="containsText" dxfId="2" priority="2" operator="containsText" text="canceled">
      <formula>NOT(ISERROR(SEARCH("canceled",C3)))</formula>
    </cfRule>
    <cfRule type="containsText" dxfId="1" priority="3" operator="containsText" text="failed">
      <formula>NOT(ISERROR(SEARCH("failed",C3)))</formula>
    </cfRule>
    <cfRule type="containsText" dxfId="0" priority="4" operator="containsText" text="successful">
      <formula>NOT(ISERROR(SEARCH("successful",C3)))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Sheet3</vt:lpstr>
      <vt:lpstr>Sheet4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Shannon Young</cp:lastModifiedBy>
  <dcterms:created xsi:type="dcterms:W3CDTF">2021-09-29T18:52:28Z</dcterms:created>
  <dcterms:modified xsi:type="dcterms:W3CDTF">2024-10-30T20:02:03Z</dcterms:modified>
</cp:coreProperties>
</file>