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X\Code\mmx code\14-04-22\working_dir\"/>
    </mc:Choice>
  </mc:AlternateContent>
  <xr:revisionPtr revIDLastSave="0" documentId="13_ncr:1_{89A0CA88-DBE3-4D13-8BF1-3BB6D7F67A94}" xr6:coauthVersionLast="47" xr6:coauthVersionMax="47" xr10:uidLastSave="{00000000-0000-0000-0000-000000000000}"/>
  <bookViews>
    <workbookView xWindow="-108" yWindow="-108" windowWidth="22320" windowHeight="13176" xr2:uid="{B8AE14F3-640C-4D0C-9B9E-19743B60ADB6}"/>
  </bookViews>
  <sheets>
    <sheet name="Sheet1" sheetId="1" r:id="rId1"/>
    <sheet name="previous data" sheetId="3" r:id="rId2"/>
    <sheet name="additional data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3" l="1"/>
  <c r="L12" i="3"/>
  <c r="K12" i="3"/>
  <c r="I12" i="3"/>
  <c r="M11" i="3"/>
  <c r="L11" i="3"/>
  <c r="K11" i="3"/>
  <c r="I11" i="3"/>
  <c r="M10" i="3"/>
  <c r="L10" i="3"/>
  <c r="K10" i="3"/>
  <c r="I10" i="3"/>
  <c r="M9" i="3"/>
  <c r="L9" i="3"/>
  <c r="K9" i="3"/>
  <c r="I9" i="3"/>
  <c r="M8" i="3"/>
  <c r="L8" i="3"/>
  <c r="K8" i="3"/>
  <c r="I8" i="3"/>
  <c r="M7" i="3"/>
  <c r="L7" i="3"/>
  <c r="K7" i="3"/>
  <c r="I7" i="3"/>
  <c r="M6" i="3"/>
  <c r="L6" i="3"/>
  <c r="K6" i="3"/>
  <c r="I6" i="3"/>
  <c r="M5" i="3"/>
  <c r="L5" i="3"/>
  <c r="K5" i="3"/>
  <c r="I5" i="3"/>
  <c r="M4" i="3"/>
  <c r="L4" i="3"/>
  <c r="K4" i="3"/>
  <c r="I4" i="3"/>
  <c r="M3" i="3"/>
  <c r="L3" i="3"/>
  <c r="K3" i="3"/>
  <c r="I3" i="3"/>
  <c r="M2" i="3"/>
  <c r="L2" i="3"/>
  <c r="K2" i="3"/>
  <c r="I2" i="3"/>
  <c r="D13" i="2"/>
  <c r="C13" i="2"/>
  <c r="B13" i="2"/>
  <c r="M3" i="1"/>
  <c r="M5" i="1"/>
  <c r="M9" i="1"/>
  <c r="M4" i="1"/>
  <c r="M6" i="1"/>
  <c r="M10" i="1"/>
  <c r="M2" i="1"/>
  <c r="M11" i="1"/>
  <c r="M12" i="1"/>
  <c r="M7" i="1"/>
  <c r="M8" i="1"/>
  <c r="I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I8" i="1"/>
  <c r="I7" i="1"/>
  <c r="I12" i="1"/>
  <c r="I11" i="1"/>
  <c r="I10" i="1"/>
  <c r="I6" i="1"/>
  <c r="I4" i="1"/>
  <c r="I9" i="1"/>
  <c r="I5" i="1"/>
  <c r="I3" i="1"/>
</calcChain>
</file>

<file path=xl/sharedStrings.xml><?xml version="1.0" encoding="utf-8"?>
<sst xmlns="http://schemas.openxmlformats.org/spreadsheetml/2006/main" count="64" uniqueCount="50">
  <si>
    <t>channel_name</t>
  </si>
  <si>
    <t>term_1 (a)</t>
  </si>
  <si>
    <t>term_2 (b)</t>
  </si>
  <si>
    <t>term_3 (intercept)</t>
  </si>
  <si>
    <t>current_spend</t>
  </si>
  <si>
    <t>hcp paid search</t>
  </si>
  <si>
    <t>dtc_display_spend</t>
  </si>
  <si>
    <t>hcp_display_spend</t>
  </si>
  <si>
    <t>dtc_social_spend</t>
  </si>
  <si>
    <t>hcp_mail_spend</t>
  </si>
  <si>
    <t>field call</t>
  </si>
  <si>
    <t>gna_call_spend</t>
  </si>
  <si>
    <t>dtc paid search</t>
  </si>
  <si>
    <t>hcp_digital_spend</t>
  </si>
  <si>
    <t>spk_virtual_spend</t>
  </si>
  <si>
    <t>spk_person_spend</t>
  </si>
  <si>
    <t>term_2 (c)</t>
  </si>
  <si>
    <t>term_3 (e)</t>
  </si>
  <si>
    <t>term_3 (f)</t>
  </si>
  <si>
    <t>term_3 (g)</t>
  </si>
  <si>
    <t>Saturation point</t>
  </si>
  <si>
    <t>lower bound</t>
  </si>
  <si>
    <t>Upper bound</t>
  </si>
  <si>
    <t>negative 99% percentage</t>
  </si>
  <si>
    <t>Channel name</t>
  </si>
  <si>
    <t>lower Boundary</t>
  </si>
  <si>
    <t xml:space="preserve">Actual Budget </t>
  </si>
  <si>
    <t>Allocated Budget</t>
  </si>
  <si>
    <t>dtc display  </t>
  </si>
  <si>
    <t>hcp display  </t>
  </si>
  <si>
    <t>dtc social  </t>
  </si>
  <si>
    <t xml:space="preserve">hcp mail </t>
  </si>
  <si>
    <t>field calls    </t>
  </si>
  <si>
    <t xml:space="preserve">gna Calls   </t>
  </si>
  <si>
    <t>DTC paid search    </t>
  </si>
  <si>
    <t>hcp digital  </t>
  </si>
  <si>
    <t>spk virtual      </t>
  </si>
  <si>
    <t>spk person  </t>
  </si>
  <si>
    <t xml:space="preserve">Total </t>
  </si>
  <si>
    <t>HCP PAID SEARCH</t>
  </si>
  <si>
    <t xml:space="preserve">DTC DISPLAY  </t>
  </si>
  <si>
    <t xml:space="preserve">HCP DISPLAY  </t>
  </si>
  <si>
    <t xml:space="preserve">DTC SOCIAL  </t>
  </si>
  <si>
    <t xml:space="preserve">HCP MAIL  </t>
  </si>
  <si>
    <t>FIELD CALL</t>
  </si>
  <si>
    <t xml:space="preserve">GNA CALL  </t>
  </si>
  <si>
    <t>DTC PAID SEARCH</t>
  </si>
  <si>
    <t xml:space="preserve">HCP DIGITAL  </t>
  </si>
  <si>
    <t xml:space="preserve">SPEAKER VIRTUAL  </t>
  </si>
  <si>
    <t xml:space="preserve">SPEAKER PERSON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</si>
</sst>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2F549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3" applyNumberFormat="1" applyFont="1"/>
    <xf numFmtId="0" fontId="0" fillId="2" borderId="0" xfId="0" applyFill="1"/>
    <xf numFmtId="164" fontId="0" fillId="2" borderId="0" xfId="3" applyNumberFormat="1" applyFont="1" applyFill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applyBorder="1"/>
    <xf numFmtId="0" fontId="4" fillId="0" borderId="0" xfId="0" applyFont="1" applyBorder="1" applyAlignment="1">
      <alignment wrapText="1"/>
    </xf>
    <xf numFmtId="11" fontId="0" fillId="3" borderId="0" xfId="0" applyNumberFormat="1" applyFill="1" applyBorder="1"/>
    <xf numFmtId="11" fontId="0" fillId="3" borderId="4" xfId="0" applyNumberFormat="1" applyFill="1" applyBorder="1"/>
    <xf numFmtId="0" fontId="0" fillId="4" borderId="0" xfId="0" applyFill="1" applyBorder="1"/>
    <xf numFmtId="164" fontId="0" fillId="4" borderId="0" xfId="1" applyNumberFormat="1" applyFont="1" applyFill="1" applyBorder="1"/>
    <xf numFmtId="164" fontId="0" fillId="4" borderId="0" xfId="2" applyNumberFormat="1" applyFont="1" applyFill="1" applyBorder="1"/>
    <xf numFmtId="0" fontId="0" fillId="4" borderId="4" xfId="0" applyFill="1" applyBorder="1"/>
    <xf numFmtId="164" fontId="0" fillId="4" borderId="4" xfId="2" applyNumberFormat="1" applyFont="1" applyFill="1" applyBorder="1"/>
    <xf numFmtId="43" fontId="0" fillId="5" borderId="0" xfId="0" applyNumberFormat="1" applyFill="1" applyBorder="1"/>
    <xf numFmtId="43" fontId="0" fillId="5" borderId="4" xfId="0" applyNumberFormat="1" applyFill="1" applyBorder="1"/>
    <xf numFmtId="0" fontId="5" fillId="7" borderId="7" xfId="0" applyFont="1" applyFill="1" applyBorder="1" applyAlignment="1">
      <alignment wrapText="1"/>
    </xf>
    <xf numFmtId="0" fontId="5" fillId="6" borderId="7" xfId="0" applyFont="1" applyFill="1" applyBorder="1" applyAlignment="1">
      <alignment horizontal="center" wrapText="1"/>
    </xf>
    <xf numFmtId="0" fontId="5" fillId="8" borderId="2" xfId="0" applyFont="1" applyFill="1" applyBorder="1"/>
    <xf numFmtId="0" fontId="5" fillId="8" borderId="5" xfId="0" applyFont="1" applyFill="1" applyBorder="1"/>
    <xf numFmtId="0" fontId="6" fillId="9" borderId="8" xfId="0" applyFont="1" applyFill="1" applyBorder="1" applyAlignment="1">
      <alignment horizontal="center" wrapText="1"/>
    </xf>
    <xf numFmtId="0" fontId="5" fillId="10" borderId="7" xfId="0" applyFont="1" applyFill="1" applyBorder="1" applyAlignment="1">
      <alignment horizontal="center" wrapText="1"/>
    </xf>
    <xf numFmtId="0" fontId="5" fillId="11" borderId="7" xfId="0" applyFont="1" applyFill="1" applyBorder="1" applyAlignment="1">
      <alignment horizontal="center" wrapText="1"/>
    </xf>
    <xf numFmtId="0" fontId="0" fillId="12" borderId="0" xfId="0" applyFill="1" applyBorder="1"/>
    <xf numFmtId="0" fontId="0" fillId="12" borderId="4" xfId="0" applyFill="1" applyBorder="1"/>
    <xf numFmtId="0" fontId="3" fillId="13" borderId="6" xfId="0" applyFont="1" applyFill="1" applyBorder="1" applyAlignment="1">
      <alignment wrapText="1"/>
    </xf>
    <xf numFmtId="0" fontId="2" fillId="13" borderId="1" xfId="0" applyFont="1" applyFill="1" applyBorder="1"/>
    <xf numFmtId="0" fontId="2" fillId="13" borderId="3" xfId="0" applyFont="1" applyFill="1" applyBorder="1"/>
    <xf numFmtId="0" fontId="2" fillId="2" borderId="1" xfId="0" applyFont="1" applyFill="1" applyBorder="1"/>
    <xf numFmtId="11" fontId="0" fillId="2" borderId="0" xfId="0" applyNumberFormat="1" applyFill="1" applyBorder="1"/>
    <xf numFmtId="0" fontId="0" fillId="2" borderId="0" xfId="0" applyFill="1" applyBorder="1"/>
    <xf numFmtId="9" fontId="0" fillId="0" borderId="0" xfId="0" applyNumberFormat="1"/>
    <xf numFmtId="0" fontId="5" fillId="7" borderId="9" xfId="0" applyFont="1" applyFill="1" applyBorder="1" applyAlignment="1">
      <alignment wrapText="1"/>
    </xf>
    <xf numFmtId="0" fontId="5" fillId="7" borderId="8" xfId="0" applyFont="1" applyFill="1" applyBorder="1" applyAlignment="1">
      <alignment wrapText="1"/>
    </xf>
    <xf numFmtId="11" fontId="0" fillId="3" borderId="2" xfId="0" applyNumberFormat="1" applyFill="1" applyBorder="1"/>
    <xf numFmtId="11" fontId="0" fillId="2" borderId="2" xfId="0" applyNumberFormat="1" applyFill="1" applyBorder="1"/>
    <xf numFmtId="11" fontId="0" fillId="3" borderId="5" xfId="0" applyNumberFormat="1" applyFill="1" applyBorder="1"/>
    <xf numFmtId="0" fontId="0" fillId="13" borderId="1" xfId="0" applyFill="1" applyBorder="1"/>
    <xf numFmtId="0" fontId="0" fillId="13" borderId="3" xfId="0" applyFill="1" applyBorder="1"/>
  </cellXfs>
  <cellStyles count="4">
    <cellStyle name="Comma" xfId="3" builtinId="3"/>
    <cellStyle name="Comma 2" xfId="2" xr:uid="{94F4DE79-D425-4BD9-A5EC-9D1A5A08B211}"/>
    <cellStyle name="Comma 3" xfId="1" xr:uid="{9D8E53F8-BE8F-4F55-8227-6A275486A34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rizon/Dataset/Optimization/ResponseCurves_for_Sim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nse Curve"/>
      <sheetName val="GNA Calls"/>
      <sheetName val="dummy_GNA_CALL"/>
      <sheetName val="Field Calls"/>
      <sheetName val="Speaker Program - Virtual"/>
      <sheetName val="Speaker Program - In Person"/>
      <sheetName val="HCP Paid Search"/>
      <sheetName val="Sheet1"/>
      <sheetName val="Dtc_display"/>
      <sheetName val="DTC Social"/>
      <sheetName val="HCP Display"/>
      <sheetName val="HCP Email"/>
      <sheetName val="HCP Digital"/>
      <sheetName val="Dtc_paid_service"/>
      <sheetName val="Output_format"/>
    </sheetNames>
    <sheetDataSet>
      <sheetData sheetId="0" refreshError="1">
        <row r="4">
          <cell r="C4">
            <v>14400.0004945084</v>
          </cell>
          <cell r="H4">
            <v>15360.000575542101</v>
          </cell>
          <cell r="M4">
            <v>61000.003849132467</v>
          </cell>
          <cell r="R4">
            <v>10363.979957874093</v>
          </cell>
          <cell r="W4">
            <v>1307.4500761005802</v>
          </cell>
          <cell r="AB4">
            <v>14689.849953133134</v>
          </cell>
          <cell r="AG4">
            <v>1952.0329389915296</v>
          </cell>
          <cell r="AL4">
            <v>10080.839291549129</v>
          </cell>
          <cell r="AQ4">
            <v>12609.16070843341</v>
          </cell>
          <cell r="AV4">
            <v>528911.09132273914</v>
          </cell>
          <cell r="BA4">
            <v>10999.999959539729</v>
          </cell>
        </row>
        <row r="103">
          <cell r="C103">
            <v>1440000.0494508401</v>
          </cell>
          <cell r="H103">
            <v>1536000.0575542101</v>
          </cell>
          <cell r="M103">
            <v>6100000.3849132452</v>
          </cell>
          <cell r="R103">
            <v>1036397.9957874091</v>
          </cell>
          <cell r="W103">
            <v>130745.00761005799</v>
          </cell>
          <cell r="AB103">
            <v>1468984.9953133131</v>
          </cell>
          <cell r="AG103">
            <v>195203.29389915289</v>
          </cell>
          <cell r="AL103">
            <v>1008083.9291549128</v>
          </cell>
          <cell r="AQ103">
            <v>1260916.0708433408</v>
          </cell>
          <cell r="AV103">
            <v>52891109.132273905</v>
          </cell>
          <cell r="BA103">
            <v>1099999.9959539727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DA89-A4A4-443B-A64F-D6AE92877CFE}">
  <dimension ref="A1:M26"/>
  <sheetViews>
    <sheetView tabSelected="1" workbookViewId="0">
      <selection activeCell="G19" sqref="G19"/>
    </sheetView>
  </sheetViews>
  <sheetFormatPr defaultRowHeight="14.4" x14ac:dyDescent="0.3"/>
  <cols>
    <col min="1" max="1" width="17.33203125" bestFit="1" customWidth="1"/>
    <col min="2" max="2" width="14.44140625" bestFit="1" customWidth="1"/>
    <col min="3" max="3" width="13.21875" customWidth="1"/>
    <col min="4" max="4" width="12.109375" customWidth="1"/>
    <col min="5" max="5" width="11.88671875" customWidth="1"/>
    <col min="6" max="6" width="12.21875" customWidth="1"/>
    <col min="7" max="7" width="11.77734375" customWidth="1"/>
    <col min="8" max="8" width="17.33203125" customWidth="1"/>
    <col min="9" max="9" width="13.88671875" customWidth="1"/>
    <col min="10" max="10" width="14.77734375" bestFit="1" customWidth="1"/>
    <col min="11" max="12" width="13.88671875" bestFit="1" customWidth="1"/>
    <col min="13" max="13" width="22.33203125" bestFit="1" customWidth="1"/>
  </cols>
  <sheetData>
    <row r="1" spans="1:13" ht="15.6" customHeight="1" thickBot="1" x14ac:dyDescent="0.35">
      <c r="A1" s="29" t="s">
        <v>0</v>
      </c>
      <c r="B1" s="37" t="s">
        <v>1</v>
      </c>
      <c r="C1" s="36" t="s">
        <v>2</v>
      </c>
      <c r="D1" s="20" t="s">
        <v>16</v>
      </c>
      <c r="E1" s="20" t="s">
        <v>17</v>
      </c>
      <c r="F1" s="20" t="s">
        <v>18</v>
      </c>
      <c r="G1" s="20" t="s">
        <v>19</v>
      </c>
      <c r="H1" s="26" t="s">
        <v>3</v>
      </c>
      <c r="I1" s="25" t="s">
        <v>4</v>
      </c>
      <c r="J1" s="25" t="s">
        <v>20</v>
      </c>
      <c r="K1" s="21" t="s">
        <v>21</v>
      </c>
      <c r="L1" s="21" t="s">
        <v>22</v>
      </c>
      <c r="M1" s="24" t="s">
        <v>23</v>
      </c>
    </row>
    <row r="2" spans="1:13" x14ac:dyDescent="0.3">
      <c r="A2" s="41" t="s">
        <v>39</v>
      </c>
      <c r="B2" s="38">
        <v>28357.8835</v>
      </c>
      <c r="C2" s="11">
        <v>-16.786108200000001</v>
      </c>
      <c r="D2" s="11">
        <v>0</v>
      </c>
      <c r="E2" s="11">
        <v>0</v>
      </c>
      <c r="F2" s="11">
        <v>0</v>
      </c>
      <c r="G2" s="11">
        <v>0</v>
      </c>
      <c r="H2" s="27">
        <v>-572151.04209999996</v>
      </c>
      <c r="I2" s="13">
        <f>'[1]Response Curve'!$AG$103</f>
        <v>195203.29389915289</v>
      </c>
      <c r="J2" s="14">
        <v>238929</v>
      </c>
      <c r="K2" s="18">
        <f t="shared" ref="K2:K12" si="0">J2+J2*-0.1</f>
        <v>215036.1</v>
      </c>
      <c r="L2" s="18">
        <f t="shared" ref="L2:L12" si="1">J2+J2*0.1</f>
        <v>262821.90000000002</v>
      </c>
      <c r="M2" s="22">
        <f>'[1]Response Curve'!$AG$4</f>
        <v>1952.0329389915296</v>
      </c>
    </row>
    <row r="3" spans="1:13" x14ac:dyDescent="0.3">
      <c r="A3" s="41" t="s">
        <v>40</v>
      </c>
      <c r="B3" s="38">
        <v>34527.677900000002</v>
      </c>
      <c r="C3" s="11">
        <v>-16.5277192</v>
      </c>
      <c r="D3" s="11">
        <v>5.9345241300000004E-3</v>
      </c>
      <c r="E3" s="11">
        <v>-9.4204672000000001E-7</v>
      </c>
      <c r="F3" s="11">
        <v>0</v>
      </c>
      <c r="G3" s="11">
        <v>0</v>
      </c>
      <c r="H3" s="27">
        <v>192670.16519999999</v>
      </c>
      <c r="I3" s="13">
        <f>'[1]Response Curve'!$C$103</f>
        <v>1440000.0494508401</v>
      </c>
      <c r="J3" s="14">
        <v>2027520</v>
      </c>
      <c r="K3" s="18">
        <f t="shared" si="0"/>
        <v>1824768</v>
      </c>
      <c r="L3" s="18">
        <f t="shared" si="1"/>
        <v>2230272</v>
      </c>
      <c r="M3" s="22">
        <f>'[1]Response Curve'!$C$4</f>
        <v>14400.0004945084</v>
      </c>
    </row>
    <row r="4" spans="1:13" x14ac:dyDescent="0.3">
      <c r="A4" s="41" t="s">
        <v>41</v>
      </c>
      <c r="B4" s="39">
        <v>5628278.8799999999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4">
        <v>-54739893.159682304</v>
      </c>
      <c r="I4" s="13">
        <f>'[1]Response Curve'!$R$103</f>
        <v>1036397.9957874091</v>
      </c>
      <c r="J4" s="14">
        <v>1242641</v>
      </c>
      <c r="K4" s="18">
        <f t="shared" si="0"/>
        <v>1118376.8999999999</v>
      </c>
      <c r="L4" s="18">
        <f t="shared" si="1"/>
        <v>1366905.1</v>
      </c>
      <c r="M4" s="22">
        <f>'[1]Response Curve'!$R$4</f>
        <v>10363.979957874093</v>
      </c>
    </row>
    <row r="5" spans="1:13" x14ac:dyDescent="0.3">
      <c r="A5" s="41" t="s">
        <v>42</v>
      </c>
      <c r="B5" s="38">
        <v>13475.004800000001</v>
      </c>
      <c r="C5" s="11">
        <v>9.0714657699999997</v>
      </c>
      <c r="D5" s="11">
        <v>-1.3502236500000001E-2</v>
      </c>
      <c r="E5" s="11">
        <v>5.4823951300000001E-6</v>
      </c>
      <c r="F5" s="11">
        <v>-7.5924122000000001E-10</v>
      </c>
      <c r="G5" s="11">
        <v>0</v>
      </c>
      <c r="H5" s="27">
        <v>-1419139.7520000001</v>
      </c>
      <c r="I5" s="13">
        <f>'[1]Response Curve'!$H$103</f>
        <v>1536000.0575542101</v>
      </c>
      <c r="J5" s="14">
        <v>1993728</v>
      </c>
      <c r="K5" s="18">
        <f t="shared" si="0"/>
        <v>1794355.2</v>
      </c>
      <c r="L5" s="18">
        <f t="shared" si="1"/>
        <v>2193100.7999999998</v>
      </c>
      <c r="M5" s="22">
        <f>'[1]Response Curve'!$H$4</f>
        <v>15360.000575542101</v>
      </c>
    </row>
    <row r="6" spans="1:13" x14ac:dyDescent="0.3">
      <c r="A6" s="41" t="s">
        <v>43</v>
      </c>
      <c r="B6" s="38">
        <v>2979.1708100000001</v>
      </c>
      <c r="C6" s="11">
        <v>-1.7156500800000001</v>
      </c>
      <c r="D6" s="11">
        <v>0</v>
      </c>
      <c r="E6" s="11">
        <v>0</v>
      </c>
      <c r="F6" s="11">
        <v>0</v>
      </c>
      <c r="G6" s="11">
        <v>0</v>
      </c>
      <c r="H6" s="27">
        <v>-48721.278890000001</v>
      </c>
      <c r="I6" s="13">
        <f>'[1]Response Curve'!$W$103</f>
        <v>130745.00761005799</v>
      </c>
      <c r="J6" s="15">
        <v>192980</v>
      </c>
      <c r="K6" s="18">
        <f t="shared" si="0"/>
        <v>173682</v>
      </c>
      <c r="L6" s="18">
        <f t="shared" si="1"/>
        <v>212278</v>
      </c>
      <c r="M6" s="22">
        <f>'[1]Response Curve'!$W$4</f>
        <v>1307.4500761005802</v>
      </c>
    </row>
    <row r="7" spans="1:13" x14ac:dyDescent="0.3">
      <c r="A7" s="41" t="s">
        <v>44</v>
      </c>
      <c r="B7" s="38">
        <v>1.10785653E-3</v>
      </c>
      <c r="C7" s="11">
        <v>3.4240309299999998</v>
      </c>
      <c r="D7" s="11">
        <v>-4.5540456499999998E-4</v>
      </c>
      <c r="E7" s="11">
        <v>2.5791919000000001E-8</v>
      </c>
      <c r="F7" s="11">
        <v>-5.53661654E-13</v>
      </c>
      <c r="G7" s="11">
        <v>0</v>
      </c>
      <c r="H7" s="27">
        <v>239297</v>
      </c>
      <c r="I7" s="13">
        <f>'[1]Response Curve'!$AV$103</f>
        <v>52891109.132273905</v>
      </c>
      <c r="J7" s="15">
        <v>51251485</v>
      </c>
      <c r="K7" s="18">
        <f t="shared" si="0"/>
        <v>46126336.5</v>
      </c>
      <c r="L7" s="18">
        <f t="shared" si="1"/>
        <v>56376633.5</v>
      </c>
      <c r="M7" s="22">
        <f>'[1]Response Curve'!$AV$4</f>
        <v>528911.09132273914</v>
      </c>
    </row>
    <row r="8" spans="1:13" x14ac:dyDescent="0.3">
      <c r="A8" s="41" t="s">
        <v>45</v>
      </c>
      <c r="B8" s="38">
        <v>15378.950199999999</v>
      </c>
      <c r="C8" s="11">
        <v>-15.6081127</v>
      </c>
      <c r="D8" s="11">
        <v>7.0216142499999997E-3</v>
      </c>
      <c r="E8" s="11">
        <v>-1.1709113399999999E-6</v>
      </c>
      <c r="F8" s="11">
        <v>0</v>
      </c>
      <c r="G8" s="11">
        <v>0</v>
      </c>
      <c r="H8" s="27">
        <v>-996495.53049999999</v>
      </c>
      <c r="I8" s="13">
        <f>'[1]Response Curve'!$BA$103</f>
        <v>1099999.9959539727</v>
      </c>
      <c r="J8" s="15">
        <v>1100000</v>
      </c>
      <c r="K8" s="18">
        <f t="shared" si="0"/>
        <v>990000</v>
      </c>
      <c r="L8" s="18">
        <f t="shared" si="1"/>
        <v>1210000</v>
      </c>
      <c r="M8" s="22">
        <f>'[1]Response Curve'!$BA$4</f>
        <v>10999.999959539729</v>
      </c>
    </row>
    <row r="9" spans="1:13" x14ac:dyDescent="0.3">
      <c r="A9" s="41" t="s">
        <v>46</v>
      </c>
      <c r="B9" s="38">
        <v>1714.7967599999999</v>
      </c>
      <c r="C9" s="11">
        <v>-0.17535798</v>
      </c>
      <c r="D9" s="11">
        <v>0</v>
      </c>
      <c r="E9" s="11">
        <v>0</v>
      </c>
      <c r="F9" s="11">
        <v>0</v>
      </c>
      <c r="G9" s="11">
        <v>0</v>
      </c>
      <c r="H9" s="27">
        <v>-245074.95129999999</v>
      </c>
      <c r="I9" s="13">
        <f>'[1]Response Curve'!$M$103</f>
        <v>6100000.3849132452</v>
      </c>
      <c r="J9" s="15">
        <v>6100000</v>
      </c>
      <c r="K9" s="18">
        <f t="shared" si="0"/>
        <v>5490000</v>
      </c>
      <c r="L9" s="18">
        <f t="shared" si="1"/>
        <v>6710000</v>
      </c>
      <c r="M9" s="22">
        <f>'[1]Response Curve'!$M$4</f>
        <v>61000.003849132467</v>
      </c>
    </row>
    <row r="10" spans="1:13" x14ac:dyDescent="0.3">
      <c r="A10" s="41" t="s">
        <v>47</v>
      </c>
      <c r="B10" s="38">
        <v>601.28678500000001</v>
      </c>
      <c r="C10" s="11">
        <v>-0.339198693</v>
      </c>
      <c r="D10" s="11">
        <v>6.3536353200000005E-5</v>
      </c>
      <c r="E10" s="11">
        <v>0</v>
      </c>
      <c r="F10" s="11">
        <v>0</v>
      </c>
      <c r="G10" s="11">
        <v>0</v>
      </c>
      <c r="H10" s="27">
        <v>67555.278869999995</v>
      </c>
      <c r="I10" s="13">
        <f>'[1]Response Curve'!$AB$103</f>
        <v>1468984.9953133131</v>
      </c>
      <c r="J10" s="15">
        <v>1468985</v>
      </c>
      <c r="K10" s="18">
        <f t="shared" si="0"/>
        <v>1322086.5</v>
      </c>
      <c r="L10" s="18">
        <f t="shared" si="1"/>
        <v>1615883.5</v>
      </c>
      <c r="M10" s="22">
        <f>'[1]Response Curve'!$AB$4</f>
        <v>14689.849953133134</v>
      </c>
    </row>
    <row r="11" spans="1:13" x14ac:dyDescent="0.3">
      <c r="A11" s="41" t="s">
        <v>48</v>
      </c>
      <c r="B11" s="38">
        <v>421.11661600000002</v>
      </c>
      <c r="C11" s="11">
        <v>-0.28008672000000001</v>
      </c>
      <c r="D11" s="11">
        <v>5.9823466599999997E-5</v>
      </c>
      <c r="E11" s="11">
        <v>0</v>
      </c>
      <c r="F11" s="11">
        <v>0</v>
      </c>
      <c r="G11" s="11">
        <v>0</v>
      </c>
      <c r="H11" s="27">
        <v>45819.066959999996</v>
      </c>
      <c r="I11" s="13">
        <f>'[1]Response Curve'!$AQ$103</f>
        <v>1260916.0708433408</v>
      </c>
      <c r="J11" s="15">
        <v>1260916</v>
      </c>
      <c r="K11" s="18">
        <f t="shared" si="0"/>
        <v>1134824.3999999999</v>
      </c>
      <c r="L11" s="18">
        <f t="shared" si="1"/>
        <v>1387007.6</v>
      </c>
      <c r="M11" s="22">
        <f>'[1]Response Curve'!$AL$4</f>
        <v>10080.839291549129</v>
      </c>
    </row>
    <row r="12" spans="1:13" ht="15" thickBot="1" x14ac:dyDescent="0.35">
      <c r="A12" s="42" t="s">
        <v>49</v>
      </c>
      <c r="B12" s="40">
        <v>47.688670999999999</v>
      </c>
      <c r="C12" s="12">
        <v>-3.0906349699999999E-2</v>
      </c>
      <c r="D12" s="12">
        <v>6.7885277100000002E-6</v>
      </c>
      <c r="E12" s="12">
        <v>0</v>
      </c>
      <c r="F12" s="12">
        <v>0</v>
      </c>
      <c r="G12" s="12">
        <v>0</v>
      </c>
      <c r="H12" s="28">
        <v>-744.77060419999998</v>
      </c>
      <c r="I12" s="16">
        <f>'[1]Response Curve'!$AL$103</f>
        <v>1008083.9291549128</v>
      </c>
      <c r="J12" s="17">
        <v>1008084</v>
      </c>
      <c r="K12" s="19">
        <f t="shared" si="0"/>
        <v>907275.6</v>
      </c>
      <c r="L12" s="19">
        <f t="shared" si="1"/>
        <v>1108892.3999999999</v>
      </c>
      <c r="M12" s="23">
        <f>'[1]Response Curve'!$AQ$4</f>
        <v>12609.16070843341</v>
      </c>
    </row>
    <row r="13" spans="1:13" x14ac:dyDescent="0.3">
      <c r="M13" s="1"/>
    </row>
    <row r="15" spans="1:13" x14ac:dyDescent="0.3">
      <c r="J15" s="1"/>
      <c r="K15" s="1"/>
    </row>
    <row r="16" spans="1:13" x14ac:dyDescent="0.3">
      <c r="I16" s="35"/>
      <c r="J16" s="1"/>
      <c r="K16" s="1"/>
    </row>
    <row r="17" spans="7:11" x14ac:dyDescent="0.3">
      <c r="J17" s="1"/>
      <c r="K17" s="1"/>
    </row>
    <row r="18" spans="7:11" x14ac:dyDescent="0.3">
      <c r="G18" s="9"/>
      <c r="H18" s="9"/>
      <c r="J18" s="1"/>
      <c r="K18" s="1"/>
    </row>
    <row r="19" spans="7:11" x14ac:dyDescent="0.3">
      <c r="G19" s="9"/>
      <c r="H19" s="9"/>
      <c r="J19" s="1"/>
      <c r="K19" s="1"/>
    </row>
    <row r="20" spans="7:11" x14ac:dyDescent="0.3">
      <c r="G20" s="10"/>
      <c r="H20" s="9"/>
      <c r="J20" s="1"/>
      <c r="K20" s="1"/>
    </row>
    <row r="21" spans="7:11" x14ac:dyDescent="0.3">
      <c r="G21" s="9"/>
      <c r="H21" s="9"/>
      <c r="J21" s="1"/>
      <c r="K21" s="1"/>
    </row>
    <row r="22" spans="7:11" x14ac:dyDescent="0.3">
      <c r="G22" s="9"/>
      <c r="H22" s="9"/>
      <c r="J22" s="1"/>
      <c r="K22" s="1"/>
    </row>
    <row r="23" spans="7:11" x14ac:dyDescent="0.3">
      <c r="G23" s="9"/>
      <c r="H23" s="9"/>
      <c r="J23" s="1"/>
      <c r="K23" s="1"/>
    </row>
    <row r="24" spans="7:11" x14ac:dyDescent="0.3">
      <c r="G24" s="9"/>
      <c r="H24" s="9"/>
      <c r="J24" s="1"/>
      <c r="K24" s="1"/>
    </row>
    <row r="25" spans="7:11" x14ac:dyDescent="0.3">
      <c r="G25" s="9"/>
      <c r="H25" s="9"/>
      <c r="J25" s="1"/>
      <c r="K25" s="1"/>
    </row>
    <row r="26" spans="7:11" x14ac:dyDescent="0.3">
      <c r="G26" s="9"/>
      <c r="H2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7292-6DB0-4D89-AC66-7E0945ECCB4E}">
  <dimension ref="A1:M26"/>
  <sheetViews>
    <sheetView workbookViewId="0">
      <selection sqref="A1:XFD1048576"/>
    </sheetView>
  </sheetViews>
  <sheetFormatPr defaultRowHeight="14.4" x14ac:dyDescent="0.3"/>
  <cols>
    <col min="1" max="1" width="17.33203125" bestFit="1" customWidth="1"/>
    <col min="2" max="2" width="14.44140625" bestFit="1" customWidth="1"/>
    <col min="3" max="3" width="13.21875" customWidth="1"/>
    <col min="4" max="4" width="12.109375" customWidth="1"/>
    <col min="5" max="5" width="11.88671875" customWidth="1"/>
    <col min="6" max="6" width="12.21875" customWidth="1"/>
    <col min="7" max="7" width="11.77734375" customWidth="1"/>
    <col min="8" max="8" width="17.33203125" customWidth="1"/>
    <col min="9" max="9" width="13.88671875" customWidth="1"/>
    <col min="10" max="10" width="14.77734375" bestFit="1" customWidth="1"/>
    <col min="11" max="12" width="13.88671875" bestFit="1" customWidth="1"/>
    <col min="13" max="13" width="22.33203125" bestFit="1" customWidth="1"/>
  </cols>
  <sheetData>
    <row r="1" spans="1:13" ht="15.6" customHeight="1" thickBot="1" x14ac:dyDescent="0.35">
      <c r="A1" s="29" t="s">
        <v>0</v>
      </c>
      <c r="B1" s="20" t="s">
        <v>1</v>
      </c>
      <c r="C1" s="20" t="s">
        <v>2</v>
      </c>
      <c r="D1" s="20" t="s">
        <v>16</v>
      </c>
      <c r="E1" s="20" t="s">
        <v>17</v>
      </c>
      <c r="F1" s="20" t="s">
        <v>18</v>
      </c>
      <c r="G1" s="20" t="s">
        <v>19</v>
      </c>
      <c r="H1" s="26" t="s">
        <v>3</v>
      </c>
      <c r="I1" s="25" t="s">
        <v>4</v>
      </c>
      <c r="J1" s="25" t="s">
        <v>20</v>
      </c>
      <c r="K1" s="21" t="s">
        <v>21</v>
      </c>
      <c r="L1" s="21" t="s">
        <v>22</v>
      </c>
      <c r="M1" s="24" t="s">
        <v>23</v>
      </c>
    </row>
    <row r="2" spans="1:13" x14ac:dyDescent="0.3">
      <c r="A2" s="30" t="s">
        <v>5</v>
      </c>
      <c r="B2" s="11">
        <v>28357.8835</v>
      </c>
      <c r="C2" s="11">
        <v>-16.786108200000001</v>
      </c>
      <c r="D2" s="11">
        <v>0</v>
      </c>
      <c r="E2" s="11">
        <v>0</v>
      </c>
      <c r="F2" s="11">
        <v>0</v>
      </c>
      <c r="G2" s="11">
        <v>0</v>
      </c>
      <c r="H2" s="27">
        <v>-572151.04209999996</v>
      </c>
      <c r="I2" s="13">
        <f>'[1]Response Curve'!$AG$103</f>
        <v>195203.29389915289</v>
      </c>
      <c r="J2" s="14">
        <v>238929</v>
      </c>
      <c r="K2" s="18">
        <f t="shared" ref="K2:K12" si="0">J2+J2*-0.1</f>
        <v>215036.1</v>
      </c>
      <c r="L2" s="18">
        <f t="shared" ref="L2:L12" si="1">J2+J2*0.1</f>
        <v>262821.90000000002</v>
      </c>
      <c r="M2" s="22">
        <f>'[1]Response Curve'!$AG$4</f>
        <v>1952.0329389915296</v>
      </c>
    </row>
    <row r="3" spans="1:13" x14ac:dyDescent="0.3">
      <c r="A3" s="30" t="s">
        <v>6</v>
      </c>
      <c r="B3" s="11">
        <v>34527.677900000002</v>
      </c>
      <c r="C3" s="11">
        <v>-16.5277192</v>
      </c>
      <c r="D3" s="11">
        <v>5.9345241300000004E-3</v>
      </c>
      <c r="E3" s="11">
        <v>-9.4204672000000001E-7</v>
      </c>
      <c r="F3" s="11">
        <v>0</v>
      </c>
      <c r="G3" s="11">
        <v>0</v>
      </c>
      <c r="H3" s="27">
        <v>192670.16519999999</v>
      </c>
      <c r="I3" s="13">
        <f>'[1]Response Curve'!$C$103</f>
        <v>1440000.0494508401</v>
      </c>
      <c r="J3" s="14">
        <v>2027520</v>
      </c>
      <c r="K3" s="18">
        <f t="shared" si="0"/>
        <v>1824768</v>
      </c>
      <c r="L3" s="18">
        <f t="shared" si="1"/>
        <v>2230272</v>
      </c>
      <c r="M3" s="22">
        <f>'[1]Response Curve'!$C$4</f>
        <v>14400.0004945084</v>
      </c>
    </row>
    <row r="4" spans="1:13" x14ac:dyDescent="0.3">
      <c r="A4" s="32" t="s">
        <v>7</v>
      </c>
      <c r="B4" s="33">
        <v>0.41144577399999999</v>
      </c>
      <c r="C4" s="33">
        <v>127.94056</v>
      </c>
      <c r="D4" s="33">
        <v>-0.222402089</v>
      </c>
      <c r="E4" s="33">
        <v>1.71248457E-4</v>
      </c>
      <c r="F4" s="33">
        <v>-6.3354769100000005E-8</v>
      </c>
      <c r="G4" s="33">
        <v>9.1330349399999994E-12</v>
      </c>
      <c r="H4" s="34">
        <v>817530.43799999997</v>
      </c>
      <c r="I4" s="13">
        <f>'[1]Response Curve'!$R$103</f>
        <v>1036397.9957874091</v>
      </c>
      <c r="J4" s="14">
        <v>1242641</v>
      </c>
      <c r="K4" s="18">
        <f t="shared" si="0"/>
        <v>1118376.8999999999</v>
      </c>
      <c r="L4" s="18">
        <f t="shared" si="1"/>
        <v>1366905.1</v>
      </c>
      <c r="M4" s="22">
        <f>'[1]Response Curve'!$R$4</f>
        <v>10363.979957874093</v>
      </c>
    </row>
    <row r="5" spans="1:13" x14ac:dyDescent="0.3">
      <c r="A5" s="30" t="s">
        <v>8</v>
      </c>
      <c r="B5" s="11">
        <v>13475.004800000001</v>
      </c>
      <c r="C5" s="11">
        <v>9.0714657699999997</v>
      </c>
      <c r="D5" s="11">
        <v>-1.3502236500000001E-2</v>
      </c>
      <c r="E5" s="11">
        <v>5.4823951300000001E-6</v>
      </c>
      <c r="F5" s="11">
        <v>-7.5924122000000001E-10</v>
      </c>
      <c r="G5" s="11">
        <v>0</v>
      </c>
      <c r="H5" s="27">
        <v>-1419139.7520000001</v>
      </c>
      <c r="I5" s="13">
        <f>'[1]Response Curve'!$H$103</f>
        <v>1536000.0575542101</v>
      </c>
      <c r="J5" s="14">
        <v>1993728</v>
      </c>
      <c r="K5" s="18">
        <f t="shared" si="0"/>
        <v>1794355.2</v>
      </c>
      <c r="L5" s="18">
        <f t="shared" si="1"/>
        <v>2193100.7999999998</v>
      </c>
      <c r="M5" s="22">
        <f>'[1]Response Curve'!$H$4</f>
        <v>15360.000575542101</v>
      </c>
    </row>
    <row r="6" spans="1:13" x14ac:dyDescent="0.3">
      <c r="A6" s="30" t="s">
        <v>9</v>
      </c>
      <c r="B6" s="11">
        <v>2979.1708100000001</v>
      </c>
      <c r="C6" s="11">
        <v>-1.7156500800000001</v>
      </c>
      <c r="D6" s="11">
        <v>0</v>
      </c>
      <c r="E6" s="11">
        <v>0</v>
      </c>
      <c r="F6" s="11">
        <v>0</v>
      </c>
      <c r="G6" s="11">
        <v>0</v>
      </c>
      <c r="H6" s="27">
        <v>-48721.278890000001</v>
      </c>
      <c r="I6" s="13">
        <f>'[1]Response Curve'!$W$103</f>
        <v>130745.00761005799</v>
      </c>
      <c r="J6" s="15">
        <v>192980</v>
      </c>
      <c r="K6" s="18">
        <f t="shared" si="0"/>
        <v>173682</v>
      </c>
      <c r="L6" s="18">
        <f t="shared" si="1"/>
        <v>212278</v>
      </c>
      <c r="M6" s="22">
        <f>'[1]Response Curve'!$W$4</f>
        <v>1307.4500761005802</v>
      </c>
    </row>
    <row r="7" spans="1:13" x14ac:dyDescent="0.3">
      <c r="A7" s="30" t="s">
        <v>10</v>
      </c>
      <c r="B7" s="11">
        <v>1.10785653E-3</v>
      </c>
      <c r="C7" s="11">
        <v>3.4240309299999998</v>
      </c>
      <c r="D7" s="11">
        <v>-4.5540456499999998E-4</v>
      </c>
      <c r="E7" s="11">
        <v>2.5791919000000001E-8</v>
      </c>
      <c r="F7" s="11">
        <v>-5.53661654E-13</v>
      </c>
      <c r="G7" s="11">
        <v>0</v>
      </c>
      <c r="H7" s="27">
        <v>239297</v>
      </c>
      <c r="I7" s="13">
        <f>'[1]Response Curve'!$AV$103</f>
        <v>52891109.132273905</v>
      </c>
      <c r="J7" s="15">
        <v>51251485</v>
      </c>
      <c r="K7" s="18">
        <f t="shared" si="0"/>
        <v>46126336.5</v>
      </c>
      <c r="L7" s="18">
        <f t="shared" si="1"/>
        <v>56376633.5</v>
      </c>
      <c r="M7" s="22">
        <f>'[1]Response Curve'!$AV$4</f>
        <v>528911.09132273914</v>
      </c>
    </row>
    <row r="8" spans="1:13" x14ac:dyDescent="0.3">
      <c r="A8" s="30" t="s">
        <v>11</v>
      </c>
      <c r="B8" s="11">
        <v>15378.950199999999</v>
      </c>
      <c r="C8" s="11">
        <v>-15.6081127</v>
      </c>
      <c r="D8" s="11">
        <v>7.0216142499999997E-3</v>
      </c>
      <c r="E8" s="11">
        <v>-1.1709113399999999E-6</v>
      </c>
      <c r="F8" s="11">
        <v>0</v>
      </c>
      <c r="G8" s="11">
        <v>0</v>
      </c>
      <c r="H8" s="27">
        <v>-996495.53049999999</v>
      </c>
      <c r="I8" s="13">
        <f>'[1]Response Curve'!$BA$103</f>
        <v>1099999.9959539727</v>
      </c>
      <c r="J8" s="15">
        <v>1100000</v>
      </c>
      <c r="K8" s="18">
        <f t="shared" si="0"/>
        <v>990000</v>
      </c>
      <c r="L8" s="18">
        <f t="shared" si="1"/>
        <v>1210000</v>
      </c>
      <c r="M8" s="22">
        <f>'[1]Response Curve'!$BA$4</f>
        <v>10999.999959539729</v>
      </c>
    </row>
    <row r="9" spans="1:13" x14ac:dyDescent="0.3">
      <c r="A9" s="30" t="s">
        <v>12</v>
      </c>
      <c r="B9" s="11">
        <v>1714.7967599999999</v>
      </c>
      <c r="C9" s="11">
        <v>-0.17535798</v>
      </c>
      <c r="D9" s="11">
        <v>0</v>
      </c>
      <c r="E9" s="11">
        <v>0</v>
      </c>
      <c r="F9" s="11">
        <v>0</v>
      </c>
      <c r="G9" s="11">
        <v>0</v>
      </c>
      <c r="H9" s="27">
        <v>-245074.95129999999</v>
      </c>
      <c r="I9" s="13">
        <f>'[1]Response Curve'!$M$103</f>
        <v>6100000.3849132452</v>
      </c>
      <c r="J9" s="15">
        <v>6100000</v>
      </c>
      <c r="K9" s="18">
        <f t="shared" si="0"/>
        <v>5490000</v>
      </c>
      <c r="L9" s="18">
        <f t="shared" si="1"/>
        <v>6710000</v>
      </c>
      <c r="M9" s="22">
        <f>'[1]Response Curve'!$M$4</f>
        <v>61000.003849132467</v>
      </c>
    </row>
    <row r="10" spans="1:13" x14ac:dyDescent="0.3">
      <c r="A10" s="30" t="s">
        <v>13</v>
      </c>
      <c r="B10" s="11">
        <v>601.28678500000001</v>
      </c>
      <c r="C10" s="11">
        <v>-0.339198693</v>
      </c>
      <c r="D10" s="11">
        <v>6.3536353200000005E-5</v>
      </c>
      <c r="E10" s="11">
        <v>0</v>
      </c>
      <c r="F10" s="11">
        <v>0</v>
      </c>
      <c r="G10" s="11">
        <v>0</v>
      </c>
      <c r="H10" s="27">
        <v>67555.278869999995</v>
      </c>
      <c r="I10" s="13">
        <f>'[1]Response Curve'!$AB$103</f>
        <v>1468984.9953133131</v>
      </c>
      <c r="J10" s="15">
        <v>1468985</v>
      </c>
      <c r="K10" s="18">
        <f t="shared" si="0"/>
        <v>1322086.5</v>
      </c>
      <c r="L10" s="18">
        <f t="shared" si="1"/>
        <v>1615883.5</v>
      </c>
      <c r="M10" s="22">
        <f>'[1]Response Curve'!$AB$4</f>
        <v>14689.849953133134</v>
      </c>
    </row>
    <row r="11" spans="1:13" x14ac:dyDescent="0.3">
      <c r="A11" s="30" t="s">
        <v>14</v>
      </c>
      <c r="B11" s="11">
        <v>421.11661600000002</v>
      </c>
      <c r="C11" s="11">
        <v>-0.28008672000000001</v>
      </c>
      <c r="D11" s="11">
        <v>5.9823466599999997E-5</v>
      </c>
      <c r="E11" s="11">
        <v>0</v>
      </c>
      <c r="F11" s="11">
        <v>0</v>
      </c>
      <c r="G11" s="11">
        <v>0</v>
      </c>
      <c r="H11" s="27">
        <v>45819.066959999996</v>
      </c>
      <c r="I11" s="13">
        <f>'[1]Response Curve'!$AQ$103</f>
        <v>1260916.0708433408</v>
      </c>
      <c r="J11" s="15">
        <v>1260916</v>
      </c>
      <c r="K11" s="18">
        <f t="shared" si="0"/>
        <v>1134824.3999999999</v>
      </c>
      <c r="L11" s="18">
        <f t="shared" si="1"/>
        <v>1387007.6</v>
      </c>
      <c r="M11" s="22">
        <f>'[1]Response Curve'!$AL$4</f>
        <v>10080.839291549129</v>
      </c>
    </row>
    <row r="12" spans="1:13" ht="15" thickBot="1" x14ac:dyDescent="0.35">
      <c r="A12" s="31" t="s">
        <v>15</v>
      </c>
      <c r="B12" s="12">
        <v>47.688670999999999</v>
      </c>
      <c r="C12" s="12">
        <v>-3.0906349699999999E-2</v>
      </c>
      <c r="D12" s="12">
        <v>6.7885277100000002E-6</v>
      </c>
      <c r="E12" s="12">
        <v>0</v>
      </c>
      <c r="F12" s="12">
        <v>0</v>
      </c>
      <c r="G12" s="12">
        <v>0</v>
      </c>
      <c r="H12" s="28">
        <v>-744.77060419999998</v>
      </c>
      <c r="I12" s="16">
        <f>'[1]Response Curve'!$AL$103</f>
        <v>1008083.9291549128</v>
      </c>
      <c r="J12" s="17">
        <v>1008084</v>
      </c>
      <c r="K12" s="19">
        <f t="shared" si="0"/>
        <v>907275.6</v>
      </c>
      <c r="L12" s="19">
        <f t="shared" si="1"/>
        <v>1108892.3999999999</v>
      </c>
      <c r="M12" s="23">
        <f>'[1]Response Curve'!$AQ$4</f>
        <v>12609.16070843341</v>
      </c>
    </row>
    <row r="15" spans="1:13" x14ac:dyDescent="0.3">
      <c r="J15" s="1"/>
      <c r="K15" s="1"/>
    </row>
    <row r="16" spans="1:13" x14ac:dyDescent="0.3">
      <c r="I16" s="35"/>
      <c r="J16" s="1"/>
      <c r="K16" s="1"/>
    </row>
    <row r="17" spans="7:11" x14ac:dyDescent="0.3">
      <c r="J17" s="1"/>
      <c r="K17" s="1"/>
    </row>
    <row r="18" spans="7:11" x14ac:dyDescent="0.3">
      <c r="G18" s="9"/>
      <c r="H18" s="9"/>
      <c r="J18" s="1"/>
      <c r="K18" s="1"/>
    </row>
    <row r="19" spans="7:11" x14ac:dyDescent="0.3">
      <c r="G19" s="9"/>
      <c r="H19" s="9"/>
      <c r="J19" s="1"/>
      <c r="K19" s="1"/>
    </row>
    <row r="20" spans="7:11" x14ac:dyDescent="0.3">
      <c r="G20" s="10"/>
      <c r="H20" s="9"/>
      <c r="J20" s="1"/>
      <c r="K20" s="1"/>
    </row>
    <row r="21" spans="7:11" x14ac:dyDescent="0.3">
      <c r="G21" s="9"/>
      <c r="H21" s="9"/>
      <c r="J21" s="1"/>
      <c r="K21" s="1"/>
    </row>
    <row r="22" spans="7:11" x14ac:dyDescent="0.3">
      <c r="G22" s="9"/>
      <c r="H22" s="9"/>
      <c r="J22" s="1"/>
      <c r="K22" s="1"/>
    </row>
    <row r="23" spans="7:11" x14ac:dyDescent="0.3">
      <c r="G23" s="9"/>
      <c r="H23" s="9"/>
      <c r="J23" s="1"/>
      <c r="K23" s="1"/>
    </row>
    <row r="24" spans="7:11" x14ac:dyDescent="0.3">
      <c r="G24" s="9"/>
      <c r="H24" s="9"/>
      <c r="J24" s="1"/>
      <c r="K24" s="1"/>
    </row>
    <row r="25" spans="7:11" x14ac:dyDescent="0.3">
      <c r="G25" s="9"/>
      <c r="H25" s="9"/>
      <c r="J25" s="1"/>
      <c r="K25" s="1"/>
    </row>
    <row r="26" spans="7:11" x14ac:dyDescent="0.3">
      <c r="G26" s="9"/>
      <c r="H2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40B2-B4FB-4A7F-A336-539F6FD81F0E}">
  <dimension ref="A1:D13"/>
  <sheetViews>
    <sheetView zoomScale="115" zoomScaleNormal="115" workbookViewId="0">
      <selection activeCell="D5" sqref="D5"/>
    </sheetView>
  </sheetViews>
  <sheetFormatPr defaultRowHeight="14.4" x14ac:dyDescent="0.3"/>
  <cols>
    <col min="1" max="1" width="16" bestFit="1" customWidth="1"/>
    <col min="2" max="2" width="14.44140625" bestFit="1" customWidth="1"/>
    <col min="3" max="3" width="13.33203125" bestFit="1" customWidth="1"/>
    <col min="4" max="4" width="15.44140625" bestFit="1" customWidth="1"/>
  </cols>
  <sheetData>
    <row r="1" spans="1:4" x14ac:dyDescent="0.3">
      <c r="A1" s="2" t="s">
        <v>24</v>
      </c>
      <c r="B1" s="2" t="s">
        <v>25</v>
      </c>
      <c r="C1" s="2" t="s">
        <v>26</v>
      </c>
      <c r="D1" s="3" t="s">
        <v>27</v>
      </c>
    </row>
    <row r="2" spans="1:4" x14ac:dyDescent="0.3">
      <c r="A2" t="s">
        <v>5</v>
      </c>
      <c r="B2" s="4">
        <v>1952</v>
      </c>
      <c r="C2" s="4">
        <v>262821.90000000002</v>
      </c>
      <c r="D2" s="4">
        <v>19380.244320999998</v>
      </c>
    </row>
    <row r="3" spans="1:4" x14ac:dyDescent="0.3">
      <c r="A3" t="s">
        <v>28</v>
      </c>
      <c r="B3" s="4">
        <v>14400</v>
      </c>
      <c r="C3" s="4">
        <v>2230272</v>
      </c>
      <c r="D3" s="4">
        <v>29736.575339999999</v>
      </c>
    </row>
    <row r="4" spans="1:4" x14ac:dyDescent="0.3">
      <c r="A4" t="s">
        <v>29</v>
      </c>
      <c r="B4" s="4">
        <v>10364</v>
      </c>
      <c r="C4" s="4">
        <v>1366905.1</v>
      </c>
      <c r="D4" s="4">
        <v>7815472.6383999996</v>
      </c>
    </row>
    <row r="5" spans="1:4" x14ac:dyDescent="0.3">
      <c r="A5" t="s">
        <v>30</v>
      </c>
      <c r="B5" s="4">
        <v>15360</v>
      </c>
      <c r="C5" s="4">
        <v>2193100.7999999998</v>
      </c>
      <c r="D5" s="4">
        <v>15360</v>
      </c>
    </row>
    <row r="6" spans="1:4" x14ac:dyDescent="0.3">
      <c r="A6" t="s">
        <v>31</v>
      </c>
      <c r="B6" s="4">
        <v>1307</v>
      </c>
      <c r="C6" s="4">
        <v>212278</v>
      </c>
      <c r="D6" s="4">
        <v>1307</v>
      </c>
    </row>
    <row r="7" spans="1:4" x14ac:dyDescent="0.3">
      <c r="A7" t="s">
        <v>32</v>
      </c>
      <c r="B7" s="4">
        <v>528911</v>
      </c>
      <c r="C7" s="4">
        <v>52057876.596000001</v>
      </c>
      <c r="D7" s="4">
        <v>528911</v>
      </c>
    </row>
    <row r="8" spans="1:4" x14ac:dyDescent="0.3">
      <c r="A8" t="s">
        <v>33</v>
      </c>
      <c r="B8" s="4">
        <v>11000</v>
      </c>
      <c r="C8" s="4">
        <v>990000</v>
      </c>
      <c r="D8" s="4">
        <v>11000</v>
      </c>
    </row>
    <row r="9" spans="1:4" x14ac:dyDescent="0.3">
      <c r="A9" t="s">
        <v>34</v>
      </c>
      <c r="B9" s="4">
        <v>61000</v>
      </c>
      <c r="C9" s="4">
        <v>5490000</v>
      </c>
      <c r="D9" s="4">
        <v>61000</v>
      </c>
    </row>
    <row r="10" spans="1:4" x14ac:dyDescent="0.3">
      <c r="A10" s="5" t="s">
        <v>35</v>
      </c>
      <c r="B10" s="4">
        <v>14690</v>
      </c>
      <c r="C10" s="6">
        <v>1322086.5</v>
      </c>
      <c r="D10" s="4">
        <v>14690</v>
      </c>
    </row>
    <row r="11" spans="1:4" x14ac:dyDescent="0.3">
      <c r="A11" t="s">
        <v>36</v>
      </c>
      <c r="B11" s="4">
        <v>12690</v>
      </c>
      <c r="C11" s="4">
        <v>1134824.3999999999</v>
      </c>
      <c r="D11" s="4">
        <v>12690</v>
      </c>
    </row>
    <row r="12" spans="1:4" x14ac:dyDescent="0.3">
      <c r="A12" t="s">
        <v>37</v>
      </c>
      <c r="B12" s="4">
        <v>10081</v>
      </c>
      <c r="C12" s="4">
        <v>907275.6</v>
      </c>
      <c r="D12" s="4">
        <v>10081</v>
      </c>
    </row>
    <row r="13" spans="1:4" x14ac:dyDescent="0.3">
      <c r="A13" s="3" t="s">
        <v>38</v>
      </c>
      <c r="B13" s="3">
        <f>SUM(B2:B12)</f>
        <v>681755</v>
      </c>
      <c r="C13" s="7">
        <f>SUM(C2:C12)</f>
        <v>68167440.895999998</v>
      </c>
      <c r="D13" s="8">
        <f>SUM(D2:D12)</f>
        <v>8519628.4580609985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previous data</vt:lpstr>
      <vt:lpstr>additional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2022-04-07T11:25:15Z</dcterms:created>
  <dcterms:modified xsi:type="dcterms:W3CDTF">2022-04-14T12:15:43Z</dcterms:modified>
</cp:coreProperties>
</file>