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/>
  <xr:revisionPtr revIDLastSave="0" documentId="8_{F71F4875-B1BD-454F-A854-B0E5ABB8B0B1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Binomial Model Call Price" sheetId="1" r:id="rId1"/>
    <sheet name="Binomial Model Put Price" sheetId="3" r:id="rId2"/>
    <sheet name="Tata Motors Historical Data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3" l="1"/>
  <c r="M26" i="3"/>
  <c r="M24" i="3"/>
  <c r="M22" i="3"/>
  <c r="M20" i="3"/>
  <c r="M18" i="3"/>
  <c r="B17" i="3"/>
  <c r="B8" i="3"/>
  <c r="B12" i="3" s="1"/>
  <c r="B20" i="1"/>
  <c r="H23" i="1"/>
  <c r="I24" i="1"/>
  <c r="I22" i="1"/>
  <c r="J25" i="1"/>
  <c r="J23" i="1"/>
  <c r="J21" i="1"/>
  <c r="K26" i="1"/>
  <c r="K24" i="1"/>
  <c r="K22" i="1"/>
  <c r="K20" i="1"/>
  <c r="L27" i="1"/>
  <c r="L25" i="1"/>
  <c r="L23" i="1"/>
  <c r="L21" i="1"/>
  <c r="L19" i="1"/>
  <c r="B19" i="1"/>
  <c r="M21" i="1"/>
  <c r="M28" i="1"/>
  <c r="M26" i="1"/>
  <c r="M24" i="1"/>
  <c r="M22" i="1"/>
  <c r="M20" i="1"/>
  <c r="M18" i="1"/>
  <c r="M27" i="1"/>
  <c r="M25" i="1"/>
  <c r="M23" i="1"/>
  <c r="M19" i="1"/>
  <c r="M17" i="1"/>
  <c r="L26" i="1"/>
  <c r="L24" i="1"/>
  <c r="L22" i="1"/>
  <c r="L20" i="1"/>
  <c r="L18" i="1"/>
  <c r="K25" i="1"/>
  <c r="K23" i="1"/>
  <c r="K21" i="1"/>
  <c r="K19" i="1"/>
  <c r="J22" i="1"/>
  <c r="J24" i="1"/>
  <c r="J20" i="1"/>
  <c r="I23" i="1"/>
  <c r="I21" i="1"/>
  <c r="B16" i="1"/>
  <c r="B15" i="1"/>
  <c r="B13" i="1"/>
  <c r="B14" i="1"/>
  <c r="B12" i="1"/>
  <c r="B8" i="1"/>
  <c r="B17" i="1"/>
  <c r="E6" i="2"/>
  <c r="E5" i="2"/>
  <c r="B19" i="3" l="1"/>
  <c r="B13" i="3"/>
  <c r="I21" i="3" l="1"/>
  <c r="B14" i="3"/>
  <c r="I23" i="3" l="1"/>
  <c r="J24" i="3" s="1"/>
  <c r="K25" i="3" s="1"/>
  <c r="L26" i="3" s="1"/>
  <c r="M27" i="3" s="1"/>
  <c r="B15" i="3"/>
  <c r="J22" i="3"/>
  <c r="J20" i="3"/>
  <c r="K19" i="3" s="1"/>
  <c r="L20" i="3" l="1"/>
  <c r="L18" i="3"/>
  <c r="M17" i="3" s="1"/>
  <c r="K23" i="3"/>
  <c r="L24" i="3" s="1"/>
  <c r="M25" i="3" s="1"/>
  <c r="K21" i="3"/>
  <c r="L22" i="3" s="1"/>
  <c r="M23" i="3" s="1"/>
  <c r="B16" i="3"/>
  <c r="L25" i="3" l="1"/>
  <c r="L27" i="3"/>
  <c r="M21" i="3"/>
  <c r="L23" i="3" s="1"/>
  <c r="K24" i="3" s="1"/>
  <c r="M19" i="3"/>
  <c r="L21" i="3" l="1"/>
  <c r="K22" i="3" s="1"/>
  <c r="J23" i="3" s="1"/>
  <c r="L19" i="3"/>
  <c r="K20" i="3" s="1"/>
  <c r="J21" i="3" s="1"/>
  <c r="I22" i="3" s="1"/>
  <c r="K26" i="3"/>
  <c r="J25" i="3" s="1"/>
  <c r="I24" i="3" l="1"/>
  <c r="H23" i="3" s="1"/>
  <c r="B20" i="3" s="1"/>
</calcChain>
</file>

<file path=xl/sharedStrings.xml><?xml version="1.0" encoding="utf-8"?>
<sst xmlns="http://schemas.openxmlformats.org/spreadsheetml/2006/main" count="57" uniqueCount="33">
  <si>
    <t>Contract Name</t>
  </si>
  <si>
    <t>TATAMOTORS250529C780</t>
  </si>
  <si>
    <t>Underlying Stock</t>
  </si>
  <si>
    <t>TATAMOTORS</t>
  </si>
  <si>
    <t>Current Date</t>
  </si>
  <si>
    <t>T=0</t>
  </si>
  <si>
    <t>T=1</t>
  </si>
  <si>
    <t>T=2</t>
  </si>
  <si>
    <t>T=3</t>
  </si>
  <si>
    <t>T=4</t>
  </si>
  <si>
    <t>T=5</t>
  </si>
  <si>
    <t>Expiry Date</t>
  </si>
  <si>
    <t>Stock Price</t>
  </si>
  <si>
    <t>Strike Price</t>
  </si>
  <si>
    <t>Maturity (T)</t>
  </si>
  <si>
    <t>Risk free rate</t>
  </si>
  <si>
    <t>Volatility(Annual)</t>
  </si>
  <si>
    <t>N(steps)</t>
  </si>
  <si>
    <t>delta t(time/Steps)</t>
  </si>
  <si>
    <t>u</t>
  </si>
  <si>
    <t>d</t>
  </si>
  <si>
    <t>p</t>
  </si>
  <si>
    <t>1-p</t>
  </si>
  <si>
    <t>Total Trading Days</t>
  </si>
  <si>
    <t>EXP(-r*delta(t))</t>
  </si>
  <si>
    <t>Call Option Price</t>
  </si>
  <si>
    <t>TATAMOTORS250529P700</t>
  </si>
  <si>
    <t>Put Option Price</t>
  </si>
  <si>
    <t>Date</t>
  </si>
  <si>
    <t>Price</t>
  </si>
  <si>
    <t>Change %</t>
  </si>
  <si>
    <t xml:space="preserve">Daily STD = </t>
  </si>
  <si>
    <t xml:space="preserve">Annual STD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</si>
</sst>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>
    <font>
      <sz val="11"/>
      <color theme="1"/>
      <name val="Aptos Narrow"/>
      <family val="2"/>
      <scheme val="minor"/>
    </font>
    <font>
      <b/>
      <sz val="8"/>
      <color rgb="FF000000"/>
      <name val="Calibri"/>
    </font>
    <font>
      <sz val="11"/>
      <color theme="1"/>
      <name val="Calibri"/>
    </font>
    <font>
      <sz val="8"/>
      <color rgb="FF000000"/>
      <name val="Calibri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14" fontId="1" fillId="3" borderId="1" xfId="0" applyNumberFormat="1" applyFont="1" applyFill="1" applyBorder="1"/>
    <xf numFmtId="0" fontId="3" fillId="0" borderId="1" xfId="0" applyFont="1" applyBorder="1"/>
    <xf numFmtId="10" fontId="3" fillId="0" borderId="1" xfId="0" applyNumberFormat="1" applyFont="1" applyBorder="1"/>
    <xf numFmtId="4" fontId="3" fillId="0" borderId="1" xfId="0" applyNumberFormat="1" applyFont="1" applyBorder="1"/>
    <xf numFmtId="10" fontId="2" fillId="0" borderId="0" xfId="0" applyNumberFormat="1" applyFont="1"/>
    <xf numFmtId="0" fontId="0" fillId="0" borderId="0" xfId="0" applyAlignment="1">
      <alignment wrapText="1"/>
    </xf>
    <xf numFmtId="0" fontId="4" fillId="4" borderId="0" xfId="0" applyFont="1" applyFill="1"/>
    <xf numFmtId="0" fontId="0" fillId="0" borderId="2" xfId="0" applyBorder="1"/>
    <xf numFmtId="0" fontId="0" fillId="5" borderId="3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21</xdr:row>
      <xdr:rowOff>85725</xdr:rowOff>
    </xdr:from>
    <xdr:to>
      <xdr:col>4</xdr:col>
      <xdr:colOff>590550</xdr:colOff>
      <xdr:row>27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297B9-D43A-F262-AB92-A5FD4B8C8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086225"/>
          <a:ext cx="457200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7</xdr:col>
      <xdr:colOff>9525</xdr:colOff>
      <xdr:row>35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95D233-932E-C83F-0056-3DE993894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05450"/>
          <a:ext cx="5924550" cy="16668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A5782-B9A3-4486-A343-D756A0E51D6D}" name="Table1" displayName="Table1" ref="A2:B17" totalsRowShown="0">
  <autoFilter ref="A2:B17" xr:uid="{3A6A5782-B9A3-4486-A343-D756A0E51D6D}"/>
  <tableColumns count="2">
    <tableColumn id="1" xr3:uid="{928DF5E0-5F4A-4478-A59A-5BDAF5B4CFDA}" name="Contract Name"/>
    <tableColumn id="2" xr3:uid="{E67E5449-93AF-43B4-9DE6-22212D1C6157}" name="TATAMOTORS250529C78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A4644A-75F3-47C6-8343-DF178B175DFF}" name="Table13" displayName="Table13" ref="A2:B17" totalsRowShown="0">
  <autoFilter ref="A2:B17" xr:uid="{99A4644A-75F3-47C6-8343-DF178B175DFF}"/>
  <tableColumns count="2">
    <tableColumn id="1" xr3:uid="{6D837F6E-9BF1-41EE-9E13-27C21A9FA26A}" name="Contract Name"/>
    <tableColumn id="2" xr3:uid="{9B244801-890E-47FC-820B-1C103FD102B0}" name="TATAMOTORS250529P70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8"/>
  <sheetViews>
    <sheetView workbookViewId="0">
      <selection activeCell="M32" sqref="A1:M32"/>
    </sheetView>
  </sheetViews>
  <sheetFormatPr defaultRowHeight="15"/>
  <cols>
    <col min="1" max="1" width="16.85546875" bestFit="1" customWidth="1"/>
    <col min="2" max="2" width="26.140625" bestFit="1" customWidth="1"/>
    <col min="8" max="8" width="13.5703125" customWidth="1"/>
    <col min="9" max="13" width="12.28515625" bestFit="1" customWidth="1"/>
  </cols>
  <sheetData>
    <row r="2" spans="1:13">
      <c r="A2" t="s">
        <v>0</v>
      </c>
      <c r="B2" s="11" t="s">
        <v>1</v>
      </c>
    </row>
    <row r="3" spans="1:13">
      <c r="A3" t="s">
        <v>2</v>
      </c>
      <c r="B3" t="s">
        <v>3</v>
      </c>
    </row>
    <row r="4" spans="1:13">
      <c r="A4" t="s">
        <v>4</v>
      </c>
      <c r="B4" s="1">
        <v>45796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</row>
    <row r="5" spans="1:13">
      <c r="A5" t="s">
        <v>11</v>
      </c>
      <c r="B5" s="1">
        <v>45806</v>
      </c>
    </row>
    <row r="6" spans="1:13">
      <c r="A6" t="s">
        <v>12</v>
      </c>
      <c r="B6">
        <v>730.7</v>
      </c>
    </row>
    <row r="7" spans="1:13">
      <c r="A7" t="s">
        <v>13</v>
      </c>
      <c r="B7">
        <v>780</v>
      </c>
    </row>
    <row r="8" spans="1:13">
      <c r="A8" t="s">
        <v>14</v>
      </c>
      <c r="B8" s="3">
        <f>B17/252</f>
        <v>3.5714285714285712E-2</v>
      </c>
    </row>
    <row r="9" spans="1:13">
      <c r="A9" t="s">
        <v>15</v>
      </c>
      <c r="B9" s="2">
        <v>7.3649999999999993E-2</v>
      </c>
    </row>
    <row r="10" spans="1:13">
      <c r="A10" t="s">
        <v>16</v>
      </c>
      <c r="B10" s="2">
        <v>0.32592872515556698</v>
      </c>
    </row>
    <row r="11" spans="1:13">
      <c r="A11" t="s">
        <v>17</v>
      </c>
      <c r="B11">
        <v>5</v>
      </c>
    </row>
    <row r="12" spans="1:13">
      <c r="A12" t="s">
        <v>18</v>
      </c>
      <c r="B12">
        <f>B8/B11</f>
        <v>7.1428571428571426E-3</v>
      </c>
    </row>
    <row r="13" spans="1:13">
      <c r="A13" t="s">
        <v>19</v>
      </c>
      <c r="B13">
        <f>EXP(B10*SQRT(B12))</f>
        <v>1.0279289037657127</v>
      </c>
    </row>
    <row r="14" spans="1:13">
      <c r="A14" t="s">
        <v>20</v>
      </c>
      <c r="B14">
        <f>1/B13</f>
        <v>0.97282992659959455</v>
      </c>
    </row>
    <row r="15" spans="1:13">
      <c r="A15" t="s">
        <v>21</v>
      </c>
      <c r="B15">
        <f>(EXP(B9*B12)-B14)/(B13-B14)</f>
        <v>0.50266419910695626</v>
      </c>
    </row>
    <row r="16" spans="1:13">
      <c r="A16" t="s">
        <v>22</v>
      </c>
      <c r="B16">
        <f>1-B15</f>
        <v>0.49733580089304374</v>
      </c>
    </row>
    <row r="17" spans="1:13">
      <c r="A17" t="s">
        <v>23</v>
      </c>
      <c r="B17">
        <f>NETWORKDAYS(B4,B5)</f>
        <v>9</v>
      </c>
      <c r="M17" s="13">
        <f>L18*B13</f>
        <v>838.5993026727283</v>
      </c>
    </row>
    <row r="18" spans="1:13">
      <c r="L18" s="15">
        <f>K19*B13</f>
        <v>815.81449806558146</v>
      </c>
      <c r="M18" s="17">
        <f>MAX(0,M17-B7)</f>
        <v>58.5993026727283</v>
      </c>
    </row>
    <row r="19" spans="1:13">
      <c r="A19" t="s">
        <v>24</v>
      </c>
      <c r="B19">
        <f>EXP(-B9*B12)</f>
        <v>0.99947406692274054</v>
      </c>
      <c r="K19" s="15">
        <f>J20*B13</f>
        <v>793.64875827202468</v>
      </c>
      <c r="L19" s="18">
        <f>B19*(B15*M18+B16*M20)</f>
        <v>36.22472586584378</v>
      </c>
      <c r="M19" s="13">
        <f>L20*B13</f>
        <v>793.64875827202457</v>
      </c>
    </row>
    <row r="20" spans="1:13">
      <c r="A20" t="s">
        <v>25</v>
      </c>
      <c r="B20">
        <f>H23</f>
        <v>4.0367356864919888</v>
      </c>
      <c r="J20" s="15">
        <f>I21*B13</f>
        <v>772.08526325563321</v>
      </c>
      <c r="K20" s="18">
        <f>B19*(L19*B15+L21*B16)</f>
        <v>21.607800735406272</v>
      </c>
      <c r="L20" s="15">
        <f>K19*B14</f>
        <v>772.08526325563309</v>
      </c>
      <c r="M20" s="17">
        <f>MAX(0,M19-B7)</f>
        <v>13.648758272024565</v>
      </c>
    </row>
    <row r="21" spans="1:13">
      <c r="I21" s="15">
        <f>H22*B13</f>
        <v>751.1076499816063</v>
      </c>
      <c r="J21" s="18">
        <f>B19*(K20*B15+K22*B16)</f>
        <v>12.568187566478844</v>
      </c>
      <c r="K21" s="15">
        <f>J22*B13</f>
        <v>751.1076499816063</v>
      </c>
      <c r="L21" s="18">
        <f>(B15*M20+B16*M22)*B19</f>
        <v>6.8571338543827469</v>
      </c>
      <c r="M21" s="13">
        <f>L20*B14</f>
        <v>751.10764998160619</v>
      </c>
    </row>
    <row r="22" spans="1:13">
      <c r="H22" s="15">
        <v>730.7</v>
      </c>
      <c r="I22" s="18">
        <f>B19*(J21*B15+J23*B16)</f>
        <v>7.1745809227419493</v>
      </c>
      <c r="J22" s="15">
        <f>I21*B14</f>
        <v>730.7</v>
      </c>
      <c r="K22" s="18">
        <f>B19*(L21*B15+L23*B16)</f>
        <v>3.445022892177525</v>
      </c>
      <c r="L22" s="15">
        <f>K21*B14</f>
        <v>730.7</v>
      </c>
      <c r="M22" s="17">
        <f>MAX(0,M21-B7)</f>
        <v>0</v>
      </c>
    </row>
    <row r="23" spans="1:13">
      <c r="H23" s="16">
        <f>B19*(I22*B15+I24*B16)</f>
        <v>4.0367356864919888</v>
      </c>
      <c r="I23" s="15">
        <f>H22*B14</f>
        <v>710.84682736632374</v>
      </c>
      <c r="J23" s="18">
        <f>B19*(K22*B15+K24*B16)</f>
        <v>1.7307789201229655</v>
      </c>
      <c r="K23" s="15">
        <f>J22*B14</f>
        <v>710.84682736632374</v>
      </c>
      <c r="L23" s="18">
        <f>(M22*B15+M24*B16)*B19</f>
        <v>0</v>
      </c>
      <c r="M23" s="13">
        <f>L22*B14</f>
        <v>710.84682736632374</v>
      </c>
    </row>
    <row r="24" spans="1:13">
      <c r="I24" s="16">
        <f>B19*(J23*B15+J25*B16)</f>
        <v>0.86954303762218743</v>
      </c>
      <c r="J24" s="15">
        <f>I23*B14</f>
        <v>691.53306689033536</v>
      </c>
      <c r="K24" s="18">
        <f>B19*(L23*B15+L25*B16)</f>
        <v>0</v>
      </c>
      <c r="L24" s="15">
        <f>K23*B14</f>
        <v>691.53306689033536</v>
      </c>
      <c r="M24" s="17">
        <f>MAX(0,M23-B7)</f>
        <v>0</v>
      </c>
    </row>
    <row r="25" spans="1:13">
      <c r="J25" s="16">
        <f>B19*(K24*B15+K26*B16)</f>
        <v>0</v>
      </c>
      <c r="K25" s="15">
        <f>J24*B14</f>
        <v>672.74406270411748</v>
      </c>
      <c r="L25" s="18">
        <f>B19*(M24*B15+M26*B16)</f>
        <v>0</v>
      </c>
      <c r="M25" s="13">
        <f>L24*B14</f>
        <v>672.74406270411748</v>
      </c>
    </row>
    <row r="26" spans="1:13">
      <c r="K26" s="16">
        <f>B19*(L25*B15+L27*B16)</f>
        <v>0</v>
      </c>
      <c r="L26" s="15">
        <f>K25*B14</f>
        <v>654.46555714075964</v>
      </c>
      <c r="M26" s="17">
        <f>MAX(0,M25-B7)</f>
        <v>0</v>
      </c>
    </row>
    <row r="27" spans="1:13">
      <c r="L27" s="16">
        <f>B19*(M26*B15+M28*B16)</f>
        <v>0</v>
      </c>
      <c r="M27" s="13">
        <f>L26*B14</f>
        <v>636.6836799152079</v>
      </c>
    </row>
    <row r="28" spans="1:13">
      <c r="M28" s="14">
        <f>MAX(0,M27-B7)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3C23-2993-40E1-B62B-854302040B63}">
  <dimension ref="A2:M28"/>
  <sheetViews>
    <sheetView tabSelected="1" workbookViewId="0">
      <selection sqref="A1:A1048576"/>
    </sheetView>
  </sheetViews>
  <sheetFormatPr defaultRowHeight="15"/>
  <cols>
    <col min="1" max="1" width="16.85546875" bestFit="1" customWidth="1"/>
    <col min="2" max="2" width="26.140625" bestFit="1" customWidth="1"/>
    <col min="8" max="13" width="12.28515625" bestFit="1" customWidth="1"/>
  </cols>
  <sheetData>
    <row r="2" spans="1:13">
      <c r="A2" t="s">
        <v>0</v>
      </c>
      <c r="B2" t="s">
        <v>26</v>
      </c>
    </row>
    <row r="3" spans="1:13">
      <c r="A3" t="s">
        <v>2</v>
      </c>
      <c r="B3" t="s">
        <v>3</v>
      </c>
    </row>
    <row r="4" spans="1:13">
      <c r="A4" t="s">
        <v>4</v>
      </c>
      <c r="B4" s="1">
        <v>45796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</row>
    <row r="5" spans="1:13">
      <c r="A5" t="s">
        <v>11</v>
      </c>
      <c r="B5" s="1">
        <v>45806</v>
      </c>
    </row>
    <row r="6" spans="1:13">
      <c r="A6" t="s">
        <v>12</v>
      </c>
      <c r="B6">
        <v>730.7</v>
      </c>
    </row>
    <row r="7" spans="1:13">
      <c r="A7" t="s">
        <v>13</v>
      </c>
      <c r="B7">
        <v>700</v>
      </c>
    </row>
    <row r="8" spans="1:13">
      <c r="A8" t="s">
        <v>14</v>
      </c>
      <c r="B8" s="3">
        <f>B17/252</f>
        <v>3.5714285714285712E-2</v>
      </c>
    </row>
    <row r="9" spans="1:13">
      <c r="A9" t="s">
        <v>15</v>
      </c>
      <c r="B9" s="2">
        <v>7.3649999999999993E-2</v>
      </c>
    </row>
    <row r="10" spans="1:13">
      <c r="A10" t="s">
        <v>16</v>
      </c>
      <c r="B10" s="2">
        <v>0.32592872515556698</v>
      </c>
    </row>
    <row r="11" spans="1:13">
      <c r="A11" t="s">
        <v>17</v>
      </c>
      <c r="B11">
        <v>5</v>
      </c>
    </row>
    <row r="12" spans="1:13">
      <c r="A12" t="s">
        <v>18</v>
      </c>
      <c r="B12">
        <f>B8/B11</f>
        <v>7.1428571428571426E-3</v>
      </c>
    </row>
    <row r="13" spans="1:13">
      <c r="A13" t="s">
        <v>19</v>
      </c>
      <c r="B13">
        <f>EXP(B10*SQRT(B12))</f>
        <v>1.0279289037657127</v>
      </c>
    </row>
    <row r="14" spans="1:13">
      <c r="A14" t="s">
        <v>20</v>
      </c>
      <c r="B14">
        <f>1/B13</f>
        <v>0.97282992659959455</v>
      </c>
    </row>
    <row r="15" spans="1:13">
      <c r="A15" t="s">
        <v>21</v>
      </c>
      <c r="B15">
        <f>(EXP(B9*B12)-B14)/(B13-B14)</f>
        <v>0.50266419910695626</v>
      </c>
    </row>
    <row r="16" spans="1:13">
      <c r="A16" t="s">
        <v>22</v>
      </c>
      <c r="B16">
        <f>1-B15</f>
        <v>0.49733580089304374</v>
      </c>
    </row>
    <row r="17" spans="1:13">
      <c r="A17" t="s">
        <v>23</v>
      </c>
      <c r="B17">
        <f>NETWORKDAYS(B4,B5)</f>
        <v>9</v>
      </c>
      <c r="M17" s="13">
        <f>L18*B13</f>
        <v>838.5993026727283</v>
      </c>
    </row>
    <row r="18" spans="1:13">
      <c r="L18" s="15">
        <f>K19*B13</f>
        <v>815.81449806558146</v>
      </c>
      <c r="M18" s="17">
        <f>MAX(0,B7-M17)</f>
        <v>0</v>
      </c>
    </row>
    <row r="19" spans="1:13">
      <c r="A19" t="s">
        <v>24</v>
      </c>
      <c r="B19">
        <f>EXP(-B9*B12)</f>
        <v>0.99947406692274054</v>
      </c>
      <c r="K19" s="15">
        <f>J20*B13</f>
        <v>793.64875827202468</v>
      </c>
      <c r="L19" s="18">
        <f>B19*(B15*M18+B16*M20)</f>
        <v>0</v>
      </c>
      <c r="M19" s="13">
        <f>L20*B13</f>
        <v>793.64875827202457</v>
      </c>
    </row>
    <row r="20" spans="1:13">
      <c r="A20" t="s">
        <v>27</v>
      </c>
      <c r="B20">
        <f>H23</f>
        <v>6.1013157635208302</v>
      </c>
      <c r="J20" s="15">
        <f>I21*B13</f>
        <v>772.08526325563321</v>
      </c>
      <c r="K20" s="18">
        <f>B19*(L19*B15+L21*B16)</f>
        <v>0</v>
      </c>
      <c r="L20" s="15">
        <f>K19*B14</f>
        <v>772.08526325563309</v>
      </c>
      <c r="M20" s="17">
        <f>MAX(0,B7-M19)</f>
        <v>0</v>
      </c>
    </row>
    <row r="21" spans="1:13">
      <c r="I21" s="15">
        <f>H22*B13</f>
        <v>751.1076499816063</v>
      </c>
      <c r="J21" s="18">
        <f>B19*(K20*B15+K22*B16)</f>
        <v>0</v>
      </c>
      <c r="K21" s="15">
        <f>J22*B13</f>
        <v>751.1076499816063</v>
      </c>
      <c r="L21" s="18">
        <f>(B15*M20+B16*M22)*B19</f>
        <v>0</v>
      </c>
      <c r="M21" s="13">
        <f>L20*B14</f>
        <v>751.10764998160619</v>
      </c>
    </row>
    <row r="22" spans="1:13">
      <c r="H22" s="15">
        <v>730.7</v>
      </c>
      <c r="I22" s="18">
        <f>B19*(J21*B15+J23*B16)</f>
        <v>1.6639724617102516</v>
      </c>
      <c r="J22" s="15">
        <f>I21*B14</f>
        <v>730.7</v>
      </c>
      <c r="K22" s="18">
        <f>B19*(L21*B15+L23*B16)</f>
        <v>0</v>
      </c>
      <c r="L22" s="15">
        <f>K21*B14</f>
        <v>730.7</v>
      </c>
      <c r="M22" s="17">
        <f>MAX(0,MB7-M21)</f>
        <v>0</v>
      </c>
    </row>
    <row r="23" spans="1:13">
      <c r="H23" s="16">
        <f>B19*(I22*B15+I24*B16)</f>
        <v>6.1013157635208302</v>
      </c>
      <c r="I23" s="15">
        <f>H22*B14</f>
        <v>710.84682736632374</v>
      </c>
      <c r="J23" s="18">
        <f>B19*(K22*B15+K24*B16)</f>
        <v>3.3475331101929919</v>
      </c>
      <c r="K23" s="15">
        <f>J22*B14</f>
        <v>710.84682736632374</v>
      </c>
      <c r="L23" s="18">
        <f>(M22*B15+M24*B16)*B19</f>
        <v>0</v>
      </c>
      <c r="M23" s="13">
        <f>L22*B14</f>
        <v>710.84682736632374</v>
      </c>
    </row>
    <row r="24" spans="1:13">
      <c r="I24" s="16">
        <f>B19*(J23*B15+J25*B16)</f>
        <v>10.592655790273961</v>
      </c>
      <c r="J24" s="15">
        <f>I23*B14</f>
        <v>691.53306689033536</v>
      </c>
      <c r="K24" s="18">
        <f>B19*(L23*B15+L25*B16)</f>
        <v>6.7344731849232184</v>
      </c>
      <c r="L24" s="15">
        <f>K23*B14</f>
        <v>691.53306689033536</v>
      </c>
      <c r="M24" s="17">
        <f>MAX(0,B7-M23)</f>
        <v>0</v>
      </c>
    </row>
    <row r="25" spans="1:13">
      <c r="J25" s="16">
        <f>B19*(K24*B15+K26*B16)</f>
        <v>17.926609514198219</v>
      </c>
      <c r="K25" s="15">
        <f>J24*B14</f>
        <v>672.74406270411748</v>
      </c>
      <c r="L25" s="18">
        <f>B19*(M24*B15+M26*B16)</f>
        <v>13.548224195409134</v>
      </c>
      <c r="M25" s="13">
        <f>L24*B14</f>
        <v>672.74406270411748</v>
      </c>
    </row>
    <row r="26" spans="1:13">
      <c r="K26" s="16">
        <f>B19*(L25*B15+L27*B16)</f>
        <v>29.257624478832383</v>
      </c>
      <c r="L26" s="15">
        <f>K25*B14</f>
        <v>654.46555714075964</v>
      </c>
      <c r="M26" s="17">
        <f>MAX(0,B7-M25)</f>
        <v>27.255937295882518</v>
      </c>
    </row>
    <row r="27" spans="1:13">
      <c r="L27" s="16">
        <f>B19*(M26*B15+M28*B16)</f>
        <v>45.166289705158754</v>
      </c>
      <c r="M27" s="13">
        <f>L26*B14</f>
        <v>636.6836799152079</v>
      </c>
    </row>
    <row r="28" spans="1:13">
      <c r="M28" s="14">
        <f>MAX(0,B7-M27)</f>
        <v>63.316320084792096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BAB5-1B43-4737-8EE6-2A9559E5375E}">
  <dimension ref="A1:E247"/>
  <sheetViews>
    <sheetView workbookViewId="0">
      <selection activeCell="E6" sqref="E6"/>
    </sheetView>
  </sheetViews>
  <sheetFormatPr defaultRowHeight="15"/>
  <cols>
    <col min="1" max="1" width="9.42578125" style="5" bestFit="1" customWidth="1"/>
    <col min="2" max="3" width="9.140625" style="5"/>
    <col min="4" max="4" width="16" style="5" customWidth="1"/>
    <col min="5" max="5" width="13.42578125" style="5" customWidth="1"/>
    <col min="6" max="16384" width="9.140625" style="5"/>
  </cols>
  <sheetData>
    <row r="1" spans="1:5">
      <c r="A1" s="4" t="s">
        <v>28</v>
      </c>
      <c r="B1" s="4" t="s">
        <v>29</v>
      </c>
      <c r="C1" s="4" t="s">
        <v>30</v>
      </c>
    </row>
    <row r="2" spans="1:5">
      <c r="A2" s="6">
        <v>45793</v>
      </c>
      <c r="B2" s="7">
        <v>730.7</v>
      </c>
      <c r="C2" s="8">
        <v>3.5999999999999999E-3</v>
      </c>
    </row>
    <row r="3" spans="1:5">
      <c r="A3" s="6">
        <v>45792</v>
      </c>
      <c r="B3" s="7">
        <v>728.1</v>
      </c>
      <c r="C3" s="8">
        <v>4.1700000000000001E-2</v>
      </c>
    </row>
    <row r="4" spans="1:5">
      <c r="A4" s="6">
        <v>45791</v>
      </c>
      <c r="B4" s="7">
        <v>698.95</v>
      </c>
      <c r="C4" s="8">
        <v>-1.24E-2</v>
      </c>
    </row>
    <row r="5" spans="1:5">
      <c r="A5" s="6">
        <v>45790</v>
      </c>
      <c r="B5" s="7">
        <v>707.7</v>
      </c>
      <c r="C5" s="8">
        <v>-1.8200000000000001E-2</v>
      </c>
      <c r="D5" s="5" t="s">
        <v>31</v>
      </c>
      <c r="E5" s="10">
        <f>_xlfn.STDEV.S(C2:C247)</f>
        <v>2.0531579806998854E-2</v>
      </c>
    </row>
    <row r="6" spans="1:5">
      <c r="A6" s="6">
        <v>45789</v>
      </c>
      <c r="B6" s="7">
        <v>720.8</v>
      </c>
      <c r="C6" s="8">
        <v>1.7399999999999999E-2</v>
      </c>
      <c r="D6" s="5" t="s">
        <v>32</v>
      </c>
      <c r="E6" s="10">
        <f>E5*SQRT(252)</f>
        <v>0.32592872515556698</v>
      </c>
    </row>
    <row r="7" spans="1:5">
      <c r="A7" s="6">
        <v>45786</v>
      </c>
      <c r="B7" s="7">
        <v>708.5</v>
      </c>
      <c r="C7" s="8">
        <v>3.7600000000000001E-2</v>
      </c>
    </row>
    <row r="8" spans="1:5">
      <c r="A8" s="6">
        <v>45785</v>
      </c>
      <c r="B8" s="7">
        <v>682.85</v>
      </c>
      <c r="C8" s="8">
        <v>3.7000000000000002E-3</v>
      </c>
    </row>
    <row r="9" spans="1:5">
      <c r="A9" s="6">
        <v>45784</v>
      </c>
      <c r="B9" s="7">
        <v>680.3</v>
      </c>
      <c r="C9" s="8">
        <v>4.9500000000000002E-2</v>
      </c>
    </row>
    <row r="10" spans="1:5">
      <c r="A10" s="6">
        <v>45783</v>
      </c>
      <c r="B10" s="7">
        <v>648.20000000000005</v>
      </c>
      <c r="C10" s="8">
        <v>-2.0199999999999999E-2</v>
      </c>
    </row>
    <row r="11" spans="1:5">
      <c r="A11" s="6">
        <v>45782</v>
      </c>
      <c r="B11" s="7">
        <v>661.55</v>
      </c>
      <c r="C11" s="8">
        <v>1.46E-2</v>
      </c>
    </row>
    <row r="12" spans="1:5">
      <c r="A12" s="6">
        <v>45779</v>
      </c>
      <c r="B12" s="7">
        <v>652</v>
      </c>
      <c r="C12" s="8">
        <v>1.2E-2</v>
      </c>
    </row>
    <row r="13" spans="1:5">
      <c r="A13" s="6">
        <v>45777</v>
      </c>
      <c r="B13" s="7">
        <v>644.25</v>
      </c>
      <c r="C13" s="8">
        <v>-3.2099999999999997E-2</v>
      </c>
    </row>
    <row r="14" spans="1:5">
      <c r="A14" s="6">
        <v>45776</v>
      </c>
      <c r="B14" s="7">
        <v>665.6</v>
      </c>
      <c r="C14" s="8">
        <v>-3.8E-3</v>
      </c>
    </row>
    <row r="15" spans="1:5">
      <c r="A15" s="6">
        <v>45775</v>
      </c>
      <c r="B15" s="7">
        <v>668.15</v>
      </c>
      <c r="C15" s="8">
        <v>1.9699999999999999E-2</v>
      </c>
    </row>
    <row r="16" spans="1:5">
      <c r="A16" s="6">
        <v>45772</v>
      </c>
      <c r="B16" s="7">
        <v>655.25</v>
      </c>
      <c r="C16" s="8">
        <v>-1.9599999999999999E-2</v>
      </c>
    </row>
    <row r="17" spans="1:3">
      <c r="A17" s="6">
        <v>45771</v>
      </c>
      <c r="B17" s="7">
        <v>668.35</v>
      </c>
      <c r="C17" s="8">
        <v>1.2800000000000001E-2</v>
      </c>
    </row>
    <row r="18" spans="1:3">
      <c r="A18" s="6">
        <v>45770</v>
      </c>
      <c r="B18" s="7">
        <v>659.9</v>
      </c>
      <c r="C18" s="8">
        <v>4.5999999999999999E-2</v>
      </c>
    </row>
    <row r="19" spans="1:3">
      <c r="A19" s="6">
        <v>45769</v>
      </c>
      <c r="B19" s="7">
        <v>630.85</v>
      </c>
      <c r="C19" s="8">
        <v>1.2999999999999999E-3</v>
      </c>
    </row>
    <row r="20" spans="1:3">
      <c r="A20" s="6">
        <v>45768</v>
      </c>
      <c r="B20" s="7">
        <v>630.04999999999995</v>
      </c>
      <c r="C20" s="8">
        <v>1.37E-2</v>
      </c>
    </row>
    <row r="21" spans="1:3">
      <c r="A21" s="6">
        <v>45764</v>
      </c>
      <c r="B21" s="7">
        <v>621.54999999999995</v>
      </c>
      <c r="C21" s="8">
        <v>8.8999999999999999E-3</v>
      </c>
    </row>
    <row r="22" spans="1:3">
      <c r="A22" s="6">
        <v>45763</v>
      </c>
      <c r="B22" s="7">
        <v>616.04999999999995</v>
      </c>
      <c r="C22" s="8">
        <v>-9.9000000000000008E-3</v>
      </c>
    </row>
    <row r="23" spans="1:3">
      <c r="A23" s="6">
        <v>45762</v>
      </c>
      <c r="B23" s="7">
        <v>622.20000000000005</v>
      </c>
      <c r="C23" s="8">
        <v>4.5600000000000002E-2</v>
      </c>
    </row>
    <row r="24" spans="1:3">
      <c r="A24" s="6">
        <v>45758</v>
      </c>
      <c r="B24" s="7">
        <v>595.04999999999995</v>
      </c>
      <c r="C24" s="8">
        <v>2.0799999999999999E-2</v>
      </c>
    </row>
    <row r="25" spans="1:3">
      <c r="A25" s="6">
        <v>45756</v>
      </c>
      <c r="B25" s="7">
        <v>582.9</v>
      </c>
      <c r="C25" s="8">
        <v>-1.01E-2</v>
      </c>
    </row>
    <row r="26" spans="1:3">
      <c r="A26" s="6">
        <v>45755</v>
      </c>
      <c r="B26" s="7">
        <v>588.85</v>
      </c>
      <c r="C26" s="8">
        <v>1.5699999999999999E-2</v>
      </c>
    </row>
    <row r="27" spans="1:3">
      <c r="A27" s="6">
        <v>45754</v>
      </c>
      <c r="B27" s="7">
        <v>579.75</v>
      </c>
      <c r="C27" s="8">
        <v>-5.5599999999999997E-2</v>
      </c>
    </row>
    <row r="28" spans="1:3">
      <c r="A28" s="6">
        <v>45751</v>
      </c>
      <c r="B28" s="7">
        <v>613.85</v>
      </c>
      <c r="C28" s="8">
        <v>-6.13E-2</v>
      </c>
    </row>
    <row r="29" spans="1:3">
      <c r="A29" s="6">
        <v>45750</v>
      </c>
      <c r="B29" s="7">
        <v>653.95000000000005</v>
      </c>
      <c r="C29" s="8">
        <v>-2.6700000000000002E-2</v>
      </c>
    </row>
    <row r="30" spans="1:3">
      <c r="A30" s="6">
        <v>45749</v>
      </c>
      <c r="B30" s="7">
        <v>671.9</v>
      </c>
      <c r="C30" s="8">
        <v>1E-4</v>
      </c>
    </row>
    <row r="31" spans="1:3">
      <c r="A31" s="6">
        <v>45748</v>
      </c>
      <c r="B31" s="7">
        <v>671.85</v>
      </c>
      <c r="C31" s="8">
        <v>-3.8999999999999998E-3</v>
      </c>
    </row>
    <row r="32" spans="1:3">
      <c r="A32" s="6">
        <v>45744</v>
      </c>
      <c r="B32" s="7">
        <v>674.45</v>
      </c>
      <c r="C32" s="8">
        <v>8.8000000000000005E-3</v>
      </c>
    </row>
    <row r="33" spans="1:3">
      <c r="A33" s="6">
        <v>45743</v>
      </c>
      <c r="B33" s="7">
        <v>668.55</v>
      </c>
      <c r="C33" s="8">
        <v>-5.6099999999999997E-2</v>
      </c>
    </row>
    <row r="34" spans="1:3">
      <c r="A34" s="6">
        <v>45742</v>
      </c>
      <c r="B34" s="7">
        <v>708.25</v>
      </c>
      <c r="C34" s="8">
        <v>-2.8999999999999998E-3</v>
      </c>
    </row>
    <row r="35" spans="1:3">
      <c r="A35" s="6">
        <v>45741</v>
      </c>
      <c r="B35" s="7">
        <v>710.3</v>
      </c>
      <c r="C35" s="8">
        <v>-4.4999999999999997E-3</v>
      </c>
    </row>
    <row r="36" spans="1:3">
      <c r="A36" s="6">
        <v>45740</v>
      </c>
      <c r="B36" s="7">
        <v>713.5</v>
      </c>
      <c r="C36" s="8">
        <v>1.4999999999999999E-2</v>
      </c>
    </row>
    <row r="37" spans="1:3">
      <c r="A37" s="6">
        <v>45737</v>
      </c>
      <c r="B37" s="7">
        <v>702.95</v>
      </c>
      <c r="C37" s="8">
        <v>1.8700000000000001E-2</v>
      </c>
    </row>
    <row r="38" spans="1:3">
      <c r="A38" s="6">
        <v>45736</v>
      </c>
      <c r="B38" s="7">
        <v>690.05</v>
      </c>
      <c r="C38" s="8">
        <v>1.14E-2</v>
      </c>
    </row>
    <row r="39" spans="1:3">
      <c r="A39" s="6">
        <v>45735</v>
      </c>
      <c r="B39" s="7">
        <v>682.25</v>
      </c>
      <c r="C39" s="8">
        <v>3.2000000000000002E-3</v>
      </c>
    </row>
    <row r="40" spans="1:3">
      <c r="A40" s="6">
        <v>45734</v>
      </c>
      <c r="B40" s="7">
        <v>680.05</v>
      </c>
      <c r="C40" s="8">
        <v>2.87E-2</v>
      </c>
    </row>
    <row r="41" spans="1:3">
      <c r="A41" s="6">
        <v>45733</v>
      </c>
      <c r="B41" s="7">
        <v>661.05</v>
      </c>
      <c r="C41" s="8">
        <v>8.5000000000000006E-3</v>
      </c>
    </row>
    <row r="42" spans="1:3">
      <c r="A42" s="6">
        <v>45729</v>
      </c>
      <c r="B42" s="7">
        <v>655.5</v>
      </c>
      <c r="C42" s="8">
        <v>-1.9199999999999998E-2</v>
      </c>
    </row>
    <row r="43" spans="1:3">
      <c r="A43" s="6">
        <v>45728</v>
      </c>
      <c r="B43" s="7">
        <v>668.3</v>
      </c>
      <c r="C43" s="8">
        <v>3.1199999999999999E-2</v>
      </c>
    </row>
    <row r="44" spans="1:3">
      <c r="A44" s="6">
        <v>45727</v>
      </c>
      <c r="B44" s="7">
        <v>648.04999999999995</v>
      </c>
      <c r="C44" s="8">
        <v>-2.0000000000000001E-4</v>
      </c>
    </row>
    <row r="45" spans="1:3">
      <c r="A45" s="6">
        <v>45726</v>
      </c>
      <c r="B45" s="7">
        <v>648.15</v>
      </c>
      <c r="C45" s="8">
        <v>-2.0000000000000001E-4</v>
      </c>
    </row>
    <row r="46" spans="1:3">
      <c r="A46" s="6">
        <v>45723</v>
      </c>
      <c r="B46" s="7">
        <v>648.29999999999995</v>
      </c>
      <c r="C46" s="8">
        <v>1.35E-2</v>
      </c>
    </row>
    <row r="47" spans="1:3">
      <c r="A47" s="6">
        <v>45722</v>
      </c>
      <c r="B47" s="7">
        <v>639.65</v>
      </c>
      <c r="C47" s="8">
        <v>-1.8E-3</v>
      </c>
    </row>
    <row r="48" spans="1:3">
      <c r="A48" s="6">
        <v>45721</v>
      </c>
      <c r="B48" s="7">
        <v>640.79999999999995</v>
      </c>
      <c r="C48" s="8">
        <v>3.49E-2</v>
      </c>
    </row>
    <row r="49" spans="1:3">
      <c r="A49" s="6">
        <v>45720</v>
      </c>
      <c r="B49" s="7">
        <v>619.20000000000005</v>
      </c>
      <c r="C49" s="8">
        <v>-3.0999999999999999E-3</v>
      </c>
    </row>
    <row r="50" spans="1:3">
      <c r="A50" s="6">
        <v>45719</v>
      </c>
      <c r="B50" s="7">
        <v>621.15</v>
      </c>
      <c r="C50" s="8">
        <v>8.0000000000000004E-4</v>
      </c>
    </row>
    <row r="51" spans="1:3">
      <c r="A51" s="6">
        <v>45716</v>
      </c>
      <c r="B51" s="7">
        <v>620.65</v>
      </c>
      <c r="C51" s="8">
        <v>-4.2999999999999997E-2</v>
      </c>
    </row>
    <row r="52" spans="1:3">
      <c r="A52" s="6">
        <v>45715</v>
      </c>
      <c r="B52" s="7">
        <v>648.54999999999995</v>
      </c>
      <c r="C52" s="8">
        <v>-1.9699999999999999E-2</v>
      </c>
    </row>
    <row r="53" spans="1:3">
      <c r="A53" s="6">
        <v>45713</v>
      </c>
      <c r="B53" s="7">
        <v>661.6</v>
      </c>
      <c r="C53" s="8">
        <v>-0.01</v>
      </c>
    </row>
    <row r="54" spans="1:3">
      <c r="A54" s="6">
        <v>45712</v>
      </c>
      <c r="B54" s="7">
        <v>668.25</v>
      </c>
      <c r="C54" s="8">
        <v>-7.4000000000000003E-3</v>
      </c>
    </row>
    <row r="55" spans="1:3">
      <c r="A55" s="6">
        <v>45709</v>
      </c>
      <c r="B55" s="7">
        <v>673.2</v>
      </c>
      <c r="C55" s="8">
        <v>-2.41E-2</v>
      </c>
    </row>
    <row r="56" spans="1:3">
      <c r="A56" s="6">
        <v>45708</v>
      </c>
      <c r="B56" s="7">
        <v>689.8</v>
      </c>
      <c r="C56" s="8">
        <v>1.29E-2</v>
      </c>
    </row>
    <row r="57" spans="1:3">
      <c r="A57" s="6">
        <v>45707</v>
      </c>
      <c r="B57" s="7">
        <v>681</v>
      </c>
      <c r="C57" s="8">
        <v>-2.0999999999999999E-3</v>
      </c>
    </row>
    <row r="58" spans="1:3">
      <c r="A58" s="6">
        <v>45706</v>
      </c>
      <c r="B58" s="7">
        <v>682.4</v>
      </c>
      <c r="C58" s="8">
        <v>-6.1000000000000004E-3</v>
      </c>
    </row>
    <row r="59" spans="1:3">
      <c r="A59" s="6">
        <v>45705</v>
      </c>
      <c r="B59" s="7">
        <v>686.6</v>
      </c>
      <c r="C59" s="8">
        <v>8.6999999999999994E-3</v>
      </c>
    </row>
    <row r="60" spans="1:3">
      <c r="A60" s="6">
        <v>45702</v>
      </c>
      <c r="B60" s="7">
        <v>680.65</v>
      </c>
      <c r="C60" s="8">
        <v>-4.7000000000000002E-3</v>
      </c>
    </row>
    <row r="61" spans="1:3">
      <c r="A61" s="6">
        <v>45701</v>
      </c>
      <c r="B61" s="7">
        <v>683.85</v>
      </c>
      <c r="C61" s="8">
        <v>-6.9999999999999999E-4</v>
      </c>
    </row>
    <row r="62" spans="1:3">
      <c r="A62" s="6">
        <v>45700</v>
      </c>
      <c r="B62" s="7">
        <v>684.35</v>
      </c>
      <c r="C62" s="8">
        <v>9.7000000000000003E-3</v>
      </c>
    </row>
    <row r="63" spans="1:3">
      <c r="A63" s="6">
        <v>45699</v>
      </c>
      <c r="B63" s="7">
        <v>677.75</v>
      </c>
      <c r="C63" s="8">
        <v>-2.6200000000000001E-2</v>
      </c>
    </row>
    <row r="64" spans="1:3">
      <c r="A64" s="6">
        <v>45698</v>
      </c>
      <c r="B64" s="7">
        <v>696</v>
      </c>
      <c r="C64" s="8">
        <v>-1.52E-2</v>
      </c>
    </row>
    <row r="65" spans="1:3">
      <c r="A65" s="6">
        <v>45695</v>
      </c>
      <c r="B65" s="7">
        <v>706.75</v>
      </c>
      <c r="C65" s="8">
        <v>-4.1000000000000003E-3</v>
      </c>
    </row>
    <row r="66" spans="1:3">
      <c r="A66" s="6">
        <v>45694</v>
      </c>
      <c r="B66" s="7">
        <v>709.65</v>
      </c>
      <c r="C66" s="8">
        <v>-1.03E-2</v>
      </c>
    </row>
    <row r="67" spans="1:3">
      <c r="A67" s="6">
        <v>45693</v>
      </c>
      <c r="B67" s="7">
        <v>717.05</v>
      </c>
      <c r="C67" s="8">
        <v>9.1000000000000004E-3</v>
      </c>
    </row>
    <row r="68" spans="1:3">
      <c r="A68" s="6">
        <v>45692</v>
      </c>
      <c r="B68" s="7">
        <v>710.55</v>
      </c>
      <c r="C68" s="8">
        <v>3.3599999999999998E-2</v>
      </c>
    </row>
    <row r="69" spans="1:3">
      <c r="A69" s="6">
        <v>45691</v>
      </c>
      <c r="B69" s="7">
        <v>687.45</v>
      </c>
      <c r="C69" s="8">
        <v>-2.7E-2</v>
      </c>
    </row>
    <row r="70" spans="1:3">
      <c r="A70" s="6">
        <v>45689</v>
      </c>
      <c r="B70" s="7">
        <v>706.55</v>
      </c>
      <c r="C70" s="8">
        <v>-1.3299999999999999E-2</v>
      </c>
    </row>
    <row r="71" spans="1:3">
      <c r="A71" s="6">
        <v>45688</v>
      </c>
      <c r="B71" s="7">
        <v>716.1</v>
      </c>
      <c r="C71" s="8">
        <v>2.76E-2</v>
      </c>
    </row>
    <row r="72" spans="1:3">
      <c r="A72" s="6">
        <v>45687</v>
      </c>
      <c r="B72" s="7">
        <v>696.85</v>
      </c>
      <c r="C72" s="8">
        <v>-7.3999999999999996E-2</v>
      </c>
    </row>
    <row r="73" spans="1:3">
      <c r="A73" s="6">
        <v>45686</v>
      </c>
      <c r="B73" s="7">
        <v>752.5</v>
      </c>
      <c r="C73" s="8">
        <v>3.3300000000000003E-2</v>
      </c>
    </row>
    <row r="74" spans="1:3">
      <c r="A74" s="6">
        <v>45685</v>
      </c>
      <c r="B74" s="7">
        <v>728.25</v>
      </c>
      <c r="C74" s="8">
        <v>2.1299999999999999E-2</v>
      </c>
    </row>
    <row r="75" spans="1:3">
      <c r="A75" s="6">
        <v>45684</v>
      </c>
      <c r="B75" s="7">
        <v>713.05</v>
      </c>
      <c r="C75" s="8">
        <v>-2.87E-2</v>
      </c>
    </row>
    <row r="76" spans="1:3">
      <c r="A76" s="6">
        <v>45681</v>
      </c>
      <c r="B76" s="7">
        <v>734.1</v>
      </c>
      <c r="C76" s="8">
        <v>-2.4500000000000001E-2</v>
      </c>
    </row>
    <row r="77" spans="1:3">
      <c r="A77" s="6">
        <v>45680</v>
      </c>
      <c r="B77" s="7">
        <v>752.5</v>
      </c>
      <c r="C77" s="8">
        <v>1.3100000000000001E-2</v>
      </c>
    </row>
    <row r="78" spans="1:3">
      <c r="A78" s="6">
        <v>45679</v>
      </c>
      <c r="B78" s="7">
        <v>742.75</v>
      </c>
      <c r="C78" s="8">
        <v>-2.3699999999999999E-2</v>
      </c>
    </row>
    <row r="79" spans="1:3">
      <c r="A79" s="6">
        <v>45678</v>
      </c>
      <c r="B79" s="7">
        <v>760.75</v>
      </c>
      <c r="C79" s="8">
        <v>-1.7600000000000001E-2</v>
      </c>
    </row>
    <row r="80" spans="1:3">
      <c r="A80" s="6">
        <v>45677</v>
      </c>
      <c r="B80" s="7">
        <v>774.35</v>
      </c>
      <c r="C80" s="8">
        <v>-6.8999999999999999E-3</v>
      </c>
    </row>
    <row r="81" spans="1:3">
      <c r="A81" s="6">
        <v>45674</v>
      </c>
      <c r="B81" s="7">
        <v>779.75</v>
      </c>
      <c r="C81" s="8">
        <v>7.0000000000000001E-3</v>
      </c>
    </row>
    <row r="82" spans="1:3">
      <c r="A82" s="6">
        <v>45673</v>
      </c>
      <c r="B82" s="7">
        <v>774.35</v>
      </c>
      <c r="C82" s="8">
        <v>1.41E-2</v>
      </c>
    </row>
    <row r="83" spans="1:3">
      <c r="A83" s="6">
        <v>45672</v>
      </c>
      <c r="B83" s="7">
        <v>763.6</v>
      </c>
      <c r="C83" s="8">
        <v>-8.9999999999999993E-3</v>
      </c>
    </row>
    <row r="84" spans="1:3">
      <c r="A84" s="6">
        <v>45671</v>
      </c>
      <c r="B84" s="7">
        <v>770.5</v>
      </c>
      <c r="C84" s="8">
        <v>2.5999999999999999E-2</v>
      </c>
    </row>
    <row r="85" spans="1:3">
      <c r="A85" s="6">
        <v>45670</v>
      </c>
      <c r="B85" s="7">
        <v>751</v>
      </c>
      <c r="C85" s="8">
        <v>-3.0499999999999999E-2</v>
      </c>
    </row>
    <row r="86" spans="1:3">
      <c r="A86" s="6">
        <v>45667</v>
      </c>
      <c r="B86" s="7">
        <v>774.65</v>
      </c>
      <c r="C86" s="8">
        <v>-7.0000000000000001E-3</v>
      </c>
    </row>
    <row r="87" spans="1:3">
      <c r="A87" s="6">
        <v>45666</v>
      </c>
      <c r="B87" s="7">
        <v>780.1</v>
      </c>
      <c r="C87" s="8">
        <v>-1.8700000000000001E-2</v>
      </c>
    </row>
    <row r="88" spans="1:3">
      <c r="A88" s="6">
        <v>45665</v>
      </c>
      <c r="B88" s="7">
        <v>794.95</v>
      </c>
      <c r="C88" s="8">
        <v>2.0999999999999999E-3</v>
      </c>
    </row>
    <row r="89" spans="1:3">
      <c r="A89" s="6">
        <v>45664</v>
      </c>
      <c r="B89" s="7">
        <v>793.25</v>
      </c>
      <c r="C89" s="8">
        <v>2.1899999999999999E-2</v>
      </c>
    </row>
    <row r="90" spans="1:3">
      <c r="A90" s="6">
        <v>45663</v>
      </c>
      <c r="B90" s="7">
        <v>776.25</v>
      </c>
      <c r="C90" s="8">
        <v>-1.7899999999999999E-2</v>
      </c>
    </row>
    <row r="91" spans="1:3">
      <c r="A91" s="6">
        <v>45660</v>
      </c>
      <c r="B91" s="7">
        <v>790.4</v>
      </c>
      <c r="C91" s="8">
        <v>3.3099999999999997E-2</v>
      </c>
    </row>
    <row r="92" spans="1:3">
      <c r="A92" s="6">
        <v>45659</v>
      </c>
      <c r="B92" s="7">
        <v>765.05</v>
      </c>
      <c r="C92" s="8">
        <v>2.1100000000000001E-2</v>
      </c>
    </row>
    <row r="93" spans="1:3">
      <c r="A93" s="6">
        <v>45658</v>
      </c>
      <c r="B93" s="7">
        <v>749.25</v>
      </c>
      <c r="C93" s="8">
        <v>1.23E-2</v>
      </c>
    </row>
    <row r="94" spans="1:3">
      <c r="A94" s="6">
        <v>45657</v>
      </c>
      <c r="B94" s="7">
        <v>740.15</v>
      </c>
      <c r="C94" s="8">
        <v>8.8999999999999999E-3</v>
      </c>
    </row>
    <row r="95" spans="1:3">
      <c r="A95" s="6">
        <v>45656</v>
      </c>
      <c r="B95" s="7">
        <v>733.65</v>
      </c>
      <c r="C95" s="8">
        <v>-2.2499999999999999E-2</v>
      </c>
    </row>
    <row r="96" spans="1:3">
      <c r="A96" s="6">
        <v>45653</v>
      </c>
      <c r="B96" s="7">
        <v>750.5</v>
      </c>
      <c r="C96" s="8">
        <v>1.3100000000000001E-2</v>
      </c>
    </row>
    <row r="97" spans="1:3">
      <c r="A97" s="6">
        <v>45652</v>
      </c>
      <c r="B97" s="7">
        <v>740.8</v>
      </c>
      <c r="C97" s="8">
        <v>6.4000000000000003E-3</v>
      </c>
    </row>
    <row r="98" spans="1:3">
      <c r="A98" s="6">
        <v>45650</v>
      </c>
      <c r="B98" s="7">
        <v>736.1</v>
      </c>
      <c r="C98" s="8">
        <v>1.9199999999999998E-2</v>
      </c>
    </row>
    <row r="99" spans="1:3">
      <c r="A99" s="6">
        <v>45649</v>
      </c>
      <c r="B99" s="7">
        <v>722.2</v>
      </c>
      <c r="C99" s="8">
        <v>-2.5999999999999999E-3</v>
      </c>
    </row>
    <row r="100" spans="1:3">
      <c r="A100" s="6">
        <v>45646</v>
      </c>
      <c r="B100" s="7">
        <v>724.05</v>
      </c>
      <c r="C100" s="8">
        <v>-2.69E-2</v>
      </c>
    </row>
    <row r="101" spans="1:3">
      <c r="A101" s="6">
        <v>45645</v>
      </c>
      <c r="B101" s="7">
        <v>744.05</v>
      </c>
      <c r="C101" s="8">
        <v>-1.54E-2</v>
      </c>
    </row>
    <row r="102" spans="1:3">
      <c r="A102" s="6">
        <v>45644</v>
      </c>
      <c r="B102" s="7">
        <v>755.7</v>
      </c>
      <c r="C102" s="8">
        <v>-3.0800000000000001E-2</v>
      </c>
    </row>
    <row r="103" spans="1:3">
      <c r="A103" s="6">
        <v>45643</v>
      </c>
      <c r="B103" s="7">
        <v>779.75</v>
      </c>
      <c r="C103" s="8">
        <v>-6.4000000000000003E-3</v>
      </c>
    </row>
    <row r="104" spans="1:3">
      <c r="A104" s="6">
        <v>45642</v>
      </c>
      <c r="B104" s="7">
        <v>784.8</v>
      </c>
      <c r="C104" s="8">
        <v>-7.0000000000000001E-3</v>
      </c>
    </row>
    <row r="105" spans="1:3">
      <c r="A105" s="6">
        <v>45639</v>
      </c>
      <c r="B105" s="7">
        <v>790.3</v>
      </c>
      <c r="C105" s="8">
        <v>5.0000000000000001E-3</v>
      </c>
    </row>
    <row r="106" spans="1:3">
      <c r="A106" s="6">
        <v>45638</v>
      </c>
      <c r="B106" s="7">
        <v>786.35</v>
      </c>
      <c r="C106" s="8">
        <v>-1.6E-2</v>
      </c>
    </row>
    <row r="107" spans="1:3">
      <c r="A107" s="6">
        <v>45637</v>
      </c>
      <c r="B107" s="7">
        <v>799.1</v>
      </c>
      <c r="C107" s="8">
        <v>-1E-3</v>
      </c>
    </row>
    <row r="108" spans="1:3">
      <c r="A108" s="6">
        <v>45636</v>
      </c>
      <c r="B108" s="7">
        <v>799.9</v>
      </c>
      <c r="C108" s="8">
        <v>1.4E-3</v>
      </c>
    </row>
    <row r="109" spans="1:3">
      <c r="A109" s="6">
        <v>45635</v>
      </c>
      <c r="B109" s="7">
        <v>798.75</v>
      </c>
      <c r="C109" s="8">
        <v>-2.2100000000000002E-2</v>
      </c>
    </row>
    <row r="110" spans="1:3">
      <c r="A110" s="6">
        <v>45632</v>
      </c>
      <c r="B110" s="7">
        <v>816.8</v>
      </c>
      <c r="C110" s="8">
        <v>3.0599999999999999E-2</v>
      </c>
    </row>
    <row r="111" spans="1:3">
      <c r="A111" s="6">
        <v>45631</v>
      </c>
      <c r="B111" s="7">
        <v>792.55</v>
      </c>
      <c r="C111" s="8">
        <v>5.5999999999999999E-3</v>
      </c>
    </row>
    <row r="112" spans="1:3">
      <c r="A112" s="6">
        <v>45630</v>
      </c>
      <c r="B112" s="7">
        <v>788.1</v>
      </c>
      <c r="C112" s="8">
        <v>-1.6400000000000001E-2</v>
      </c>
    </row>
    <row r="113" spans="1:3">
      <c r="A113" s="6">
        <v>45629</v>
      </c>
      <c r="B113" s="7">
        <v>801.25</v>
      </c>
      <c r="C113" s="8">
        <v>1.4200000000000001E-2</v>
      </c>
    </row>
    <row r="114" spans="1:3">
      <c r="A114" s="6">
        <v>45628</v>
      </c>
      <c r="B114" s="7">
        <v>790.05</v>
      </c>
      <c r="C114" s="8">
        <v>4.5999999999999999E-3</v>
      </c>
    </row>
    <row r="115" spans="1:3">
      <c r="A115" s="6">
        <v>45625</v>
      </c>
      <c r="B115" s="7">
        <v>786.45</v>
      </c>
      <c r="C115" s="8">
        <v>8.9999999999999993E-3</v>
      </c>
    </row>
    <row r="116" spans="1:3">
      <c r="A116" s="6">
        <v>45624</v>
      </c>
      <c r="B116" s="7">
        <v>779.45</v>
      </c>
      <c r="C116" s="8">
        <v>-5.7000000000000002E-3</v>
      </c>
    </row>
    <row r="117" spans="1:3">
      <c r="A117" s="6">
        <v>45623</v>
      </c>
      <c r="B117" s="7">
        <v>783.95</v>
      </c>
      <c r="C117" s="8">
        <v>1.1999999999999999E-3</v>
      </c>
    </row>
    <row r="118" spans="1:3">
      <c r="A118" s="6">
        <v>45622</v>
      </c>
      <c r="B118" s="7">
        <v>783</v>
      </c>
      <c r="C118" s="8">
        <v>-1.7100000000000001E-2</v>
      </c>
    </row>
    <row r="119" spans="1:3">
      <c r="A119" s="6">
        <v>45621</v>
      </c>
      <c r="B119" s="7">
        <v>796.6</v>
      </c>
      <c r="C119" s="8">
        <v>7.1000000000000004E-3</v>
      </c>
    </row>
    <row r="120" spans="1:3">
      <c r="A120" s="6">
        <v>45618</v>
      </c>
      <c r="B120" s="7">
        <v>791</v>
      </c>
      <c r="C120" s="8">
        <v>2.2200000000000001E-2</v>
      </c>
    </row>
    <row r="121" spans="1:3">
      <c r="A121" s="6">
        <v>45617</v>
      </c>
      <c r="B121" s="7">
        <v>773.85</v>
      </c>
      <c r="C121" s="8">
        <v>-1.1900000000000001E-2</v>
      </c>
    </row>
    <row r="122" spans="1:3">
      <c r="A122" s="6">
        <v>45615</v>
      </c>
      <c r="B122" s="7">
        <v>783.2</v>
      </c>
      <c r="C122" s="8">
        <v>1.46E-2</v>
      </c>
    </row>
    <row r="123" spans="1:3">
      <c r="A123" s="6">
        <v>45614</v>
      </c>
      <c r="B123" s="7">
        <v>771.9</v>
      </c>
      <c r="C123" s="8">
        <v>-3.0999999999999999E-3</v>
      </c>
    </row>
    <row r="124" spans="1:3">
      <c r="A124" s="6">
        <v>45610</v>
      </c>
      <c r="B124" s="7">
        <v>774.3</v>
      </c>
      <c r="C124" s="8">
        <v>-1.52E-2</v>
      </c>
    </row>
    <row r="125" spans="1:3">
      <c r="A125" s="6">
        <v>45609</v>
      </c>
      <c r="B125" s="7">
        <v>786.25</v>
      </c>
      <c r="C125" s="8">
        <v>1.8E-3</v>
      </c>
    </row>
    <row r="126" spans="1:3">
      <c r="A126" s="6">
        <v>45608</v>
      </c>
      <c r="B126" s="7">
        <v>784.85</v>
      </c>
      <c r="C126" s="8">
        <v>-2.47E-2</v>
      </c>
    </row>
    <row r="127" spans="1:3">
      <c r="A127" s="6">
        <v>45607</v>
      </c>
      <c r="B127" s="7">
        <v>804.7</v>
      </c>
      <c r="C127" s="8">
        <v>-8.9999999999999998E-4</v>
      </c>
    </row>
    <row r="128" spans="1:3">
      <c r="A128" s="6">
        <v>45604</v>
      </c>
      <c r="B128" s="7">
        <v>805.45</v>
      </c>
      <c r="C128" s="8">
        <v>-1.7399999999999999E-2</v>
      </c>
    </row>
    <row r="129" spans="1:3">
      <c r="A129" s="6">
        <v>45603</v>
      </c>
      <c r="B129" s="7">
        <v>819.75</v>
      </c>
      <c r="C129" s="8">
        <v>-2.3800000000000002E-2</v>
      </c>
    </row>
    <row r="130" spans="1:3">
      <c r="A130" s="6">
        <v>45602</v>
      </c>
      <c r="B130" s="7">
        <v>839.7</v>
      </c>
      <c r="C130" s="8">
        <v>4.7999999999999996E-3</v>
      </c>
    </row>
    <row r="131" spans="1:3">
      <c r="A131" s="6">
        <v>45601</v>
      </c>
      <c r="B131" s="7">
        <v>835.65</v>
      </c>
      <c r="C131" s="8">
        <v>1.4E-2</v>
      </c>
    </row>
    <row r="132" spans="1:3">
      <c r="A132" s="6">
        <v>45600</v>
      </c>
      <c r="B132" s="7">
        <v>824.1</v>
      </c>
      <c r="C132" s="8">
        <v>-2.29E-2</v>
      </c>
    </row>
    <row r="133" spans="1:3">
      <c r="A133" s="6">
        <v>45597</v>
      </c>
      <c r="B133" s="7">
        <v>843.45</v>
      </c>
      <c r="C133" s="8">
        <v>1.1299999999999999E-2</v>
      </c>
    </row>
    <row r="134" spans="1:3">
      <c r="A134" s="6">
        <v>45596</v>
      </c>
      <c r="B134" s="7">
        <v>834.05</v>
      </c>
      <c r="C134" s="8">
        <v>-7.3000000000000001E-3</v>
      </c>
    </row>
    <row r="135" spans="1:3">
      <c r="A135" s="6">
        <v>45595</v>
      </c>
      <c r="B135" s="7">
        <v>840.2</v>
      </c>
      <c r="C135" s="8">
        <v>-3.0000000000000001E-3</v>
      </c>
    </row>
    <row r="136" spans="1:3">
      <c r="A136" s="6">
        <v>45594</v>
      </c>
      <c r="B136" s="7">
        <v>842.75</v>
      </c>
      <c r="C136" s="8">
        <v>-4.0599999999999997E-2</v>
      </c>
    </row>
    <row r="137" spans="1:3">
      <c r="A137" s="6">
        <v>45593</v>
      </c>
      <c r="B137" s="7">
        <v>878.45</v>
      </c>
      <c r="C137" s="8">
        <v>1.6400000000000001E-2</v>
      </c>
    </row>
    <row r="138" spans="1:3">
      <c r="A138" s="6">
        <v>45590</v>
      </c>
      <c r="B138" s="7">
        <v>864.3</v>
      </c>
      <c r="C138" s="8">
        <v>-1.78E-2</v>
      </c>
    </row>
    <row r="139" spans="1:3">
      <c r="A139" s="6">
        <v>45589</v>
      </c>
      <c r="B139" s="7">
        <v>880</v>
      </c>
      <c r="C139" s="8">
        <v>2.7000000000000001E-3</v>
      </c>
    </row>
    <row r="140" spans="1:3">
      <c r="A140" s="6">
        <v>45588</v>
      </c>
      <c r="B140" s="7">
        <v>877.65</v>
      </c>
      <c r="C140" s="8">
        <v>-2.0999999999999999E-3</v>
      </c>
    </row>
    <row r="141" spans="1:3">
      <c r="A141" s="6">
        <v>45587</v>
      </c>
      <c r="B141" s="7">
        <v>879.5</v>
      </c>
      <c r="C141" s="8">
        <v>-2.63E-2</v>
      </c>
    </row>
    <row r="142" spans="1:3">
      <c r="A142" s="6">
        <v>45586</v>
      </c>
      <c r="B142" s="7">
        <v>903.3</v>
      </c>
      <c r="C142" s="8">
        <v>-7.4999999999999997E-3</v>
      </c>
    </row>
    <row r="143" spans="1:3">
      <c r="A143" s="6">
        <v>45583</v>
      </c>
      <c r="B143" s="7">
        <v>910.15</v>
      </c>
      <c r="C143" s="8">
        <v>2.0799999999999999E-2</v>
      </c>
    </row>
    <row r="144" spans="1:3">
      <c r="A144" s="6">
        <v>45582</v>
      </c>
      <c r="B144" s="7">
        <v>891.6</v>
      </c>
      <c r="C144" s="8">
        <v>-1.7500000000000002E-2</v>
      </c>
    </row>
    <row r="145" spans="1:3">
      <c r="A145" s="6">
        <v>45581</v>
      </c>
      <c r="B145" s="7">
        <v>907.45</v>
      </c>
      <c r="C145" s="8">
        <v>-1.0699999999999999E-2</v>
      </c>
    </row>
    <row r="146" spans="1:3">
      <c r="A146" s="6">
        <v>45580</v>
      </c>
      <c r="B146" s="7">
        <v>917.3</v>
      </c>
      <c r="C146" s="8">
        <v>-1.18E-2</v>
      </c>
    </row>
    <row r="147" spans="1:3">
      <c r="A147" s="6">
        <v>45579</v>
      </c>
      <c r="B147" s="7">
        <v>928.25</v>
      </c>
      <c r="C147" s="8">
        <v>-2.5999999999999999E-3</v>
      </c>
    </row>
    <row r="148" spans="1:3">
      <c r="A148" s="6">
        <v>45576</v>
      </c>
      <c r="B148" s="7">
        <v>930.7</v>
      </c>
      <c r="C148" s="8">
        <v>2.3999999999999998E-3</v>
      </c>
    </row>
    <row r="149" spans="1:3">
      <c r="A149" s="6">
        <v>45575</v>
      </c>
      <c r="B149" s="7">
        <v>928.5</v>
      </c>
      <c r="C149" s="8">
        <v>-1.1299999999999999E-2</v>
      </c>
    </row>
    <row r="150" spans="1:3">
      <c r="A150" s="6">
        <v>45574</v>
      </c>
      <c r="B150" s="7">
        <v>939.15</v>
      </c>
      <c r="C150" s="8">
        <v>2.1000000000000001E-2</v>
      </c>
    </row>
    <row r="151" spans="1:3">
      <c r="A151" s="6">
        <v>45573</v>
      </c>
      <c r="B151" s="7">
        <v>919.8</v>
      </c>
      <c r="C151" s="8">
        <v>-8.6999999999999994E-3</v>
      </c>
    </row>
    <row r="152" spans="1:3">
      <c r="A152" s="6">
        <v>45572</v>
      </c>
      <c r="B152" s="7">
        <v>927.85</v>
      </c>
      <c r="C152" s="8">
        <v>-3.0999999999999999E-3</v>
      </c>
    </row>
    <row r="153" spans="1:3">
      <c r="A153" s="6">
        <v>45569</v>
      </c>
      <c r="B153" s="7">
        <v>930.75</v>
      </c>
      <c r="C153" s="8">
        <v>5.4999999999999997E-3</v>
      </c>
    </row>
    <row r="154" spans="1:3">
      <c r="A154" s="6">
        <v>45568</v>
      </c>
      <c r="B154" s="7">
        <v>925.7</v>
      </c>
      <c r="C154" s="8">
        <v>-4.0899999999999999E-2</v>
      </c>
    </row>
    <row r="155" spans="1:3">
      <c r="A155" s="6">
        <v>45566</v>
      </c>
      <c r="B155" s="7">
        <v>965.2</v>
      </c>
      <c r="C155" s="8">
        <v>-9.7000000000000003E-3</v>
      </c>
    </row>
    <row r="156" spans="1:3">
      <c r="A156" s="6">
        <v>45565</v>
      </c>
      <c r="B156" s="7">
        <v>974.65</v>
      </c>
      <c r="C156" s="8">
        <v>-1.8499999999999999E-2</v>
      </c>
    </row>
    <row r="157" spans="1:3">
      <c r="A157" s="6">
        <v>45562</v>
      </c>
      <c r="B157" s="7">
        <v>993</v>
      </c>
      <c r="C157" s="8">
        <v>-2.0000000000000001E-4</v>
      </c>
    </row>
    <row r="158" spans="1:3">
      <c r="A158" s="6">
        <v>45561</v>
      </c>
      <c r="B158" s="7">
        <v>993.15</v>
      </c>
      <c r="C158" s="8">
        <v>3.0700000000000002E-2</v>
      </c>
    </row>
    <row r="159" spans="1:3">
      <c r="A159" s="6">
        <v>45560</v>
      </c>
      <c r="B159" s="7">
        <v>963.6</v>
      </c>
      <c r="C159" s="8">
        <v>-1.4E-2</v>
      </c>
    </row>
    <row r="160" spans="1:3">
      <c r="A160" s="6">
        <v>45559</v>
      </c>
      <c r="B160" s="7">
        <v>977.3</v>
      </c>
      <c r="C160" s="8">
        <v>5.7000000000000002E-3</v>
      </c>
    </row>
    <row r="161" spans="1:3">
      <c r="A161" s="6">
        <v>45558</v>
      </c>
      <c r="B161" s="7">
        <v>971.8</v>
      </c>
      <c r="C161" s="8">
        <v>1E-3</v>
      </c>
    </row>
    <row r="162" spans="1:3">
      <c r="A162" s="6">
        <v>45555</v>
      </c>
      <c r="B162" s="7">
        <v>970.85</v>
      </c>
      <c r="C162" s="8">
        <v>4.0000000000000001E-3</v>
      </c>
    </row>
    <row r="163" spans="1:3">
      <c r="A163" s="6">
        <v>45554</v>
      </c>
      <c r="B163" s="7">
        <v>967</v>
      </c>
      <c r="C163" s="8">
        <v>5.1000000000000004E-3</v>
      </c>
    </row>
    <row r="164" spans="1:3">
      <c r="A164" s="6">
        <v>45553</v>
      </c>
      <c r="B164" s="7">
        <v>962.05</v>
      </c>
      <c r="C164" s="8">
        <v>-1.32E-2</v>
      </c>
    </row>
    <row r="165" spans="1:3">
      <c r="A165" s="6">
        <v>45552</v>
      </c>
      <c r="B165" s="7">
        <v>974.95</v>
      </c>
      <c r="C165" s="8">
        <v>-1.3599999999999999E-2</v>
      </c>
    </row>
    <row r="166" spans="1:3">
      <c r="A166" s="6">
        <v>45551</v>
      </c>
      <c r="B166" s="7">
        <v>988.4</v>
      </c>
      <c r="C166" s="8">
        <v>-3.7000000000000002E-3</v>
      </c>
    </row>
    <row r="167" spans="1:3">
      <c r="A167" s="6">
        <v>45548</v>
      </c>
      <c r="B167" s="7">
        <v>992.1</v>
      </c>
      <c r="C167" s="8">
        <v>6.0000000000000001E-3</v>
      </c>
    </row>
    <row r="168" spans="1:3">
      <c r="A168" s="6">
        <v>45547</v>
      </c>
      <c r="B168" s="7">
        <v>986.15</v>
      </c>
      <c r="C168" s="8">
        <v>1.01E-2</v>
      </c>
    </row>
    <row r="169" spans="1:3">
      <c r="A169" s="6">
        <v>45546</v>
      </c>
      <c r="B169" s="7">
        <v>976.3</v>
      </c>
      <c r="C169" s="8">
        <v>-5.74E-2</v>
      </c>
    </row>
    <row r="170" spans="1:3">
      <c r="A170" s="6">
        <v>45545</v>
      </c>
      <c r="B170" s="9">
        <v>1035.8</v>
      </c>
      <c r="C170" s="8">
        <v>-2.8E-3</v>
      </c>
    </row>
    <row r="171" spans="1:3">
      <c r="A171" s="6">
        <v>45544</v>
      </c>
      <c r="B171" s="9">
        <v>1038.7</v>
      </c>
      <c r="C171" s="8">
        <v>-1.01E-2</v>
      </c>
    </row>
    <row r="172" spans="1:3">
      <c r="A172" s="6">
        <v>45541</v>
      </c>
      <c r="B172" s="9">
        <v>1049.3499999999999</v>
      </c>
      <c r="C172" s="8">
        <v>-1.8499999999999999E-2</v>
      </c>
    </row>
    <row r="173" spans="1:3">
      <c r="A173" s="6">
        <v>45540</v>
      </c>
      <c r="B173" s="9">
        <v>1069.1500000000001</v>
      </c>
      <c r="C173" s="8">
        <v>-1.0500000000000001E-2</v>
      </c>
    </row>
    <row r="174" spans="1:3">
      <c r="A174" s="6">
        <v>45539</v>
      </c>
      <c r="B174" s="9">
        <v>1080.45</v>
      </c>
      <c r="C174" s="8">
        <v>-4.3E-3</v>
      </c>
    </row>
    <row r="175" spans="1:3">
      <c r="A175" s="6">
        <v>45538</v>
      </c>
      <c r="B175" s="9">
        <v>1085.0999999999999</v>
      </c>
      <c r="C175" s="8">
        <v>-6.8999999999999999E-3</v>
      </c>
    </row>
    <row r="176" spans="1:3">
      <c r="A176" s="6">
        <v>45537</v>
      </c>
      <c r="B176" s="9">
        <v>1092.6500000000001</v>
      </c>
      <c r="C176" s="8">
        <v>-1.6799999999999999E-2</v>
      </c>
    </row>
    <row r="177" spans="1:3">
      <c r="A177" s="6">
        <v>45534</v>
      </c>
      <c r="B177" s="9">
        <v>1111.3499999999999</v>
      </c>
      <c r="C177" s="8">
        <v>-9.1999999999999998E-3</v>
      </c>
    </row>
    <row r="178" spans="1:3">
      <c r="A178" s="6">
        <v>45533</v>
      </c>
      <c r="B178" s="9">
        <v>1121.6500000000001</v>
      </c>
      <c r="C178" s="8">
        <v>4.3799999999999999E-2</v>
      </c>
    </row>
    <row r="179" spans="1:3">
      <c r="A179" s="6">
        <v>45532</v>
      </c>
      <c r="B179" s="9">
        <v>1074.55</v>
      </c>
      <c r="C179" s="8">
        <v>-2.5000000000000001E-3</v>
      </c>
    </row>
    <row r="180" spans="1:3">
      <c r="A180" s="6">
        <v>45531</v>
      </c>
      <c r="B180" s="9">
        <v>1077.25</v>
      </c>
      <c r="C180" s="8">
        <v>-1.3899999999999999E-2</v>
      </c>
    </row>
    <row r="181" spans="1:3">
      <c r="A181" s="6">
        <v>45530</v>
      </c>
      <c r="B181" s="9">
        <v>1092.4000000000001</v>
      </c>
      <c r="C181" s="8">
        <v>6.7000000000000002E-3</v>
      </c>
    </row>
    <row r="182" spans="1:3">
      <c r="A182" s="6">
        <v>45527</v>
      </c>
      <c r="B182" s="9">
        <v>1085.1500000000001</v>
      </c>
      <c r="C182" s="8">
        <v>1.5599999999999999E-2</v>
      </c>
    </row>
    <row r="183" spans="1:3">
      <c r="A183" s="6">
        <v>45526</v>
      </c>
      <c r="B183" s="9">
        <v>1068.45</v>
      </c>
      <c r="C183" s="8">
        <v>-1.54E-2</v>
      </c>
    </row>
    <row r="184" spans="1:3">
      <c r="A184" s="6">
        <v>45525</v>
      </c>
      <c r="B184" s="9">
        <v>1085.2</v>
      </c>
      <c r="C184" s="8">
        <v>-1.6000000000000001E-3</v>
      </c>
    </row>
    <row r="185" spans="1:3">
      <c r="A185" s="6">
        <v>45524</v>
      </c>
      <c r="B185" s="9">
        <v>1086.9000000000001</v>
      </c>
      <c r="C185" s="8">
        <v>-6.9999999999999999E-4</v>
      </c>
    </row>
    <row r="186" spans="1:3">
      <c r="A186" s="6">
        <v>45523</v>
      </c>
      <c r="B186" s="9">
        <v>1087.7</v>
      </c>
      <c r="C186" s="8">
        <v>-9.7000000000000003E-3</v>
      </c>
    </row>
    <row r="187" spans="1:3">
      <c r="A187" s="6">
        <v>45520</v>
      </c>
      <c r="B187" s="9">
        <v>1098.3499999999999</v>
      </c>
      <c r="C187" s="8">
        <v>3.39E-2</v>
      </c>
    </row>
    <row r="188" spans="1:3">
      <c r="A188" s="6">
        <v>45518</v>
      </c>
      <c r="B188" s="9">
        <v>1062.3499999999999</v>
      </c>
      <c r="C188" s="8">
        <v>8.3999999999999995E-3</v>
      </c>
    </row>
    <row r="189" spans="1:3">
      <c r="A189" s="6">
        <v>45517</v>
      </c>
      <c r="B189" s="9">
        <v>1053.45</v>
      </c>
      <c r="C189" s="8">
        <v>-2.1100000000000001E-2</v>
      </c>
    </row>
    <row r="190" spans="1:3">
      <c r="A190" s="6">
        <v>45516</v>
      </c>
      <c r="B190" s="9">
        <v>1076.1500000000001</v>
      </c>
      <c r="C190" s="8">
        <v>7.4999999999999997E-3</v>
      </c>
    </row>
    <row r="191" spans="1:3">
      <c r="A191" s="6">
        <v>45513</v>
      </c>
      <c r="B191" s="9">
        <v>1068.0999999999999</v>
      </c>
      <c r="C191" s="8">
        <v>2.53E-2</v>
      </c>
    </row>
    <row r="192" spans="1:3">
      <c r="A192" s="6">
        <v>45512</v>
      </c>
      <c r="B192" s="9">
        <v>1041.75</v>
      </c>
      <c r="C192" s="8">
        <v>1.6E-2</v>
      </c>
    </row>
    <row r="193" spans="1:3">
      <c r="A193" s="6">
        <v>45511</v>
      </c>
      <c r="B193" s="9">
        <v>1025.3</v>
      </c>
      <c r="C193" s="8">
        <v>1.14E-2</v>
      </c>
    </row>
    <row r="194" spans="1:3">
      <c r="A194" s="6">
        <v>45510</v>
      </c>
      <c r="B194" s="9">
        <v>1013.75</v>
      </c>
      <c r="C194" s="8">
        <v>-2.7000000000000001E-3</v>
      </c>
    </row>
    <row r="195" spans="1:3">
      <c r="A195" s="6">
        <v>45509</v>
      </c>
      <c r="B195" s="9">
        <v>1016.45</v>
      </c>
      <c r="C195" s="8">
        <v>-7.3099999999999998E-2</v>
      </c>
    </row>
    <row r="196" spans="1:3">
      <c r="A196" s="6">
        <v>45506</v>
      </c>
      <c r="B196" s="9">
        <v>1096.6500000000001</v>
      </c>
      <c r="C196" s="8">
        <v>-4.1700000000000001E-2</v>
      </c>
    </row>
    <row r="197" spans="1:3">
      <c r="A197" s="6">
        <v>45505</v>
      </c>
      <c r="B197" s="9">
        <v>1144.4000000000001</v>
      </c>
      <c r="C197" s="8">
        <v>-1.06E-2</v>
      </c>
    </row>
    <row r="198" spans="1:3">
      <c r="A198" s="6">
        <v>45504</v>
      </c>
      <c r="B198" s="9">
        <v>1156.6500000000001</v>
      </c>
      <c r="C198" s="8">
        <v>-4.4999999999999997E-3</v>
      </c>
    </row>
    <row r="199" spans="1:3">
      <c r="A199" s="6">
        <v>45503</v>
      </c>
      <c r="B199" s="9">
        <v>1161.8499999999999</v>
      </c>
      <c r="C199" s="8">
        <v>3.3700000000000001E-2</v>
      </c>
    </row>
    <row r="200" spans="1:3">
      <c r="A200" s="6">
        <v>45502</v>
      </c>
      <c r="B200" s="9">
        <v>1124</v>
      </c>
      <c r="C200" s="8">
        <v>5.1000000000000004E-3</v>
      </c>
    </row>
    <row r="201" spans="1:3">
      <c r="A201" s="6">
        <v>45499</v>
      </c>
      <c r="B201" s="9">
        <v>1118.3</v>
      </c>
      <c r="C201" s="8">
        <v>2.5100000000000001E-2</v>
      </c>
    </row>
    <row r="202" spans="1:3">
      <c r="A202" s="6">
        <v>45498</v>
      </c>
      <c r="B202" s="9">
        <v>1090.95</v>
      </c>
      <c r="C202" s="8">
        <v>6.1499999999999999E-2</v>
      </c>
    </row>
    <row r="203" spans="1:3">
      <c r="A203" s="6">
        <v>45497</v>
      </c>
      <c r="B203" s="9">
        <v>1027.7</v>
      </c>
      <c r="C203" s="8">
        <v>2.5899999999999999E-2</v>
      </c>
    </row>
    <row r="204" spans="1:3">
      <c r="A204" s="6">
        <v>45496</v>
      </c>
      <c r="B204" s="9">
        <v>1001.8</v>
      </c>
      <c r="C204" s="8">
        <v>-1.2999999999999999E-3</v>
      </c>
    </row>
    <row r="205" spans="1:3">
      <c r="A205" s="6">
        <v>45495</v>
      </c>
      <c r="B205" s="9">
        <v>1003.15</v>
      </c>
      <c r="C205" s="8">
        <v>1.3299999999999999E-2</v>
      </c>
    </row>
    <row r="206" spans="1:3">
      <c r="A206" s="6">
        <v>45492</v>
      </c>
      <c r="B206" s="7">
        <v>990</v>
      </c>
      <c r="C206" s="8">
        <v>-3.3700000000000001E-2</v>
      </c>
    </row>
    <row r="207" spans="1:3">
      <c r="A207" s="6">
        <v>45491</v>
      </c>
      <c r="B207" s="9">
        <v>1024.55</v>
      </c>
      <c r="C207" s="8">
        <v>3.3E-3</v>
      </c>
    </row>
    <row r="208" spans="1:3">
      <c r="A208" s="6">
        <v>45489</v>
      </c>
      <c r="B208" s="9">
        <v>1021.15</v>
      </c>
      <c r="C208" s="8">
        <v>-3.2000000000000002E-3</v>
      </c>
    </row>
    <row r="209" spans="1:3">
      <c r="A209" s="6">
        <v>45488</v>
      </c>
      <c r="B209" s="9">
        <v>1024.45</v>
      </c>
      <c r="C209" s="8">
        <v>7.6E-3</v>
      </c>
    </row>
    <row r="210" spans="1:3">
      <c r="A210" s="6">
        <v>45485</v>
      </c>
      <c r="B210" s="9">
        <v>1016.75</v>
      </c>
      <c r="C210" s="8">
        <v>-4.0000000000000001E-3</v>
      </c>
    </row>
    <row r="211" spans="1:3">
      <c r="A211" s="6">
        <v>45484</v>
      </c>
      <c r="B211" s="9">
        <v>1020.8</v>
      </c>
      <c r="C211" s="8">
        <v>1.52E-2</v>
      </c>
    </row>
    <row r="212" spans="1:3">
      <c r="A212" s="6">
        <v>45483</v>
      </c>
      <c r="B212" s="9">
        <v>1005.5</v>
      </c>
      <c r="C212" s="8">
        <v>-9.2999999999999992E-3</v>
      </c>
    </row>
    <row r="213" spans="1:3">
      <c r="A213" s="6">
        <v>45482</v>
      </c>
      <c r="B213" s="9">
        <v>1014.95</v>
      </c>
      <c r="C213" s="8">
        <v>1.23E-2</v>
      </c>
    </row>
    <row r="214" spans="1:3">
      <c r="A214" s="6">
        <v>45481</v>
      </c>
      <c r="B214" s="9">
        <v>1002.6</v>
      </c>
      <c r="C214" s="8">
        <v>8.9999999999999993E-3</v>
      </c>
    </row>
    <row r="215" spans="1:3">
      <c r="A215" s="6">
        <v>45478</v>
      </c>
      <c r="B215" s="7">
        <v>993.65</v>
      </c>
      <c r="C215" s="8">
        <v>-4.5999999999999999E-3</v>
      </c>
    </row>
    <row r="216" spans="1:3">
      <c r="A216" s="6">
        <v>45477</v>
      </c>
      <c r="B216" s="7">
        <v>998.2</v>
      </c>
      <c r="C216" s="8">
        <v>2.3099999999999999E-2</v>
      </c>
    </row>
    <row r="217" spans="1:3">
      <c r="A217" s="6">
        <v>45476</v>
      </c>
      <c r="B217" s="7">
        <v>975.65</v>
      </c>
      <c r="C217" s="8">
        <v>-5.7999999999999996E-3</v>
      </c>
    </row>
    <row r="218" spans="1:3">
      <c r="A218" s="6">
        <v>45475</v>
      </c>
      <c r="B218" s="7">
        <v>981.3</v>
      </c>
      <c r="C218" s="8">
        <v>-2.07E-2</v>
      </c>
    </row>
    <row r="219" spans="1:3">
      <c r="A219" s="6">
        <v>45474</v>
      </c>
      <c r="B219" s="9">
        <v>1002.05</v>
      </c>
      <c r="C219" s="8">
        <v>1.24E-2</v>
      </c>
    </row>
    <row r="220" spans="1:3">
      <c r="A220" s="6">
        <v>45471</v>
      </c>
      <c r="B220" s="7">
        <v>989.75</v>
      </c>
      <c r="C220" s="8">
        <v>1.8200000000000001E-2</v>
      </c>
    </row>
    <row r="221" spans="1:3">
      <c r="A221" s="6">
        <v>45470</v>
      </c>
      <c r="B221" s="7">
        <v>972.1</v>
      </c>
      <c r="C221" s="8">
        <v>2.1299999999999999E-2</v>
      </c>
    </row>
    <row r="222" spans="1:3">
      <c r="A222" s="6">
        <v>45469</v>
      </c>
      <c r="B222" s="7">
        <v>951.85</v>
      </c>
      <c r="C222" s="8">
        <v>-3.3E-3</v>
      </c>
    </row>
    <row r="223" spans="1:3">
      <c r="A223" s="6">
        <v>45468</v>
      </c>
      <c r="B223" s="7">
        <v>955</v>
      </c>
      <c r="C223" s="8">
        <v>-3.2000000000000002E-3</v>
      </c>
    </row>
    <row r="224" spans="1:3">
      <c r="A224" s="6">
        <v>45467</v>
      </c>
      <c r="B224" s="7">
        <v>958.05</v>
      </c>
      <c r="C224" s="8">
        <v>-3.8999999999999998E-3</v>
      </c>
    </row>
    <row r="225" spans="1:3">
      <c r="A225" s="6">
        <v>45464</v>
      </c>
      <c r="B225" s="7">
        <v>961.8</v>
      </c>
      <c r="C225" s="8">
        <v>-1.6799999999999999E-2</v>
      </c>
    </row>
    <row r="226" spans="1:3">
      <c r="A226" s="6">
        <v>45463</v>
      </c>
      <c r="B226" s="7">
        <v>978.25</v>
      </c>
      <c r="C226" s="8">
        <v>8.9999999999999998E-4</v>
      </c>
    </row>
    <row r="227" spans="1:3">
      <c r="A227" s="6">
        <v>45462</v>
      </c>
      <c r="B227" s="7">
        <v>977.35</v>
      </c>
      <c r="C227" s="8">
        <v>-8.6999999999999994E-3</v>
      </c>
    </row>
    <row r="228" spans="1:3">
      <c r="A228" s="6">
        <v>45461</v>
      </c>
      <c r="B228" s="7">
        <v>985.9</v>
      </c>
      <c r="C228" s="8">
        <v>-7.4999999999999997E-3</v>
      </c>
    </row>
    <row r="229" spans="1:3">
      <c r="A229" s="6">
        <v>45457</v>
      </c>
      <c r="B229" s="7">
        <v>993.4</v>
      </c>
      <c r="C229" s="8">
        <v>7.7000000000000002E-3</v>
      </c>
    </row>
    <row r="230" spans="1:3">
      <c r="A230" s="6">
        <v>45456</v>
      </c>
      <c r="B230" s="7">
        <v>985.85</v>
      </c>
      <c r="C230" s="8">
        <v>-2.8999999999999998E-3</v>
      </c>
    </row>
    <row r="231" spans="1:3">
      <c r="A231" s="6">
        <v>45455</v>
      </c>
      <c r="B231" s="7">
        <v>988.7</v>
      </c>
      <c r="C231" s="8">
        <v>1.6000000000000001E-3</v>
      </c>
    </row>
    <row r="232" spans="1:3">
      <c r="A232" s="6">
        <v>45454</v>
      </c>
      <c r="B232" s="7">
        <v>987.1</v>
      </c>
      <c r="C232" s="8">
        <v>1.54E-2</v>
      </c>
    </row>
    <row r="233" spans="1:3">
      <c r="A233" s="6">
        <v>45453</v>
      </c>
      <c r="B233" s="7">
        <v>972.15</v>
      </c>
      <c r="C233" s="8">
        <v>4.7999999999999996E-3</v>
      </c>
    </row>
    <row r="234" spans="1:3">
      <c r="A234" s="6">
        <v>45450</v>
      </c>
      <c r="B234" s="7">
        <v>967.52</v>
      </c>
      <c r="C234" s="8">
        <v>3.44E-2</v>
      </c>
    </row>
    <row r="235" spans="1:3">
      <c r="A235" s="6">
        <v>45449</v>
      </c>
      <c r="B235" s="7">
        <v>935.36</v>
      </c>
      <c r="C235" s="8">
        <v>8.8999999999999999E-3</v>
      </c>
    </row>
    <row r="236" spans="1:3">
      <c r="A236" s="6">
        <v>45448</v>
      </c>
      <c r="B236" s="7">
        <v>927.09</v>
      </c>
      <c r="C236" s="8">
        <v>2.8799999999999999E-2</v>
      </c>
    </row>
    <row r="237" spans="1:3">
      <c r="A237" s="6">
        <v>45447</v>
      </c>
      <c r="B237" s="7">
        <v>901.12</v>
      </c>
      <c r="C237" s="8">
        <v>-4.9000000000000002E-2</v>
      </c>
    </row>
    <row r="238" spans="1:3">
      <c r="A238" s="6">
        <v>45446</v>
      </c>
      <c r="B238" s="7">
        <v>947.53</v>
      </c>
      <c r="C238" s="8">
        <v>2.9700000000000001E-2</v>
      </c>
    </row>
    <row r="239" spans="1:3">
      <c r="A239" s="6">
        <v>45443</v>
      </c>
      <c r="B239" s="7">
        <v>920.16</v>
      </c>
      <c r="C239" s="8">
        <v>-1E-3</v>
      </c>
    </row>
    <row r="240" spans="1:3">
      <c r="A240" s="6">
        <v>45442</v>
      </c>
      <c r="B240" s="7">
        <v>921.11</v>
      </c>
      <c r="C240" s="8">
        <v>-2.0799999999999999E-2</v>
      </c>
    </row>
    <row r="241" spans="1:3">
      <c r="A241" s="6">
        <v>45441</v>
      </c>
      <c r="B241" s="7">
        <v>940.7</v>
      </c>
      <c r="C241" s="8">
        <v>-4.1999999999999997E-3</v>
      </c>
    </row>
    <row r="242" spans="1:3">
      <c r="A242" s="6">
        <v>45440</v>
      </c>
      <c r="B242" s="7">
        <v>944.64</v>
      </c>
      <c r="C242" s="8">
        <v>-1.14E-2</v>
      </c>
    </row>
    <row r="243" spans="1:3">
      <c r="A243" s="6">
        <v>45439</v>
      </c>
      <c r="B243" s="7">
        <v>955.55</v>
      </c>
      <c r="C243" s="8">
        <v>-2.0999999999999999E-3</v>
      </c>
    </row>
    <row r="244" spans="1:3">
      <c r="A244" s="6">
        <v>45436</v>
      </c>
      <c r="B244" s="7">
        <v>957.59</v>
      </c>
      <c r="C244" s="8">
        <v>-1.9E-3</v>
      </c>
    </row>
    <row r="245" spans="1:3">
      <c r="A245" s="6">
        <v>45435</v>
      </c>
      <c r="B245" s="7">
        <v>959.39</v>
      </c>
      <c r="C245" s="8">
        <v>1.5699999999999999E-2</v>
      </c>
    </row>
    <row r="246" spans="1:3">
      <c r="A246" s="6">
        <v>45434</v>
      </c>
      <c r="B246" s="7">
        <v>944.59</v>
      </c>
      <c r="C246" s="8">
        <v>-4.0000000000000001E-3</v>
      </c>
    </row>
    <row r="247" spans="1:3">
      <c r="A247" s="6">
        <v>45433</v>
      </c>
      <c r="B247" s="7">
        <v>948.37</v>
      </c>
      <c r="C247" s="8">
        <v>-5.7999999999999996E-3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2025-05-18T20:54:29Z</dcterms:modified>
  <cp:category/>
  <cp:contentStatus/>
</cp:coreProperties>
</file>